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C:\PC CARLOS\PRECISA TOPOGRAFIA\01 - CONTRATOS\20 - GUARAQUEÇABA PP 45-2022\30 - COMUNIDADES\ENVIO 03-OUT\prot\"/>
    </mc:Choice>
  </mc:AlternateContent>
  <xr:revisionPtr revIDLastSave="0" documentId="13_ncr:1_{B3911B63-0051-4600-8B5B-4349AE0F6BB7}" xr6:coauthVersionLast="47" xr6:coauthVersionMax="47" xr10:uidLastSave="{00000000-0000-0000-0000-000000000000}"/>
  <bookViews>
    <workbookView xWindow="-120" yWindow="-120" windowWidth="20730" windowHeight="11160" tabRatio="814" activeTab="1" xr2:uid="{00000000-000D-0000-FFFF-FFFF00000000}"/>
  </bookViews>
  <sheets>
    <sheet name="RESUMO" sheetId="95" r:id="rId1"/>
    <sheet name="PLANILHA" sheetId="79" r:id="rId2"/>
    <sheet name="DISTÂNCIAS" sheetId="91" r:id="rId3"/>
    <sheet name="BDI" sheetId="85" r:id="rId4"/>
    <sheet name="CRONOGRAMA" sheetId="86" r:id="rId5"/>
    <sheet name="Cotação" sheetId="92" r:id="rId6"/>
    <sheet name="Composição" sheetId="94" r:id="rId7"/>
  </sheet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ACRE" hidden="1">#REF!</definedName>
    <definedName name="ademir" hidden="1">{#N/A,#N/A,FALSE,"Cronograma";#N/A,#N/A,FALSE,"Cronogr. 2"}</definedName>
    <definedName name="_xlnm.Print_Area" localSheetId="3">BDI!$A$1:$L$38</definedName>
    <definedName name="_xlnm.Print_Area" localSheetId="6">Composição!$A$1:$H$31</definedName>
    <definedName name="_xlnm.Print_Area" localSheetId="4">CRONOGRAMA!$A$1:$J$80</definedName>
    <definedName name="_xlnm.Print_Area" localSheetId="2">DISTÂNCIAS!$A$1:$G$30</definedName>
    <definedName name="_xlnm.Print_Area" localSheetId="1">PLANILHA!$A$1:$I$613</definedName>
    <definedName name="_xlnm.Print_Area" localSheetId="0">RESUMO!$A$1:$D$30</definedName>
    <definedName name="bosta" hidden="1">{#N/A,#N/A,FALSE,"Cronograma";#N/A,#N/A,FALSE,"Cronogr. 2"}</definedName>
    <definedName name="CA´L" hidden="1">{#N/A,#N/A,FALSE,"Cronograma";#N/A,#N/A,FALSE,"Cronogr. 2"}</definedName>
    <definedName name="concorrentes" hidden="1">{#N/A,#N/A,FALSE,"Cronograma";#N/A,#N/A,FALSE,"Cronogr. 2"}</definedName>
    <definedName name="Popular" hidden="1">{#N/A,#N/A,FALSE,"Cronograma";#N/A,#N/A,FALSE,"Cronogr. 2"}</definedName>
    <definedName name="rio" hidden="1">{#N/A,#N/A,FALSE,"Cronograma";#N/A,#N/A,FALSE,"Cronogr. 2"}</definedName>
    <definedName name="SINAPI_AC" hidden="1">#REF!</definedName>
    <definedName name="ss" hidden="1">{#N/A,#N/A,FALSE,"Cronograma";#N/A,#N/A,FALSE,"Cronogr. 2"}</definedName>
    <definedName name="_xlnm.Print_Titles" localSheetId="4">CRONOGRAMA!$1:$10</definedName>
    <definedName name="_xlnm.Print_Titles" localSheetId="1">PLANILHA!$11:$11</definedName>
    <definedName name="_xlnm.Print_Titles" localSheetId="0">RESUMO!$13:$13</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94" l="1"/>
  <c r="A6" i="94"/>
  <c r="A7" i="94"/>
  <c r="F517" i="79"/>
  <c r="F566" i="79"/>
  <c r="F568" i="79"/>
  <c r="F519" i="79"/>
  <c r="F585" i="79"/>
  <c r="F542" i="79"/>
  <c r="F536" i="79"/>
  <c r="F493" i="79"/>
  <c r="F488" i="79"/>
  <c r="F446" i="79"/>
  <c r="F439" i="79"/>
  <c r="F437" i="79"/>
  <c r="F412" i="79"/>
  <c r="F405" i="79"/>
  <c r="F404" i="79"/>
  <c r="F398" i="79"/>
  <c r="F397" i="79"/>
  <c r="F372" i="79"/>
  <c r="F365" i="79"/>
  <c r="F364" i="79"/>
  <c r="F333" i="79"/>
  <c r="F308" i="79"/>
  <c r="F25" i="79"/>
  <c r="F101" i="79"/>
  <c r="F141" i="79"/>
  <c r="F185" i="79"/>
  <c r="F219" i="79"/>
  <c r="F300" i="79"/>
  <c r="F274" i="79"/>
  <c r="F266" i="79"/>
  <c r="F226" i="79"/>
  <c r="F218" i="79"/>
  <c r="F192" i="79"/>
  <c r="F184" i="79"/>
  <c r="F148" i="79"/>
  <c r="F140" i="79"/>
  <c r="F112" i="79"/>
  <c r="F100" i="79"/>
  <c r="H604" i="79"/>
  <c r="F604" i="79"/>
  <c r="I604" i="79" s="1"/>
  <c r="I603" i="79"/>
  <c r="H603" i="79"/>
  <c r="F603" i="79"/>
  <c r="H555" i="79"/>
  <c r="F555" i="79"/>
  <c r="I555" i="79" s="1"/>
  <c r="I554" i="79"/>
  <c r="H554" i="79"/>
  <c r="F554" i="79"/>
  <c r="H506" i="79"/>
  <c r="F506" i="79"/>
  <c r="I506" i="79" s="1"/>
  <c r="I505" i="79"/>
  <c r="H505" i="79"/>
  <c r="F505" i="79"/>
  <c r="H425" i="79"/>
  <c r="F425" i="79"/>
  <c r="I425" i="79" s="1"/>
  <c r="I424" i="79"/>
  <c r="H424" i="79"/>
  <c r="F424" i="79"/>
  <c r="H385" i="79"/>
  <c r="F385" i="79"/>
  <c r="I385" i="79" s="1"/>
  <c r="I384" i="79"/>
  <c r="H384" i="79"/>
  <c r="F384" i="79"/>
  <c r="H346" i="79"/>
  <c r="F346" i="79"/>
  <c r="I346" i="79" s="1"/>
  <c r="I345" i="79"/>
  <c r="H345" i="79"/>
  <c r="F345" i="79"/>
  <c r="H321" i="79"/>
  <c r="F321" i="79"/>
  <c r="I321" i="79" s="1"/>
  <c r="I320" i="79"/>
  <c r="H320" i="79"/>
  <c r="F320" i="79"/>
  <c r="H287" i="79"/>
  <c r="F287" i="79"/>
  <c r="I287" i="79" s="1"/>
  <c r="I286" i="79"/>
  <c r="H286" i="79"/>
  <c r="F286" i="79"/>
  <c r="H239" i="79"/>
  <c r="F239" i="79"/>
  <c r="I239" i="79" s="1"/>
  <c r="I238" i="79"/>
  <c r="H238" i="79"/>
  <c r="F238" i="79"/>
  <c r="H205" i="79"/>
  <c r="F205" i="79"/>
  <c r="I205" i="79" s="1"/>
  <c r="I204" i="79"/>
  <c r="H204" i="79"/>
  <c r="F204" i="79"/>
  <c r="H161" i="79"/>
  <c r="F161" i="79"/>
  <c r="I161" i="79" s="1"/>
  <c r="I160" i="79"/>
  <c r="H160" i="79"/>
  <c r="F160" i="79"/>
  <c r="H125" i="79"/>
  <c r="F125" i="79"/>
  <c r="I125" i="79" s="1"/>
  <c r="I124" i="79"/>
  <c r="H124" i="79"/>
  <c r="F124" i="79"/>
  <c r="I88" i="79"/>
  <c r="H88" i="79"/>
  <c r="F88" i="79"/>
  <c r="H87" i="79"/>
  <c r="F87" i="79"/>
  <c r="I87" i="79" s="1"/>
  <c r="F45" i="79"/>
  <c r="H565" i="79"/>
  <c r="I565" i="79" s="1"/>
  <c r="H564" i="79"/>
  <c r="I564" i="79" s="1"/>
  <c r="H516" i="79"/>
  <c r="I516" i="79" s="1"/>
  <c r="H515" i="79"/>
  <c r="I515" i="79" s="1"/>
  <c r="H471" i="79"/>
  <c r="I471" i="79" s="1"/>
  <c r="H472" i="79"/>
  <c r="I472" i="79"/>
  <c r="A8" i="94"/>
  <c r="F430" i="79"/>
  <c r="F609" i="79"/>
  <c r="F29" i="94"/>
  <c r="H29" i="94" s="1"/>
  <c r="H28" i="94"/>
  <c r="H27" i="94"/>
  <c r="F50" i="79"/>
  <c r="F93" i="79"/>
  <c r="F130" i="79"/>
  <c r="F166" i="79"/>
  <c r="F210" i="79"/>
  <c r="F244" i="79"/>
  <c r="F292" i="79"/>
  <c r="F326" i="79"/>
  <c r="F351" i="79"/>
  <c r="F390" i="79"/>
  <c r="F464" i="79"/>
  <c r="F511" i="79"/>
  <c r="F560" i="79"/>
  <c r="H23" i="94"/>
  <c r="H518" i="79"/>
  <c r="I518" i="79" s="1"/>
  <c r="H519" i="79"/>
  <c r="H567" i="79"/>
  <c r="I567" i="79" s="1"/>
  <c r="H568" i="79"/>
  <c r="H475" i="79"/>
  <c r="F475" i="79"/>
  <c r="H474" i="79"/>
  <c r="I474" i="79" s="1"/>
  <c r="H19" i="94"/>
  <c r="H17" i="94"/>
  <c r="H18" i="94"/>
  <c r="H16" i="94"/>
  <c r="H15" i="94"/>
  <c r="H30" i="94" l="1"/>
  <c r="H24" i="94"/>
  <c r="H20" i="94"/>
  <c r="I519" i="79"/>
  <c r="I568" i="79"/>
  <c r="I475" i="79"/>
  <c r="C17" i="92"/>
  <c r="F64" i="79"/>
  <c r="H63" i="79"/>
  <c r="I63" i="79" s="1"/>
  <c r="H64" i="79"/>
  <c r="H65" i="79"/>
  <c r="I65" i="79" s="1"/>
  <c r="F16" i="79"/>
  <c r="H16" i="79"/>
  <c r="H592" i="79"/>
  <c r="H591" i="79"/>
  <c r="F591" i="79"/>
  <c r="F592" i="79" s="1"/>
  <c r="H590" i="79"/>
  <c r="I590" i="79" s="1"/>
  <c r="F494" i="79"/>
  <c r="H543" i="79"/>
  <c r="H542" i="79"/>
  <c r="F543" i="79"/>
  <c r="H541" i="79"/>
  <c r="H494" i="79"/>
  <c r="H493" i="79"/>
  <c r="H492" i="79"/>
  <c r="F549" i="79"/>
  <c r="F548" i="79"/>
  <c r="F598" i="79"/>
  <c r="F597" i="79"/>
  <c r="H606" i="79"/>
  <c r="I606" i="79" s="1"/>
  <c r="H605" i="79"/>
  <c r="I605" i="79" s="1"/>
  <c r="H602" i="79"/>
  <c r="I602" i="79" s="1"/>
  <c r="H601" i="79"/>
  <c r="I601" i="79" s="1"/>
  <c r="H600" i="79"/>
  <c r="F600" i="79"/>
  <c r="H598" i="79"/>
  <c r="H597" i="79"/>
  <c r="H596" i="79"/>
  <c r="I596" i="79" s="1"/>
  <c r="H595" i="79"/>
  <c r="I595" i="79" s="1"/>
  <c r="H594" i="79"/>
  <c r="I594" i="79" s="1"/>
  <c r="H557" i="79"/>
  <c r="I557" i="79" s="1"/>
  <c r="H556" i="79"/>
  <c r="I556" i="79" s="1"/>
  <c r="H553" i="79"/>
  <c r="I553" i="79" s="1"/>
  <c r="H552" i="79"/>
  <c r="I552" i="79" s="1"/>
  <c r="H551" i="79"/>
  <c r="F551" i="79"/>
  <c r="H549" i="79"/>
  <c r="H548" i="79"/>
  <c r="H547" i="79"/>
  <c r="I547" i="79" s="1"/>
  <c r="H546" i="79"/>
  <c r="I546" i="79" s="1"/>
  <c r="H545" i="79"/>
  <c r="I545" i="79" s="1"/>
  <c r="F510" i="79"/>
  <c r="H511" i="79"/>
  <c r="H510" i="79"/>
  <c r="F500" i="79"/>
  <c r="F499" i="79"/>
  <c r="H508" i="79"/>
  <c r="I508" i="79" s="1"/>
  <c r="H507" i="79"/>
  <c r="I507" i="79" s="1"/>
  <c r="H504" i="79"/>
  <c r="I504" i="79" s="1"/>
  <c r="H503" i="79"/>
  <c r="I503" i="79" s="1"/>
  <c r="H502" i="79"/>
  <c r="F502" i="79"/>
  <c r="H500" i="79"/>
  <c r="H499" i="79"/>
  <c r="I499" i="79" s="1"/>
  <c r="H498" i="79"/>
  <c r="I498" i="79" s="1"/>
  <c r="H497" i="79"/>
  <c r="I497" i="79" s="1"/>
  <c r="H496" i="79"/>
  <c r="I496" i="79" s="1"/>
  <c r="E74" i="86"/>
  <c r="F74" i="86" s="1"/>
  <c r="G74" i="86" s="1"/>
  <c r="H74" i="86" s="1"/>
  <c r="I74" i="86" s="1"/>
  <c r="J74" i="86" s="1"/>
  <c r="E70" i="86"/>
  <c r="F70" i="86" s="1"/>
  <c r="G70" i="86" s="1"/>
  <c r="H70" i="86" s="1"/>
  <c r="I70" i="86" s="1"/>
  <c r="J70" i="86" s="1"/>
  <c r="G66" i="86"/>
  <c r="H66" i="86" s="1"/>
  <c r="I66" i="86" s="1"/>
  <c r="J66" i="86" s="1"/>
  <c r="E66" i="86"/>
  <c r="F66" i="86" s="1"/>
  <c r="I62" i="86"/>
  <c r="J62" i="86" s="1"/>
  <c r="I58" i="86"/>
  <c r="J58" i="86" s="1"/>
  <c r="I54" i="86"/>
  <c r="J54" i="86" s="1"/>
  <c r="I50" i="86"/>
  <c r="J50" i="86" s="1"/>
  <c r="G46" i="86"/>
  <c r="H46" i="86" s="1"/>
  <c r="G42" i="86"/>
  <c r="H42" i="86" s="1"/>
  <c r="G38" i="86"/>
  <c r="H38" i="86" s="1"/>
  <c r="H34" i="86"/>
  <c r="G34" i="86"/>
  <c r="E30" i="86"/>
  <c r="F30" i="86" s="1"/>
  <c r="E26" i="86"/>
  <c r="F26" i="86" s="1"/>
  <c r="E22" i="86"/>
  <c r="F22" i="86" s="1"/>
  <c r="J13" i="86"/>
  <c r="I13" i="86"/>
  <c r="H13" i="86"/>
  <c r="G13" i="86"/>
  <c r="F13" i="86"/>
  <c r="E13" i="86"/>
  <c r="F608" i="79"/>
  <c r="B71" i="86"/>
  <c r="B67" i="86"/>
  <c r="B63" i="86"/>
  <c r="B59" i="86"/>
  <c r="B55" i="86"/>
  <c r="B51" i="86"/>
  <c r="B47" i="86"/>
  <c r="B43" i="86"/>
  <c r="B39" i="86"/>
  <c r="B35" i="86"/>
  <c r="B31" i="86"/>
  <c r="B27" i="86"/>
  <c r="B23" i="86"/>
  <c r="B19" i="86"/>
  <c r="B15" i="86"/>
  <c r="H609" i="79"/>
  <c r="H608" i="79"/>
  <c r="H588" i="79"/>
  <c r="F588" i="79"/>
  <c r="H587" i="79"/>
  <c r="H586" i="79"/>
  <c r="F586" i="79"/>
  <c r="H585" i="79"/>
  <c r="H584" i="79"/>
  <c r="F584" i="79"/>
  <c r="H583" i="79"/>
  <c r="F583" i="79"/>
  <c r="H581" i="79"/>
  <c r="F581" i="79"/>
  <c r="H580" i="79"/>
  <c r="F580" i="79"/>
  <c r="H579" i="79"/>
  <c r="I579" i="79" s="1"/>
  <c r="H578" i="79"/>
  <c r="I578" i="79" s="1"/>
  <c r="H577" i="79"/>
  <c r="F577" i="79"/>
  <c r="H575" i="79"/>
  <c r="I575" i="79" s="1"/>
  <c r="H574" i="79"/>
  <c r="I574" i="79" s="1"/>
  <c r="H573" i="79"/>
  <c r="I573" i="79" s="1"/>
  <c r="H572" i="79"/>
  <c r="I572" i="79" s="1"/>
  <c r="H571" i="79"/>
  <c r="I571" i="79" s="1"/>
  <c r="H566" i="79"/>
  <c r="F559" i="79"/>
  <c r="H560" i="79"/>
  <c r="H559" i="79"/>
  <c r="F539" i="79"/>
  <c r="F537" i="79"/>
  <c r="F535" i="79"/>
  <c r="F534" i="79"/>
  <c r="H539" i="79"/>
  <c r="H538" i="79"/>
  <c r="H537" i="79"/>
  <c r="H536" i="79"/>
  <c r="H535" i="79"/>
  <c r="H534" i="79"/>
  <c r="F532" i="79"/>
  <c r="F528" i="79"/>
  <c r="I64" i="79" l="1"/>
  <c r="I16" i="79"/>
  <c r="I592" i="79"/>
  <c r="I494" i="79"/>
  <c r="I543" i="79"/>
  <c r="I591" i="79"/>
  <c r="I542" i="79"/>
  <c r="I541" i="79"/>
  <c r="I492" i="79"/>
  <c r="I493" i="79"/>
  <c r="I600" i="79"/>
  <c r="I549" i="79"/>
  <c r="I548" i="79"/>
  <c r="I551" i="79"/>
  <c r="I597" i="79"/>
  <c r="I598" i="79"/>
  <c r="I511" i="79"/>
  <c r="I510" i="79"/>
  <c r="I502" i="79"/>
  <c r="I500" i="79"/>
  <c r="I495" i="79" s="1"/>
  <c r="I609" i="79"/>
  <c r="I580" i="79"/>
  <c r="I581" i="79"/>
  <c r="I584" i="79"/>
  <c r="I586" i="79"/>
  <c r="I585" i="79"/>
  <c r="I566" i="79"/>
  <c r="I563" i="79" s="1"/>
  <c r="I588" i="79"/>
  <c r="I587" i="79" s="1"/>
  <c r="I577" i="79"/>
  <c r="I583" i="79"/>
  <c r="I608" i="79"/>
  <c r="I536" i="79"/>
  <c r="I559" i="79"/>
  <c r="I560" i="79"/>
  <c r="I539" i="79"/>
  <c r="I538" i="79" s="1"/>
  <c r="I534" i="79"/>
  <c r="I535" i="79"/>
  <c r="I537" i="79"/>
  <c r="I607" i="79" l="1"/>
  <c r="I589" i="79"/>
  <c r="I540" i="79"/>
  <c r="I491" i="79"/>
  <c r="I599" i="79"/>
  <c r="I550" i="79"/>
  <c r="I544" i="79"/>
  <c r="I593" i="79"/>
  <c r="I509" i="79"/>
  <c r="I501" i="79"/>
  <c r="I569" i="79"/>
  <c r="I582" i="79"/>
  <c r="I533" i="79"/>
  <c r="I558" i="79"/>
  <c r="I562" i="79" l="1"/>
  <c r="C71" i="86" s="1"/>
  <c r="G72" i="86" l="1"/>
  <c r="J72" i="86"/>
  <c r="F72" i="86"/>
  <c r="I72" i="86"/>
  <c r="E72" i="86"/>
  <c r="H72" i="86"/>
  <c r="F531" i="79" l="1"/>
  <c r="H517" i="79" l="1"/>
  <c r="H532" i="79"/>
  <c r="I532" i="79" s="1"/>
  <c r="H531" i="79"/>
  <c r="I531" i="79" s="1"/>
  <c r="H530" i="79"/>
  <c r="I530" i="79" s="1"/>
  <c r="H529" i="79"/>
  <c r="I529" i="79" s="1"/>
  <c r="H528" i="79"/>
  <c r="I528" i="79" s="1"/>
  <c r="H527" i="79"/>
  <c r="I527" i="79" s="1"/>
  <c r="H526" i="79"/>
  <c r="I526" i="79" s="1"/>
  <c r="H525" i="79"/>
  <c r="I525" i="79" s="1"/>
  <c r="H524" i="79"/>
  <c r="I524" i="79" s="1"/>
  <c r="H523" i="79"/>
  <c r="I523" i="79" s="1"/>
  <c r="H522" i="79"/>
  <c r="I522" i="79" s="1"/>
  <c r="I520" i="79" l="1"/>
  <c r="I517" i="79"/>
  <c r="I514" i="79" s="1"/>
  <c r="H490" i="79"/>
  <c r="I490" i="79" s="1"/>
  <c r="I489" i="79" s="1"/>
  <c r="H488" i="79"/>
  <c r="H487" i="79"/>
  <c r="F487" i="79"/>
  <c r="H486" i="79"/>
  <c r="I486" i="79" s="1"/>
  <c r="F463" i="79"/>
  <c r="H464" i="79"/>
  <c r="H463" i="79"/>
  <c r="F429" i="79"/>
  <c r="H430" i="79"/>
  <c r="H429" i="79"/>
  <c r="F389" i="79"/>
  <c r="H390" i="79"/>
  <c r="H389" i="79"/>
  <c r="F350" i="79"/>
  <c r="H351" i="79"/>
  <c r="H350" i="79"/>
  <c r="F325" i="79"/>
  <c r="H326" i="79"/>
  <c r="H325" i="79"/>
  <c r="F291" i="79"/>
  <c r="H292" i="79"/>
  <c r="H291" i="79"/>
  <c r="F243" i="79"/>
  <c r="H244" i="79"/>
  <c r="H243" i="79"/>
  <c r="F209" i="79"/>
  <c r="H210" i="79"/>
  <c r="H209" i="79"/>
  <c r="F165" i="79"/>
  <c r="H166" i="79"/>
  <c r="H165" i="79"/>
  <c r="F129" i="79"/>
  <c r="H130" i="79"/>
  <c r="H129" i="79"/>
  <c r="F92" i="79"/>
  <c r="H93" i="79"/>
  <c r="H92" i="79"/>
  <c r="F49" i="79"/>
  <c r="H50" i="79"/>
  <c r="H49" i="79"/>
  <c r="I513" i="79" l="1"/>
  <c r="C67" i="86" s="1"/>
  <c r="I488" i="79"/>
  <c r="I487" i="79"/>
  <c r="I463" i="79"/>
  <c r="I464" i="79"/>
  <c r="I429" i="79"/>
  <c r="I430" i="79"/>
  <c r="I390" i="79"/>
  <c r="I389" i="79"/>
  <c r="I350" i="79"/>
  <c r="I351" i="79"/>
  <c r="I325" i="79"/>
  <c r="I292" i="79"/>
  <c r="I326" i="79"/>
  <c r="I291" i="79"/>
  <c r="I244" i="79"/>
  <c r="I243" i="79"/>
  <c r="I210" i="79"/>
  <c r="I209" i="79"/>
  <c r="I129" i="79"/>
  <c r="I130" i="79"/>
  <c r="I165" i="79"/>
  <c r="I166" i="79"/>
  <c r="I49" i="79"/>
  <c r="I92" i="79"/>
  <c r="I93" i="79"/>
  <c r="I50" i="79"/>
  <c r="I485" i="79" l="1"/>
  <c r="J68" i="86"/>
  <c r="F68" i="86"/>
  <c r="I68" i="86"/>
  <c r="E68" i="86"/>
  <c r="H68" i="86"/>
  <c r="G68" i="86"/>
  <c r="I462" i="79"/>
  <c r="I428" i="79"/>
  <c r="I349" i="79"/>
  <c r="I388" i="79"/>
  <c r="I324" i="79"/>
  <c r="I290" i="79"/>
  <c r="I128" i="79"/>
  <c r="I242" i="79"/>
  <c r="I208" i="79"/>
  <c r="I164" i="79"/>
  <c r="I91" i="79"/>
  <c r="I48" i="79"/>
  <c r="F18" i="91"/>
  <c r="F20" i="91"/>
  <c r="F21" i="91" s="1"/>
  <c r="H483" i="79" l="1"/>
  <c r="I483" i="79" s="1"/>
  <c r="H482" i="79"/>
  <c r="I482" i="79" s="1"/>
  <c r="H481" i="79"/>
  <c r="I481" i="79" s="1"/>
  <c r="H480" i="79"/>
  <c r="I480" i="79" s="1"/>
  <c r="H479" i="79"/>
  <c r="I479" i="79" s="1"/>
  <c r="H478" i="79"/>
  <c r="I478" i="79" s="1"/>
  <c r="H477" i="79"/>
  <c r="I477" i="79" s="1"/>
  <c r="H473" i="79"/>
  <c r="H469" i="79"/>
  <c r="F469" i="79"/>
  <c r="H468" i="79"/>
  <c r="I468" i="79" s="1"/>
  <c r="I473" i="79" l="1"/>
  <c r="I470" i="79" s="1"/>
  <c r="I476" i="79"/>
  <c r="I469" i="79"/>
  <c r="I467" i="79" s="1"/>
  <c r="I466" i="79" l="1"/>
  <c r="F357" i="79"/>
  <c r="F259" i="79"/>
  <c r="H461" i="79"/>
  <c r="I461" i="79" s="1"/>
  <c r="H460" i="79"/>
  <c r="I460" i="79" s="1"/>
  <c r="H459" i="79"/>
  <c r="F459" i="79"/>
  <c r="H458" i="79"/>
  <c r="F458" i="79"/>
  <c r="H457" i="79"/>
  <c r="I457" i="79" s="1"/>
  <c r="H456" i="79"/>
  <c r="I456" i="79" s="1"/>
  <c r="H455" i="79"/>
  <c r="F455" i="79"/>
  <c r="H427" i="79"/>
  <c r="I427" i="79" s="1"/>
  <c r="H426" i="79"/>
  <c r="I426" i="79" s="1"/>
  <c r="H423" i="79"/>
  <c r="I423" i="79" s="1"/>
  <c r="H422" i="79"/>
  <c r="I422" i="79" s="1"/>
  <c r="H421" i="79"/>
  <c r="F421" i="79"/>
  <c r="H387" i="79"/>
  <c r="I387" i="79" s="1"/>
  <c r="H386" i="79"/>
  <c r="I386" i="79" s="1"/>
  <c r="H383" i="79"/>
  <c r="I383" i="79" s="1"/>
  <c r="H382" i="79"/>
  <c r="I382" i="79" s="1"/>
  <c r="H381" i="79"/>
  <c r="F381" i="79"/>
  <c r="H348" i="79"/>
  <c r="I348" i="79" s="1"/>
  <c r="H347" i="79"/>
  <c r="I347" i="79" s="1"/>
  <c r="H344" i="79"/>
  <c r="I344" i="79" s="1"/>
  <c r="H343" i="79"/>
  <c r="I343" i="79" s="1"/>
  <c r="H342" i="79"/>
  <c r="F342" i="79"/>
  <c r="H323" i="79"/>
  <c r="I323" i="79" s="1"/>
  <c r="H322" i="79"/>
  <c r="I322" i="79" s="1"/>
  <c r="H319" i="79"/>
  <c r="I319" i="79" s="1"/>
  <c r="H318" i="79"/>
  <c r="I318" i="79" s="1"/>
  <c r="H317" i="79"/>
  <c r="F317" i="79"/>
  <c r="H289" i="79"/>
  <c r="I289" i="79" s="1"/>
  <c r="H288" i="79"/>
  <c r="I288" i="79" s="1"/>
  <c r="H285" i="79"/>
  <c r="I285" i="79" s="1"/>
  <c r="H284" i="79"/>
  <c r="I284" i="79" s="1"/>
  <c r="H283" i="79"/>
  <c r="F283" i="79"/>
  <c r="H241" i="79"/>
  <c r="I241" i="79" s="1"/>
  <c r="H240" i="79"/>
  <c r="I240" i="79" s="1"/>
  <c r="H237" i="79"/>
  <c r="I237" i="79" s="1"/>
  <c r="H236" i="79"/>
  <c r="I236" i="79" s="1"/>
  <c r="H235" i="79"/>
  <c r="F235" i="79"/>
  <c r="H207" i="79"/>
  <c r="I207" i="79" s="1"/>
  <c r="H206" i="79"/>
  <c r="I206" i="79" s="1"/>
  <c r="H203" i="79"/>
  <c r="I203" i="79" s="1"/>
  <c r="H202" i="79"/>
  <c r="I202" i="79" s="1"/>
  <c r="H201" i="79"/>
  <c r="F201" i="79"/>
  <c r="C63" i="86" l="1"/>
  <c r="I421" i="79"/>
  <c r="I235" i="79"/>
  <c r="I459" i="79"/>
  <c r="I458" i="79"/>
  <c r="I201" i="79"/>
  <c r="I317" i="79"/>
  <c r="I381" i="79"/>
  <c r="I283" i="79"/>
  <c r="I342" i="79"/>
  <c r="I455" i="79"/>
  <c r="I200" i="79" l="1"/>
  <c r="I380" i="79"/>
  <c r="H64" i="86"/>
  <c r="E64" i="86"/>
  <c r="F64" i="86"/>
  <c r="G64" i="86"/>
  <c r="J64" i="86"/>
  <c r="I64" i="86"/>
  <c r="I282" i="79"/>
  <c r="I341" i="79"/>
  <c r="I454" i="79"/>
  <c r="I316" i="79"/>
  <c r="I234" i="79"/>
  <c r="H163" i="79"/>
  <c r="I163" i="79" s="1"/>
  <c r="H162" i="79"/>
  <c r="I162" i="79" s="1"/>
  <c r="H159" i="79"/>
  <c r="I159" i="79" s="1"/>
  <c r="H158" i="79"/>
  <c r="I158" i="79" s="1"/>
  <c r="H157" i="79"/>
  <c r="F157" i="79"/>
  <c r="H127" i="79"/>
  <c r="I127" i="79" s="1"/>
  <c r="H126" i="79"/>
  <c r="I126" i="79" s="1"/>
  <c r="H123" i="79"/>
  <c r="I123" i="79" s="1"/>
  <c r="H122" i="79"/>
  <c r="I122" i="79" s="1"/>
  <c r="H121" i="79"/>
  <c r="F121" i="79"/>
  <c r="H90" i="79"/>
  <c r="I90" i="79" s="1"/>
  <c r="H89" i="79"/>
  <c r="I89" i="79" s="1"/>
  <c r="H86" i="79"/>
  <c r="I86" i="79" s="1"/>
  <c r="H85" i="79"/>
  <c r="I85" i="79" s="1"/>
  <c r="H84" i="79"/>
  <c r="F84" i="79"/>
  <c r="F41" i="79"/>
  <c r="H41" i="79"/>
  <c r="H42" i="79"/>
  <c r="I42" i="79" s="1"/>
  <c r="F44" i="79"/>
  <c r="I121" i="79" l="1"/>
  <c r="I84" i="79"/>
  <c r="I157" i="79"/>
  <c r="I41" i="79"/>
  <c r="I156" i="79" l="1"/>
  <c r="I83" i="79"/>
  <c r="H15" i="79"/>
  <c r="I15" i="79" l="1"/>
  <c r="I14" i="79" l="1"/>
  <c r="I13" i="79" s="1"/>
  <c r="C11" i="86" s="1"/>
  <c r="H47" i="79"/>
  <c r="I47" i="79" s="1"/>
  <c r="H46" i="79"/>
  <c r="I46" i="79" s="1"/>
  <c r="H45" i="79"/>
  <c r="H44" i="79"/>
  <c r="H43" i="79"/>
  <c r="I43" i="79" s="1"/>
  <c r="F445" i="79"/>
  <c r="F438" i="79"/>
  <c r="F436" i="79"/>
  <c r="F435" i="79"/>
  <c r="H442" i="79"/>
  <c r="I442" i="79" s="1"/>
  <c r="I441" i="79" s="1"/>
  <c r="H441" i="79"/>
  <c r="H440" i="79"/>
  <c r="I440" i="79" s="1"/>
  <c r="H439" i="79"/>
  <c r="I439" i="79" s="1"/>
  <c r="H438" i="79"/>
  <c r="H437" i="79"/>
  <c r="H436" i="79"/>
  <c r="H435" i="79"/>
  <c r="H453" i="79"/>
  <c r="I453" i="79" s="1"/>
  <c r="H452" i="79"/>
  <c r="I452" i="79" s="1"/>
  <c r="H451" i="79"/>
  <c r="I451" i="79" s="1"/>
  <c r="H450" i="79"/>
  <c r="I450" i="79" s="1"/>
  <c r="H449" i="79"/>
  <c r="I449" i="79" s="1"/>
  <c r="H447" i="79"/>
  <c r="H446" i="79"/>
  <c r="H445" i="79"/>
  <c r="H444" i="79"/>
  <c r="F403" i="79"/>
  <c r="F410" i="79"/>
  <c r="F411" i="79" s="1"/>
  <c r="F396" i="79"/>
  <c r="H399" i="79"/>
  <c r="I399" i="79" s="1"/>
  <c r="H398" i="79"/>
  <c r="I398" i="79" s="1"/>
  <c r="H397" i="79"/>
  <c r="H396" i="79"/>
  <c r="H395" i="79"/>
  <c r="I395" i="79" s="1"/>
  <c r="H419" i="79"/>
  <c r="I419" i="79" s="1"/>
  <c r="H418" i="79"/>
  <c r="I418" i="79" s="1"/>
  <c r="H417" i="79"/>
  <c r="I417" i="79" s="1"/>
  <c r="H416" i="79"/>
  <c r="I416" i="79" s="1"/>
  <c r="H415" i="79"/>
  <c r="I415" i="79" s="1"/>
  <c r="H413" i="79"/>
  <c r="H412" i="79"/>
  <c r="H411" i="79"/>
  <c r="H410" i="79"/>
  <c r="H408" i="79"/>
  <c r="I408" i="79" s="1"/>
  <c r="I407" i="79" s="1"/>
  <c r="H406" i="79"/>
  <c r="I406" i="79" s="1"/>
  <c r="H405" i="79"/>
  <c r="I405" i="79" s="1"/>
  <c r="H404" i="79"/>
  <c r="H403" i="79"/>
  <c r="H402" i="79"/>
  <c r="I402" i="79" s="1"/>
  <c r="H359" i="79"/>
  <c r="I359" i="79" s="1"/>
  <c r="H358" i="79"/>
  <c r="H357" i="79"/>
  <c r="H356" i="79"/>
  <c r="I356" i="79" s="1"/>
  <c r="F370" i="79"/>
  <c r="F363" i="79"/>
  <c r="H379" i="79"/>
  <c r="I379" i="79" s="1"/>
  <c r="H378" i="79"/>
  <c r="I378" i="79" s="1"/>
  <c r="H377" i="79"/>
  <c r="I377" i="79" s="1"/>
  <c r="H376" i="79"/>
  <c r="I376" i="79" s="1"/>
  <c r="H375" i="79"/>
  <c r="I375" i="79" s="1"/>
  <c r="H373" i="79"/>
  <c r="H372" i="79"/>
  <c r="H371" i="79"/>
  <c r="H370" i="79"/>
  <c r="H368" i="79"/>
  <c r="I368" i="79" s="1"/>
  <c r="I367" i="79" s="1"/>
  <c r="H366" i="79"/>
  <c r="I366" i="79" s="1"/>
  <c r="H365" i="79"/>
  <c r="I365" i="79" s="1"/>
  <c r="H364" i="79"/>
  <c r="H363" i="79"/>
  <c r="H362" i="79"/>
  <c r="I362" i="79" s="1"/>
  <c r="F340" i="79"/>
  <c r="F339" i="79"/>
  <c r="F331" i="79"/>
  <c r="F332" i="79" s="1"/>
  <c r="H340" i="79"/>
  <c r="H339" i="79"/>
  <c r="H338" i="79"/>
  <c r="I338" i="79" s="1"/>
  <c r="H337" i="79"/>
  <c r="I337" i="79" s="1"/>
  <c r="H336" i="79"/>
  <c r="I336" i="79" s="1"/>
  <c r="H334" i="79"/>
  <c r="H333" i="79"/>
  <c r="H332" i="79"/>
  <c r="H331" i="79"/>
  <c r="F306" i="79"/>
  <c r="F307" i="79" s="1"/>
  <c r="F304" i="79"/>
  <c r="F299" i="79"/>
  <c r="H315" i="79"/>
  <c r="I315" i="79" s="1"/>
  <c r="H314" i="79"/>
  <c r="I314" i="79" s="1"/>
  <c r="H313" i="79"/>
  <c r="I313" i="79" s="1"/>
  <c r="H312" i="79"/>
  <c r="I312" i="79" s="1"/>
  <c r="H311" i="79"/>
  <c r="I311" i="79" s="1"/>
  <c r="H309" i="79"/>
  <c r="H308" i="79"/>
  <c r="H307" i="79"/>
  <c r="H306" i="79"/>
  <c r="H304" i="79"/>
  <c r="H302" i="79"/>
  <c r="I302" i="79" s="1"/>
  <c r="H301" i="79"/>
  <c r="I301" i="79" s="1"/>
  <c r="H300" i="79"/>
  <c r="H299" i="79"/>
  <c r="H298" i="79"/>
  <c r="I298" i="79" s="1"/>
  <c r="F272" i="79"/>
  <c r="F260" i="79"/>
  <c r="H259" i="79"/>
  <c r="F258" i="79"/>
  <c r="H261" i="79"/>
  <c r="I261" i="79" s="1"/>
  <c r="H260" i="79"/>
  <c r="H258" i="79"/>
  <c r="F265" i="79"/>
  <c r="H281" i="79"/>
  <c r="I281" i="79" s="1"/>
  <c r="H280" i="79"/>
  <c r="I280" i="79" s="1"/>
  <c r="H279" i="79"/>
  <c r="I279" i="79" s="1"/>
  <c r="H278" i="79"/>
  <c r="I278" i="79" s="1"/>
  <c r="H277" i="79"/>
  <c r="I277" i="79" s="1"/>
  <c r="H275" i="79"/>
  <c r="H274" i="79"/>
  <c r="H273" i="79"/>
  <c r="H272" i="79"/>
  <c r="H270" i="79"/>
  <c r="I270" i="79" s="1"/>
  <c r="I269" i="79" s="1"/>
  <c r="H268" i="79"/>
  <c r="I268" i="79" s="1"/>
  <c r="H267" i="79"/>
  <c r="I267" i="79" s="1"/>
  <c r="H266" i="79"/>
  <c r="H265" i="79"/>
  <c r="H264" i="79"/>
  <c r="I264" i="79" s="1"/>
  <c r="H256" i="79"/>
  <c r="I256" i="79" s="1"/>
  <c r="H255" i="79"/>
  <c r="I255" i="79" s="1"/>
  <c r="H254" i="79"/>
  <c r="I254" i="79" s="1"/>
  <c r="H252" i="79"/>
  <c r="H251" i="79"/>
  <c r="H250" i="79"/>
  <c r="I250" i="79" s="1"/>
  <c r="H249" i="79"/>
  <c r="F217" i="79"/>
  <c r="F224" i="79"/>
  <c r="F225" i="79" s="1"/>
  <c r="H233" i="79"/>
  <c r="I233" i="79" s="1"/>
  <c r="H232" i="79"/>
  <c r="I232" i="79" s="1"/>
  <c r="H231" i="79"/>
  <c r="I231" i="79" s="1"/>
  <c r="H230" i="79"/>
  <c r="I230" i="79" s="1"/>
  <c r="H229" i="79"/>
  <c r="I229" i="79" s="1"/>
  <c r="H227" i="79"/>
  <c r="F227" i="79"/>
  <c r="H226" i="79"/>
  <c r="H225" i="79"/>
  <c r="H224" i="79"/>
  <c r="H222" i="79"/>
  <c r="H220" i="79"/>
  <c r="H219" i="79"/>
  <c r="I219" i="79" s="1"/>
  <c r="H218" i="79"/>
  <c r="H217" i="79"/>
  <c r="H216" i="79"/>
  <c r="I216" i="79" s="1"/>
  <c r="F190" i="79"/>
  <c r="F188" i="79"/>
  <c r="F186" i="79"/>
  <c r="F183" i="79"/>
  <c r="H175" i="79"/>
  <c r="F175" i="79"/>
  <c r="H174" i="79"/>
  <c r="H173" i="79"/>
  <c r="I173" i="79" s="1"/>
  <c r="H172" i="79"/>
  <c r="I172" i="79" s="1"/>
  <c r="H171" i="79"/>
  <c r="H179" i="79"/>
  <c r="I179" i="79" s="1"/>
  <c r="H178" i="79"/>
  <c r="I178" i="79" s="1"/>
  <c r="H177" i="79"/>
  <c r="I177" i="79" s="1"/>
  <c r="H199" i="79"/>
  <c r="I199" i="79" s="1"/>
  <c r="H198" i="79"/>
  <c r="I198" i="79" s="1"/>
  <c r="H197" i="79"/>
  <c r="I197" i="79" s="1"/>
  <c r="H196" i="79"/>
  <c r="I196" i="79" s="1"/>
  <c r="H195" i="79"/>
  <c r="I195" i="79" s="1"/>
  <c r="H193" i="79"/>
  <c r="H192" i="79"/>
  <c r="H191" i="79"/>
  <c r="H190" i="79"/>
  <c r="H188" i="79"/>
  <c r="H186" i="79"/>
  <c r="H185" i="79"/>
  <c r="I185" i="79" s="1"/>
  <c r="H184" i="79"/>
  <c r="H183" i="79"/>
  <c r="H182" i="79"/>
  <c r="I182" i="79" s="1"/>
  <c r="F146" i="79"/>
  <c r="F147" i="79" s="1"/>
  <c r="F139" i="79"/>
  <c r="F135" i="79"/>
  <c r="H135" i="79"/>
  <c r="H155" i="79"/>
  <c r="I155" i="79" s="1"/>
  <c r="H154" i="79"/>
  <c r="I154" i="79" s="1"/>
  <c r="H153" i="79"/>
  <c r="I153" i="79" s="1"/>
  <c r="H152" i="79"/>
  <c r="I152" i="79" s="1"/>
  <c r="H151" i="79"/>
  <c r="I151" i="79" s="1"/>
  <c r="H149" i="79"/>
  <c r="H148" i="79"/>
  <c r="H147" i="79"/>
  <c r="H146" i="79"/>
  <c r="H144" i="79"/>
  <c r="I144" i="79" s="1"/>
  <c r="I143" i="79" s="1"/>
  <c r="H142" i="79"/>
  <c r="I142" i="79" s="1"/>
  <c r="H141" i="79"/>
  <c r="I141" i="79" s="1"/>
  <c r="H140" i="79"/>
  <c r="H139" i="79"/>
  <c r="H138" i="79"/>
  <c r="I138" i="79" s="1"/>
  <c r="H108" i="79"/>
  <c r="I108" i="79" s="1"/>
  <c r="H107" i="79"/>
  <c r="I107" i="79" s="1"/>
  <c r="H106" i="79"/>
  <c r="I106" i="79" s="1"/>
  <c r="F110" i="79"/>
  <c r="F111" i="79" s="1"/>
  <c r="F99" i="79"/>
  <c r="H102" i="79"/>
  <c r="I102" i="79" s="1"/>
  <c r="H101" i="79"/>
  <c r="I101" i="79" s="1"/>
  <c r="H100" i="79"/>
  <c r="H99" i="79"/>
  <c r="H98" i="79"/>
  <c r="I98" i="79" s="1"/>
  <c r="H119" i="79"/>
  <c r="I119" i="79" s="1"/>
  <c r="H118" i="79"/>
  <c r="I118" i="79" s="1"/>
  <c r="H117" i="79"/>
  <c r="I117" i="79" s="1"/>
  <c r="H116" i="79"/>
  <c r="I116" i="79" s="1"/>
  <c r="H115" i="79"/>
  <c r="I115" i="79" s="1"/>
  <c r="H113" i="79"/>
  <c r="I113" i="79" s="1"/>
  <c r="H112" i="79"/>
  <c r="H111" i="79"/>
  <c r="H110" i="79"/>
  <c r="H104" i="79"/>
  <c r="H82" i="79"/>
  <c r="I82" i="79" s="1"/>
  <c r="H81" i="79"/>
  <c r="I81" i="79" s="1"/>
  <c r="H80" i="79"/>
  <c r="I80" i="79" s="1"/>
  <c r="H79" i="79"/>
  <c r="I79" i="79" s="1"/>
  <c r="H78" i="79"/>
  <c r="I78" i="79" s="1"/>
  <c r="H39" i="79"/>
  <c r="I39" i="79" s="1"/>
  <c r="H38" i="79"/>
  <c r="I38" i="79" s="1"/>
  <c r="H37" i="79"/>
  <c r="I37" i="79" s="1"/>
  <c r="H36" i="79"/>
  <c r="I36" i="79" s="1"/>
  <c r="H35" i="79"/>
  <c r="I35" i="79" s="1"/>
  <c r="F76" i="79"/>
  <c r="H76" i="79"/>
  <c r="H74" i="79"/>
  <c r="I74" i="79" s="1"/>
  <c r="H68" i="79"/>
  <c r="I68" i="79" s="1"/>
  <c r="H69" i="79"/>
  <c r="I69" i="79" s="1"/>
  <c r="H73" i="79"/>
  <c r="I73" i="79" s="1"/>
  <c r="H72" i="79"/>
  <c r="I72" i="79" s="1"/>
  <c r="H71" i="79"/>
  <c r="I71" i="79" s="1"/>
  <c r="H66" i="79"/>
  <c r="I66" i="79" s="1"/>
  <c r="H67" i="79"/>
  <c r="I67" i="79" s="1"/>
  <c r="H62" i="79"/>
  <c r="I62" i="79" s="1"/>
  <c r="F58" i="79"/>
  <c r="H56" i="79"/>
  <c r="I56" i="79" s="1"/>
  <c r="H57" i="79"/>
  <c r="H58" i="79"/>
  <c r="H59" i="79"/>
  <c r="I59" i="79" s="1"/>
  <c r="H60" i="79"/>
  <c r="I60" i="79" s="1"/>
  <c r="H55" i="79"/>
  <c r="I55" i="79" s="1"/>
  <c r="F57" i="79"/>
  <c r="I61" i="79" l="1"/>
  <c r="H12" i="86"/>
  <c r="E12" i="86"/>
  <c r="J12" i="86"/>
  <c r="G12" i="86"/>
  <c r="I12" i="86"/>
  <c r="F12" i="86"/>
  <c r="I340" i="79"/>
  <c r="I396" i="79"/>
  <c r="F447" i="79"/>
  <c r="I447" i="79" s="1"/>
  <c r="F373" i="79"/>
  <c r="I373" i="79" s="1"/>
  <c r="F309" i="79"/>
  <c r="I99" i="79"/>
  <c r="F149" i="79"/>
  <c r="F193" i="79"/>
  <c r="I45" i="79"/>
  <c r="I44" i="79"/>
  <c r="I412" i="79"/>
  <c r="I438" i="79"/>
  <c r="I445" i="79"/>
  <c r="I436" i="79"/>
  <c r="I435" i="79"/>
  <c r="I437" i="79"/>
  <c r="I444" i="79"/>
  <c r="I404" i="79"/>
  <c r="I446" i="79"/>
  <c r="I448" i="79"/>
  <c r="I403" i="79"/>
  <c r="I397" i="79"/>
  <c r="I394" i="79" s="1"/>
  <c r="I411" i="79"/>
  <c r="I259" i="79"/>
  <c r="I364" i="79"/>
  <c r="I410" i="79"/>
  <c r="F413" i="79"/>
  <c r="I414" i="79"/>
  <c r="I358" i="79"/>
  <c r="I333" i="79"/>
  <c r="I357" i="79"/>
  <c r="I370" i="79"/>
  <c r="I363" i="79"/>
  <c r="I300" i="79"/>
  <c r="I307" i="79"/>
  <c r="I299" i="79"/>
  <c r="I372" i="79"/>
  <c r="F371" i="79"/>
  <c r="I374" i="79"/>
  <c r="I339" i="79"/>
  <c r="I332" i="79"/>
  <c r="I249" i="79"/>
  <c r="I331" i="79"/>
  <c r="F334" i="79"/>
  <c r="I306" i="79"/>
  <c r="I304" i="79"/>
  <c r="I303" i="79" s="1"/>
  <c r="I310" i="79"/>
  <c r="I308" i="79"/>
  <c r="I260" i="79"/>
  <c r="I266" i="79"/>
  <c r="I272" i="79"/>
  <c r="I218" i="79"/>
  <c r="I274" i="79"/>
  <c r="I258" i="79"/>
  <c r="F273" i="79"/>
  <c r="F275" i="79"/>
  <c r="I265" i="79"/>
  <c r="I252" i="79"/>
  <c r="I194" i="79"/>
  <c r="I251" i="79"/>
  <c r="I253" i="79"/>
  <c r="I276" i="79"/>
  <c r="I174" i="79"/>
  <c r="I220" i="79"/>
  <c r="I225" i="79"/>
  <c r="I186" i="79"/>
  <c r="I176" i="79"/>
  <c r="I217" i="79"/>
  <c r="I222" i="79"/>
  <c r="I221" i="79" s="1"/>
  <c r="I227" i="79"/>
  <c r="I226" i="79"/>
  <c r="I224" i="79"/>
  <c r="I228" i="79"/>
  <c r="I188" i="79"/>
  <c r="I187" i="79" s="1"/>
  <c r="I171" i="79"/>
  <c r="I175" i="79"/>
  <c r="I184" i="79"/>
  <c r="I190" i="79"/>
  <c r="I192" i="79"/>
  <c r="I183" i="79"/>
  <c r="F191" i="79"/>
  <c r="I146" i="79"/>
  <c r="I105" i="79"/>
  <c r="I147" i="79"/>
  <c r="I135" i="79"/>
  <c r="I134" i="79" s="1"/>
  <c r="I139" i="79"/>
  <c r="I140" i="79"/>
  <c r="I148" i="79"/>
  <c r="I150" i="79"/>
  <c r="I100" i="79"/>
  <c r="I111" i="79"/>
  <c r="I110" i="79"/>
  <c r="I112" i="79"/>
  <c r="I77" i="79"/>
  <c r="I104" i="79"/>
  <c r="I103" i="79" s="1"/>
  <c r="I70" i="79"/>
  <c r="I34" i="79"/>
  <c r="I114" i="79"/>
  <c r="I76" i="79"/>
  <c r="I75" i="79" s="1"/>
  <c r="I57" i="79"/>
  <c r="I58" i="79"/>
  <c r="I335" i="79" l="1"/>
  <c r="I40" i="79"/>
  <c r="I193" i="79"/>
  <c r="I97" i="79"/>
  <c r="I413" i="79"/>
  <c r="I409" i="79" s="1"/>
  <c r="I371" i="79"/>
  <c r="I369" i="79" s="1"/>
  <c r="I309" i="79"/>
  <c r="I305" i="79" s="1"/>
  <c r="I334" i="79"/>
  <c r="I330" i="79" s="1"/>
  <c r="I275" i="79"/>
  <c r="I273" i="79"/>
  <c r="I149" i="79"/>
  <c r="I145" i="79" s="1"/>
  <c r="I191" i="79"/>
  <c r="I170" i="79"/>
  <c r="I420" i="79"/>
  <c r="I120" i="79"/>
  <c r="I401" i="79"/>
  <c r="I434" i="79"/>
  <c r="I443" i="79"/>
  <c r="I297" i="79"/>
  <c r="I361" i="79"/>
  <c r="I355" i="79"/>
  <c r="I257" i="79"/>
  <c r="I215" i="79"/>
  <c r="I181" i="79"/>
  <c r="I263" i="79"/>
  <c r="I248" i="79"/>
  <c r="I223" i="79"/>
  <c r="I137" i="79"/>
  <c r="I109" i="79"/>
  <c r="I54" i="79"/>
  <c r="I52" i="79" s="1"/>
  <c r="F30" i="79"/>
  <c r="H33" i="79"/>
  <c r="I33" i="79" s="1"/>
  <c r="H32" i="79"/>
  <c r="I32" i="79" s="1"/>
  <c r="H31" i="79"/>
  <c r="I31" i="79" s="1"/>
  <c r="H27" i="79"/>
  <c r="H28" i="79"/>
  <c r="H30" i="79"/>
  <c r="F28" i="79"/>
  <c r="F24" i="79"/>
  <c r="F22" i="79"/>
  <c r="H24" i="79"/>
  <c r="H25" i="79"/>
  <c r="H26" i="79"/>
  <c r="I26" i="79" s="1"/>
  <c r="H22" i="79"/>
  <c r="H23" i="79"/>
  <c r="I23" i="79" s="1"/>
  <c r="F21" i="79"/>
  <c r="H21" i="79"/>
  <c r="I189" i="79" l="1"/>
  <c r="I132" i="79"/>
  <c r="C27" i="86" s="1"/>
  <c r="I95" i="79"/>
  <c r="C23" i="86" s="1"/>
  <c r="I294" i="79"/>
  <c r="C43" i="86" s="1"/>
  <c r="I392" i="79"/>
  <c r="C55" i="86" s="1"/>
  <c r="I212" i="79"/>
  <c r="C35" i="86" s="1"/>
  <c r="I328" i="79"/>
  <c r="C47" i="86" s="1"/>
  <c r="I353" i="79"/>
  <c r="C51" i="86" s="1"/>
  <c r="I432" i="79"/>
  <c r="I168" i="79"/>
  <c r="C31" i="86" s="1"/>
  <c r="I271" i="79"/>
  <c r="I22" i="79"/>
  <c r="I28" i="79"/>
  <c r="I27" i="79" s="1"/>
  <c r="I30" i="79"/>
  <c r="I29" i="79" s="1"/>
  <c r="I21" i="79"/>
  <c r="I24" i="79"/>
  <c r="I25" i="79"/>
  <c r="J52" i="86" l="1"/>
  <c r="I52" i="86"/>
  <c r="H36" i="86"/>
  <c r="G36" i="86"/>
  <c r="J56" i="86"/>
  <c r="I56" i="86"/>
  <c r="G32" i="86"/>
  <c r="H32" i="86"/>
  <c r="I48" i="86"/>
  <c r="J48" i="86"/>
  <c r="E24" i="86"/>
  <c r="F24" i="86"/>
  <c r="G44" i="86"/>
  <c r="H44" i="86"/>
  <c r="F28" i="86"/>
  <c r="E28" i="86"/>
  <c r="I246" i="79"/>
  <c r="C39" i="86" s="1"/>
  <c r="C19" i="86"/>
  <c r="C59" i="86"/>
  <c r="I20" i="79"/>
  <c r="I18" i="79" s="1"/>
  <c r="C15" i="86" s="1"/>
  <c r="I60" i="86" l="1"/>
  <c r="I75" i="86" s="1"/>
  <c r="J60" i="86"/>
  <c r="J75" i="86" s="1"/>
  <c r="E20" i="86"/>
  <c r="F20" i="86"/>
  <c r="G40" i="86"/>
  <c r="G75" i="86" s="1"/>
  <c r="H40" i="86"/>
  <c r="H75" i="86" s="1"/>
  <c r="C75" i="86"/>
  <c r="I611" i="79"/>
  <c r="E14" i="86"/>
  <c r="F14" i="86" s="1"/>
  <c r="J77" i="86" l="1"/>
  <c r="H77" i="86"/>
  <c r="I77" i="86"/>
  <c r="A7" i="86"/>
  <c r="A9" i="92" s="1"/>
  <c r="E18" i="86" l="1"/>
  <c r="F18" i="86" s="1"/>
  <c r="E16" i="86" l="1"/>
  <c r="E75" i="86" s="1"/>
  <c r="F16" i="86" l="1"/>
  <c r="E76" i="86"/>
  <c r="G77" i="86"/>
  <c r="F75" i="86" l="1"/>
  <c r="F77" i="86" s="1"/>
  <c r="E77" i="86"/>
  <c r="E78" i="86" s="1"/>
  <c r="F78" i="86" l="1"/>
  <c r="G78" i="86" s="1"/>
  <c r="H78" i="86" s="1"/>
  <c r="I78" i="86" s="1"/>
  <c r="J78" i="86" s="1"/>
  <c r="F76" i="86"/>
  <c r="G76" i="86" s="1"/>
  <c r="H76" i="86" s="1"/>
  <c r="I76" i="86" s="1"/>
  <c r="J76" i="86" s="1"/>
</calcChain>
</file>

<file path=xl/sharedStrings.xml><?xml version="1.0" encoding="utf-8"?>
<sst xmlns="http://schemas.openxmlformats.org/spreadsheetml/2006/main" count="2559" uniqueCount="943">
  <si>
    <t>ITEM</t>
  </si>
  <si>
    <t>1.1</t>
  </si>
  <si>
    <t>3.1</t>
  </si>
  <si>
    <t>SINAPI</t>
  </si>
  <si>
    <t>CÓDIGO</t>
  </si>
  <si>
    <t>1.</t>
  </si>
  <si>
    <t>2.</t>
  </si>
  <si>
    <t>3.</t>
  </si>
  <si>
    <t>BDI:</t>
  </si>
  <si>
    <t xml:space="preserve">MUNICÍPIO DE GUARAQUEÇABA-PR </t>
  </si>
  <si>
    <t>CALCULADO POR: ENG CIVIL CARLOS HENRIQUE SIELSKI MARQUARDT - CREA/PR 65783/D</t>
  </si>
  <si>
    <t>REFERÊNCIA</t>
  </si>
  <si>
    <t>DISCRIMINAÇÃO DOS SERVIÇOS</t>
  </si>
  <si>
    <t>UNID</t>
  </si>
  <si>
    <t>QUANT</t>
  </si>
  <si>
    <t>PREÇO UNITÁRIO</t>
  </si>
  <si>
    <t>PREÇO UNITÁRIO COM BDI</t>
  </si>
  <si>
    <t>PREÇO TOTAL</t>
  </si>
  <si>
    <t>M</t>
  </si>
  <si>
    <t>M3</t>
  </si>
  <si>
    <t>M2</t>
  </si>
  <si>
    <t>KG</t>
  </si>
  <si>
    <t>ARMAÇÃO DE PILAR OU VIGA DE UMA ESTRUTURA CONVENCIONAL DE CONCRETO ARMADO EM UMA EDIFICAÇÃO TÉRREA OU SOBRADO UTILIZANDO AÇO CA-50 DE 10,0 M
M - MONTAGEM. AF_12/2015</t>
  </si>
  <si>
    <t>CONCRETO FCK = 25MPA, TRAÇO 1:2,3:2,7 (EM MASSA SECA DE CIMENTO/ AREIA MÉDIA/ BRITA 1) - PREPARO MECÂNICO COM BETONEIRA 400 L. AF_05/2021</t>
  </si>
  <si>
    <t>UD</t>
  </si>
  <si>
    <t>TUBO PVC, SERIE NORMAL, ESGOTO PREDIAL, DN 100 MM, FORNECIDO E INSTALADO EM SUBCOLETOR AÉREO DE ESGOTO SANITÁRIO. AF_12/2014</t>
  </si>
  <si>
    <t>TUBO DE AÇO GALVANIZADO COM COSTURA, CLASSE MÉDIA, CONEXÃO RANHURADA, DN 50 (2"), INSTALADO EM PRUMADAS - FORNECIMENTO E INSTALAÇÃO. AF_10/2020</t>
  </si>
  <si>
    <t>MOTOBOMBA CENTRÍFUGA, MOTOR A GASOLINA, POTÊNCIA 5,42 HP, BOCAIS 1 1/2" X 1", DIÂMETRO ROTOR 143 MM HM/Q = 6 MCA / 16,8 M3/H A 38 MCA / 6,6M3/H - CHP DIURNO. AF_06/2014</t>
  </si>
  <si>
    <t>CHP</t>
  </si>
  <si>
    <t>H</t>
  </si>
  <si>
    <t>AJUDANTE ESPECIALIZADO COM ENCARGOS COMPLEMENTARES</t>
  </si>
  <si>
    <t>MESTRE DE OBRAS COM ENCARGOS COMPLEMENTARES</t>
  </si>
  <si>
    <t>2.1</t>
  </si>
  <si>
    <r>
      <t xml:space="preserve">      CÁLCULO DO B.D.I. </t>
    </r>
    <r>
      <rPr>
        <b/>
        <u/>
        <sz val="11"/>
        <rFont val="Arial"/>
        <family val="2"/>
      </rPr>
      <t>SEM DESONERAÇÃO</t>
    </r>
  </si>
  <si>
    <t>Fórmula :</t>
  </si>
  <si>
    <t xml:space="preserve">B.D.I. = </t>
  </si>
  <si>
    <t>{</t>
  </si>
  <si>
    <t>[</t>
  </si>
  <si>
    <t xml:space="preserve"> ( 1+AC+S+R )  ( 1 + DF )  ( 1 + L )</t>
  </si>
  <si>
    <t>]</t>
  </si>
  <si>
    <t>}</t>
  </si>
  <si>
    <t xml:space="preserve">  </t>
  </si>
  <si>
    <t xml:space="preserve"> ( 1 - I )</t>
  </si>
  <si>
    <t>Onde:</t>
  </si>
  <si>
    <t>AC =</t>
  </si>
  <si>
    <t>Taxa representativa das despesas de rateio da administração central;</t>
  </si>
  <si>
    <t>S =</t>
  </si>
  <si>
    <t>Taxa representativa dos seguros e garantias;</t>
  </si>
  <si>
    <t>R =</t>
  </si>
  <si>
    <t>Taxa representativa dos riscos;</t>
  </si>
  <si>
    <t>DF =</t>
  </si>
  <si>
    <t xml:space="preserve">Taxa representativa das despesas financeiras; </t>
  </si>
  <si>
    <t>L =</t>
  </si>
  <si>
    <t>Taxa representativa do lucro;</t>
  </si>
  <si>
    <t>I =</t>
  </si>
  <si>
    <t>Taxa representativa dos impostos.</t>
  </si>
  <si>
    <t>Adotado:</t>
  </si>
  <si>
    <r>
      <t>AC</t>
    </r>
    <r>
      <rPr>
        <sz val="10"/>
        <rFont val="Arial"/>
        <family val="2"/>
      </rPr>
      <t xml:space="preserve"> = 3,80</t>
    </r>
  </si>
  <si>
    <t>%</t>
  </si>
  <si>
    <r>
      <t xml:space="preserve">S  </t>
    </r>
    <r>
      <rPr>
        <sz val="10"/>
        <rFont val="Arial"/>
        <family val="2"/>
      </rPr>
      <t xml:space="preserve"> = 0,35</t>
    </r>
  </si>
  <si>
    <r>
      <t>R</t>
    </r>
    <r>
      <rPr>
        <sz val="10"/>
        <rFont val="Arial"/>
        <family val="2"/>
      </rPr>
      <t xml:space="preserve">   = 0,54</t>
    </r>
  </si>
  <si>
    <r>
      <t>DF</t>
    </r>
    <r>
      <rPr>
        <sz val="10"/>
        <rFont val="Arial"/>
        <family val="2"/>
      </rPr>
      <t xml:space="preserve"> = 1,02</t>
    </r>
  </si>
  <si>
    <r>
      <t>L</t>
    </r>
    <r>
      <rPr>
        <sz val="10"/>
        <rFont val="Arial"/>
        <family val="2"/>
      </rPr>
      <t xml:space="preserve">   = 7,30</t>
    </r>
  </si>
  <si>
    <r>
      <t xml:space="preserve">I </t>
    </r>
    <r>
      <rPr>
        <sz val="10"/>
        <rFont val="Arial"/>
        <family val="2"/>
      </rPr>
      <t xml:space="preserve">   = 6,65</t>
    </r>
  </si>
  <si>
    <t>% ( ISS = 3,00%; COFINS = 3,00%; PIS = 0,65%)</t>
  </si>
  <si>
    <t>B.D.I. = 21,56 %</t>
  </si>
  <si>
    <t>CRONOGRAMA FÍSICO-FINANCEIRO</t>
  </si>
  <si>
    <t>DISCRIMINAÇÃO</t>
  </si>
  <si>
    <t>VALOR ITEM</t>
  </si>
  <si>
    <t>MÊS 1</t>
  </si>
  <si>
    <t>MÊS 2</t>
  </si>
  <si>
    <t>MÊS 3</t>
  </si>
  <si>
    <t>MÊS 4</t>
  </si>
  <si>
    <t>R$</t>
  </si>
  <si>
    <t>% AC</t>
  </si>
  <si>
    <t>R$ AC</t>
  </si>
  <si>
    <t>4.</t>
  </si>
  <si>
    <t>4.1</t>
  </si>
  <si>
    <t>COTAÇÃO</t>
  </si>
  <si>
    <t>5.1</t>
  </si>
  <si>
    <t>SERVIÇOS INICIAIS</t>
  </si>
  <si>
    <t>1.1.1</t>
  </si>
  <si>
    <t>1.1.2</t>
  </si>
  <si>
    <t>3.1.1</t>
  </si>
  <si>
    <t>3.1.2</t>
  </si>
  <si>
    <t>3.1.3</t>
  </si>
  <si>
    <t>3.1.4</t>
  </si>
  <si>
    <t>3.1.5</t>
  </si>
  <si>
    <t>COMPOUND ADESIVO ESTRUTURAL PARA ANCORAGEM QUÍMICA</t>
  </si>
  <si>
    <t>C3083</t>
  </si>
  <si>
    <t>SEINFRA</t>
  </si>
  <si>
    <t>EXECUÇÃO DE FUROS EM CONCRETO C/BROCA 1/2"&lt;= D &lt;=1"</t>
  </si>
  <si>
    <t>MONTAGEM E DESMONTAGEM DE FÔRMA DE PILARES RETANGULARES E ESTRUTURAS SIMILARES, PÉ-DIREITO SIMPLES, EM MADEIRA SERRADA, 2 UTILIZAÇÕES. AF_09/2020</t>
  </si>
  <si>
    <t>ARMAÇÃO DE PILAR OU VIGA DE ESTRUTURA CONVENCIONAL DE CONCRETO ARMADO UTILIZANDO AÇO CA-60 DE 5,0 MM - MONTAGEM. AF_06/2022</t>
  </si>
  <si>
    <t>ARMAÇÃO DE PILAR OU VIGA DE ESTRUTURA CONVENCIONAL DE CONCRETO ARMADO UTILIZANDO AÇO CA-50 DE 10,0 MM - MONTAGEM. AF_06/2022</t>
  </si>
  <si>
    <t>1.1.1.1</t>
  </si>
  <si>
    <t>1.1.1.2</t>
  </si>
  <si>
    <t>1.1.1.3</t>
  </si>
  <si>
    <t>1.1.1.4</t>
  </si>
  <si>
    <t>1.1.1.5</t>
  </si>
  <si>
    <t>1.1.1.6</t>
  </si>
  <si>
    <t>GUARDA CORPO TUBO GALVANIZADO 2"</t>
  </si>
  <si>
    <t>1.1.2.1</t>
  </si>
  <si>
    <t>PINTURA TRAPICHE</t>
  </si>
  <si>
    <t>ILUMINAÇÃO LED COM PLACA SOLAR</t>
  </si>
  <si>
    <t>1.1.3</t>
  </si>
  <si>
    <t>1.1.3.1</t>
  </si>
  <si>
    <t>2.1.1</t>
  </si>
  <si>
    <t>AJUDANTE DE CARPINTEIRO COM ENCARGOS COMPLEMENTARES</t>
  </si>
  <si>
    <t>CARPINTEIRO DE ESQUADRIA COM ENCARGOS COMPLEMENTARES</t>
  </si>
  <si>
    <t>2.1.1.1</t>
  </si>
  <si>
    <t>2.1.1.2</t>
  </si>
  <si>
    <t>2.1.1.3</t>
  </si>
  <si>
    <t>2.1.1.4</t>
  </si>
  <si>
    <t>2.1.1.5</t>
  </si>
  <si>
    <t>2.1.1.6</t>
  </si>
  <si>
    <t>TUBO DE PVC PARA REDE COLETORA DE ESGOTO DE PAREDE MACIÇA, DN 150 MM, JUNTA ELÁSTICA - FORNECIMENTO E ASSENTAMENTO. AF_01/2021</t>
  </si>
  <si>
    <t>NOVO ASSOALHO DE MADEIRA (50,00 m²)</t>
  </si>
  <si>
    <t>REMOÇÃO DE PISO DE MADEIRA (ASSOALHO E BARROTE), DE FORMA MANUAL, SEM REAPROVEITAMENTO. AF_12/2017</t>
  </si>
  <si>
    <t>2.1.2</t>
  </si>
  <si>
    <t>2.1.2.1</t>
  </si>
  <si>
    <t>2.1.2.2</t>
  </si>
  <si>
    <t>2.1.2.3</t>
  </si>
  <si>
    <t>2.1.2.4</t>
  </si>
  <si>
    <t>2.1.2.5</t>
  </si>
  <si>
    <t>2.1.2.6</t>
  </si>
  <si>
    <t>2.1.3</t>
  </si>
  <si>
    <t>2.1.3.1</t>
  </si>
  <si>
    <t>2.1.3.2</t>
  </si>
  <si>
    <t>2.1.3.5</t>
  </si>
  <si>
    <t>2.1.3.6</t>
  </si>
  <si>
    <t>GUARDA CORPO EM MADEIRA</t>
  </si>
  <si>
    <t>VIGOTE DE MADEIRA 5X5CM ANGELIM</t>
  </si>
  <si>
    <t>SINAPI - I</t>
  </si>
  <si>
    <t>PARAFUSO FRANCES METRICO ZINCADO, DIAMETRO 12 MM, COMPRIMENTO 150 MM, COM PORCA SEXTAVADA E ARRUELA DE PRESSAO MEDIA</t>
  </si>
  <si>
    <t>PARAFUSO DE ACO ZINCADO COM ROSCA SOBERBA, CABECA CHATA E FENDA SIMPLES, DIAMETRO 4,8 MM, COMPRIMENTO 45 MM</t>
  </si>
  <si>
    <t>PARAFUSO ZINCADO, SEXTAVADO, COM ROSCA SOBERBA, DIAMETRO 5/16", COMPRIMENTO 80 MM</t>
  </si>
  <si>
    <t>2.1.4</t>
  </si>
  <si>
    <t>PINTURA</t>
  </si>
  <si>
    <t>PINTURA COM TINTA ALQUÍDICA DE FUNDO (TIPO ZARCÃO) APLICADA A ROLO OU PINCEL SOBRE SUPERFÍCIES METÁLICAS (EXCETO PERFIL) EXECUTADO EM OBRA (POR DEMÃO). AF_01/2020</t>
  </si>
  <si>
    <t>PINTURA COM TINTA ALQUÍDICA DE ACABAMENTO (ESMALTE SINTÉTICO FOSCO) APLICADA A ROLO OU PINCEL SOBRE SUPERFÍCIES METÁLICAS (EXCETO PERFIL) EXECUTADO EM OBRA (POR DEMÃO). AF_01/2020</t>
  </si>
  <si>
    <t>PREPARO DO PISO CIMENTADO PARA PINTURA - LIXAMENTO E LIMPEZA. AF_05/2021</t>
  </si>
  <si>
    <t>PINTURA DE PISO COM TINTA ACRÍLICA, APLICAÇÃO MANUAL, 2 DEMÃOS, INCLUSO FUNDO PREPARADOR. AF_05/2021</t>
  </si>
  <si>
    <t>2.1.43.1</t>
  </si>
  <si>
    <t>PINTURA TINTA DE ACABAMENTO (PIGMENTADA) ESMALTE SINTÉTICO BRILHANTE EM MADEIRA, 3 DEMÃOS. AF_01/2021</t>
  </si>
  <si>
    <t>LUMINÁRIA SOLAR REFLETOR LED PLACA FOTOVOLTAICA 180W</t>
  </si>
  <si>
    <t>CHUMBADOR DE ACO, 1" X 600 MM, PARA POSTES DE ACO COM BASE, INCLUSO PORCA E ARRUELA</t>
  </si>
  <si>
    <t>AUXILIAR DE ELETRICISTA COM ENCARGOS COMPLEMENTARES</t>
  </si>
  <si>
    <t xml:space="preserve">ELETRICISTA COM ENCARGOS COMPLEMENTARES </t>
  </si>
  <si>
    <t>1.1.4</t>
  </si>
  <si>
    <t>1.1.4.1</t>
  </si>
  <si>
    <t>1.1.4.2</t>
  </si>
  <si>
    <t>1.1.4.3</t>
  </si>
  <si>
    <t>1.1.4.4</t>
  </si>
  <si>
    <t>1.1.4.5</t>
  </si>
  <si>
    <t>POSTE CONICO CONTINUO EM ACO GALVANIZADO, RETO, ENGASTADO, H = 7 M, DIAMETRO INFERIOR = *125* MM</t>
  </si>
  <si>
    <t>2.1.5</t>
  </si>
  <si>
    <t>2.1.5.1</t>
  </si>
  <si>
    <t>2.1.5.2</t>
  </si>
  <si>
    <t>2.1.5.3</t>
  </si>
  <si>
    <t>2.1.5.4</t>
  </si>
  <si>
    <t>2.1.5.5</t>
  </si>
  <si>
    <t>1.1.3.2</t>
  </si>
  <si>
    <t>1.1.3.3</t>
  </si>
  <si>
    <t>1.1.3.4</t>
  </si>
  <si>
    <t>3.1.1.1</t>
  </si>
  <si>
    <t>3.1.1.2</t>
  </si>
  <si>
    <t>3.1.1.3</t>
  </si>
  <si>
    <t>3.1.1.4</t>
  </si>
  <si>
    <t>3.1.1.5</t>
  </si>
  <si>
    <t>CONSERTO ARMADURAS EXPOSTAS DO TRAPICHE</t>
  </si>
  <si>
    <t>C3095</t>
  </si>
  <si>
    <t>C2900</t>
  </si>
  <si>
    <t>C4740</t>
  </si>
  <si>
    <t>LIMPEZA DE SUPERFÍCIE C/ ESCOVA DE AÇO</t>
  </si>
  <si>
    <t>PINTURA PROTEÇÃO C/INIBIDOR MIGRATÓRIO CORROSÃO, 3 DEMÃOS</t>
  </si>
  <si>
    <t xml:space="preserve">RECUPERAÇÃO CONCRETO, S/REFORÇO RECONSTITUIÇÃO C/ ARGAMASSA POLIMÉRICA ESP.=25MM </t>
  </si>
  <si>
    <t>3.1.2.1</t>
  </si>
  <si>
    <t>3.1.3.1</t>
  </si>
  <si>
    <t>3.1.3.2</t>
  </si>
  <si>
    <t>3.1.3.3</t>
  </si>
  <si>
    <t>3.1.4.1</t>
  </si>
  <si>
    <t>3.1.4.2</t>
  </si>
  <si>
    <t>3.1.4.3</t>
  </si>
  <si>
    <t>3.1.4.4</t>
  </si>
  <si>
    <t>3.1.5.1</t>
  </si>
  <si>
    <t>3.1.5.2</t>
  </si>
  <si>
    <t>3.1.5.3</t>
  </si>
  <si>
    <t>3.1.5.4</t>
  </si>
  <si>
    <t>3.1.5.5</t>
  </si>
  <si>
    <t xml:space="preserve">TRAPICHE </t>
  </si>
  <si>
    <t>TRAPICHE DE MADEIRA</t>
  </si>
  <si>
    <t>4.1.1</t>
  </si>
  <si>
    <t>DEMOLIÇÃO ESCADARIA QUE RUIU</t>
  </si>
  <si>
    <t>DEMOLIÇÃO DE PILARES E VIGAS EM CONCRETO ARMADO, DE FORMA MANUAL, SEM REAPROVEITAMENTO. AF_12/2017</t>
  </si>
  <si>
    <t xml:space="preserve">FECHAMENTO COM GUARDA CORPO </t>
  </si>
  <si>
    <t>4.1.2</t>
  </si>
  <si>
    <t>4.1.2.1</t>
  </si>
  <si>
    <t>4.1.1.1</t>
  </si>
  <si>
    <t>4.1.2.1.1</t>
  </si>
  <si>
    <t>4.1.2.1.2</t>
  </si>
  <si>
    <t>4.1.2.1.3</t>
  </si>
  <si>
    <t>4.1.2.1.4</t>
  </si>
  <si>
    <t>4.1.2.1.5</t>
  </si>
  <si>
    <t>4.1.2.2</t>
  </si>
  <si>
    <t>4.1.2.2.1</t>
  </si>
  <si>
    <t>4.1.3</t>
  </si>
  <si>
    <t>5.1.1</t>
  </si>
  <si>
    <t>REFORÇO ESCADA EXISTENTE</t>
  </si>
  <si>
    <t>5.1.2</t>
  </si>
  <si>
    <t>5.1.2.1</t>
  </si>
  <si>
    <t>5.1.2.2</t>
  </si>
  <si>
    <t>5.1.2.3</t>
  </si>
  <si>
    <t xml:space="preserve">GUARDA CORPO </t>
  </si>
  <si>
    <t>5.1.3</t>
  </si>
  <si>
    <t>5.1.3.1</t>
  </si>
  <si>
    <t>5.1.3.1.1</t>
  </si>
  <si>
    <t>5.1.3.1.2</t>
  </si>
  <si>
    <t>5.1.3.1.3</t>
  </si>
  <si>
    <t>5.1.3.1.4</t>
  </si>
  <si>
    <t>5.1.3.1.5</t>
  </si>
  <si>
    <t>5.1.3.2</t>
  </si>
  <si>
    <t>5.1.4</t>
  </si>
  <si>
    <t>5.1.4.1</t>
  </si>
  <si>
    <t>5.1.4.2</t>
  </si>
  <si>
    <t>5.1.4.3</t>
  </si>
  <si>
    <t>5.1.4.4</t>
  </si>
  <si>
    <t>5.1.5</t>
  </si>
  <si>
    <t>5.1.5.1</t>
  </si>
  <si>
    <t>5.1.5.2</t>
  </si>
  <si>
    <t>5.1.5.3</t>
  </si>
  <si>
    <t>5.1.5.4</t>
  </si>
  <si>
    <t>5.1.5.5</t>
  </si>
  <si>
    <t>6.1</t>
  </si>
  <si>
    <t>6.1.1</t>
  </si>
  <si>
    <t>6.1.1.1</t>
  </si>
  <si>
    <t>6.1.1.1.1</t>
  </si>
  <si>
    <t>6.1.1.1.2</t>
  </si>
  <si>
    <t>6.1.1.1.3</t>
  </si>
  <si>
    <t>6.1.1.1.4</t>
  </si>
  <si>
    <t>6.1.1.1.5</t>
  </si>
  <si>
    <t>6.1.1.2</t>
  </si>
  <si>
    <t>6.1.1.2.1</t>
  </si>
  <si>
    <t>6.1.2</t>
  </si>
  <si>
    <t>6.1.2.1</t>
  </si>
  <si>
    <t>6.1.2.2</t>
  </si>
  <si>
    <t>6.1.2.3</t>
  </si>
  <si>
    <t>6.1.2.4</t>
  </si>
  <si>
    <t>6.1.3</t>
  </si>
  <si>
    <t>6.1.3.1</t>
  </si>
  <si>
    <t>6.1.3.2</t>
  </si>
  <si>
    <t>6.1.3.3</t>
  </si>
  <si>
    <t>6.1.3.4</t>
  </si>
  <si>
    <t>6.1.3.5</t>
  </si>
  <si>
    <t>AUMENTO DE DOIS DEGRAUS NAS ESCADAS EXISTENTES</t>
  </si>
  <si>
    <t>NOVOS PILARES DE PVC 100MM CONCRETADO (13 unidades)</t>
  </si>
  <si>
    <t xml:space="preserve">REFORÇO LAJE </t>
  </si>
  <si>
    <t>ARMAÇÃO PARA EXECUÇÃO DE RADIER, PISO DE CONCRETO OU LAJE SOBRE SOLO, COM USO DE TELA Q-138. AF_09/2021</t>
  </si>
  <si>
    <t>7.1</t>
  </si>
  <si>
    <t>7.1.1</t>
  </si>
  <si>
    <t>5.1.1.1</t>
  </si>
  <si>
    <t>5.1.1.2</t>
  </si>
  <si>
    <t>5.1.1.3</t>
  </si>
  <si>
    <t>5.1.1.4</t>
  </si>
  <si>
    <t>5.1.1.5</t>
  </si>
  <si>
    <t>7.1.1.1</t>
  </si>
  <si>
    <t>7.1.1.2</t>
  </si>
  <si>
    <t>7.1.1.4</t>
  </si>
  <si>
    <t>7.1.1.5</t>
  </si>
  <si>
    <t>7.1.2</t>
  </si>
  <si>
    <t>7.1.2.1</t>
  </si>
  <si>
    <t>7.1.2.2</t>
  </si>
  <si>
    <t>7.1.2.3</t>
  </si>
  <si>
    <t>7.1.3</t>
  </si>
  <si>
    <t>7.1.3.1</t>
  </si>
  <si>
    <t>7.1.3.2</t>
  </si>
  <si>
    <t>7.1.3.3</t>
  </si>
  <si>
    <t>7.1.3.4</t>
  </si>
  <si>
    <t>7.1.4</t>
  </si>
  <si>
    <t>7.1.4.1</t>
  </si>
  <si>
    <t>7.1.4.1.1</t>
  </si>
  <si>
    <t>7.1.4.1.2</t>
  </si>
  <si>
    <t>7.1.4.1.3</t>
  </si>
  <si>
    <t>7.1.4.1.4</t>
  </si>
  <si>
    <t>7.1.4.1.5</t>
  </si>
  <si>
    <t>7.1.4.2</t>
  </si>
  <si>
    <t>7.1.4.2.1</t>
  </si>
  <si>
    <t>7.1.4.3</t>
  </si>
  <si>
    <t>7.1.4.3.1</t>
  </si>
  <si>
    <t>7.1.4.3.2</t>
  </si>
  <si>
    <t>7.1.4.3.3</t>
  </si>
  <si>
    <t>7.1.4.3.4</t>
  </si>
  <si>
    <t>7.1.5</t>
  </si>
  <si>
    <t>7.1.5.1</t>
  </si>
  <si>
    <t>7.1.5.2</t>
  </si>
  <si>
    <t>7.1.5.3</t>
  </si>
  <si>
    <t>7.1.5.4</t>
  </si>
  <si>
    <t>7.1.5.5</t>
  </si>
  <si>
    <t>TUBO PVC, SERIE NORMAL, ESGOTO PREDIAL, DN 150 MM, FORNECIDO E INSTALADO EM SUBCOLETOR AÉREO DE ESGOTO SANITÁRIO. AF_08/2022</t>
  </si>
  <si>
    <t>8.1</t>
  </si>
  <si>
    <t>8.1.1</t>
  </si>
  <si>
    <t>8.1.1.1</t>
  </si>
  <si>
    <t>8.1.1.1.1</t>
  </si>
  <si>
    <t>8.1.1.1.2</t>
  </si>
  <si>
    <t>8.1.1.1.3</t>
  </si>
  <si>
    <t>8.1.1.1.4</t>
  </si>
  <si>
    <t>8.1.1.1.5</t>
  </si>
  <si>
    <t>8.1.1.2</t>
  </si>
  <si>
    <t>8.1.1.3</t>
  </si>
  <si>
    <t>8.1.1.2.1</t>
  </si>
  <si>
    <t>8.1.1.3.1</t>
  </si>
  <si>
    <t>8.1.1.3.2</t>
  </si>
  <si>
    <t>8.1.1.3.3</t>
  </si>
  <si>
    <t>8.1.1.3.4</t>
  </si>
  <si>
    <t>8.1.2</t>
  </si>
  <si>
    <t>8.1.2.1</t>
  </si>
  <si>
    <t>8.1.2.2</t>
  </si>
  <si>
    <t>8.1.2.3</t>
  </si>
  <si>
    <t>8.1.2.4</t>
  </si>
  <si>
    <t>8.1.2.5</t>
  </si>
  <si>
    <t>9.1</t>
  </si>
  <si>
    <t>9.1.1</t>
  </si>
  <si>
    <t>9.1.1.1</t>
  </si>
  <si>
    <t>9.1.1.2</t>
  </si>
  <si>
    <t>9.1.1.3</t>
  </si>
  <si>
    <t>9.1.1.4</t>
  </si>
  <si>
    <t>9.1.2</t>
  </si>
  <si>
    <t>9.1.2.1</t>
  </si>
  <si>
    <t>9.1.2.2</t>
  </si>
  <si>
    <t>9.1.2.3</t>
  </si>
  <si>
    <t>9.1.2.4</t>
  </si>
  <si>
    <t>9.1.2.5</t>
  </si>
  <si>
    <t>10.1</t>
  </si>
  <si>
    <t>10.1.1</t>
  </si>
  <si>
    <t>10.1.1.1</t>
  </si>
  <si>
    <t>10.1.1.2</t>
  </si>
  <si>
    <t>10.1.2</t>
  </si>
  <si>
    <t>10.1.2.1</t>
  </si>
  <si>
    <t>10.1.2.1.1</t>
  </si>
  <si>
    <t>10.1.1.3</t>
  </si>
  <si>
    <t>10.1.1.4</t>
  </si>
  <si>
    <t>10.1.2.1.2</t>
  </si>
  <si>
    <t>10.1.2.1.3</t>
  </si>
  <si>
    <t>10.1.2.1.4</t>
  </si>
  <si>
    <t>10.1.2.1.5</t>
  </si>
  <si>
    <t>10.1.2.2</t>
  </si>
  <si>
    <t>10.1.2.2.1</t>
  </si>
  <si>
    <t>10.1.3</t>
  </si>
  <si>
    <t>10.1.3.1</t>
  </si>
  <si>
    <t>10.1.3.2</t>
  </si>
  <si>
    <t>10.1.3.3</t>
  </si>
  <si>
    <t>10.1.3.4</t>
  </si>
  <si>
    <t>10.1.4</t>
  </si>
  <si>
    <t>10.1.4.1</t>
  </si>
  <si>
    <t>10.1.4.2</t>
  </si>
  <si>
    <t>10.1.4.3</t>
  </si>
  <si>
    <t>10.1.4.4</t>
  </si>
  <si>
    <t>10.1.4.5</t>
  </si>
  <si>
    <t>11.1</t>
  </si>
  <si>
    <t>11.1.1</t>
  </si>
  <si>
    <t>11.1.1.1</t>
  </si>
  <si>
    <t>11.1.1.2</t>
  </si>
  <si>
    <t>11.1.1.3</t>
  </si>
  <si>
    <t>11.1.1.4</t>
  </si>
  <si>
    <t>11.1.1.5</t>
  </si>
  <si>
    <t>EXECUÇÃO DE 2 NOVOS ANCORADOUROS H=50CM</t>
  </si>
  <si>
    <t>11.1.2</t>
  </si>
  <si>
    <t>11.1.2.1</t>
  </si>
  <si>
    <t>11.1.2.1.1</t>
  </si>
  <si>
    <t>11.1.2.1.2</t>
  </si>
  <si>
    <t>11.1.2.1.3</t>
  </si>
  <si>
    <t>11.1.2.1.4</t>
  </si>
  <si>
    <t>11.1.2.1.5</t>
  </si>
  <si>
    <t>11.1.2.2</t>
  </si>
  <si>
    <t>11.1.2.2.1</t>
  </si>
  <si>
    <t>11.1.3</t>
  </si>
  <si>
    <t>11.1.3.1</t>
  </si>
  <si>
    <t>11.1.3.2</t>
  </si>
  <si>
    <t>11.1.3.3</t>
  </si>
  <si>
    <t>11.1.3.4</t>
  </si>
  <si>
    <t>11.1.4</t>
  </si>
  <si>
    <t>11.1.4.1</t>
  </si>
  <si>
    <t>11.1.4.2</t>
  </si>
  <si>
    <t>11.1.4.3</t>
  </si>
  <si>
    <t>11.1.4.4</t>
  </si>
  <si>
    <t>11.1.4.5</t>
  </si>
  <si>
    <t>TOTAL GERAL</t>
  </si>
  <si>
    <t>12.1</t>
  </si>
  <si>
    <t>12.1.1</t>
  </si>
  <si>
    <t>12.1.2</t>
  </si>
  <si>
    <t>12.1.3</t>
  </si>
  <si>
    <t>1.1.5</t>
  </si>
  <si>
    <t>PORTAL COM NOME DA COMUNIDADE</t>
  </si>
  <si>
    <t>C2678</t>
  </si>
  <si>
    <t>VIGA DE MADEIRA MACIÇA 6" X 3"</t>
  </si>
  <si>
    <t>PLACA EM MADEIRA ENTALHADA 150X30CM</t>
  </si>
  <si>
    <t>1.1.5.1</t>
  </si>
  <si>
    <t>1.1.5.2</t>
  </si>
  <si>
    <t>1.1.5.3</t>
  </si>
  <si>
    <t>1.1.5.4</t>
  </si>
  <si>
    <t>1.1.5.5</t>
  </si>
  <si>
    <t>1.1.5.6</t>
  </si>
  <si>
    <t>1.1.5.7</t>
  </si>
  <si>
    <t>11.1.5</t>
  </si>
  <si>
    <t>12.1.4</t>
  </si>
  <si>
    <t>12.1.5</t>
  </si>
  <si>
    <t>12.1.5.1</t>
  </si>
  <si>
    <t>12.1.5.2</t>
  </si>
  <si>
    <t>12.1.5.3</t>
  </si>
  <si>
    <t>12.1.5.4</t>
  </si>
  <si>
    <t>12.1.5.5</t>
  </si>
  <si>
    <t>12.1.5.6</t>
  </si>
  <si>
    <t>12.1.5.7</t>
  </si>
  <si>
    <t>11.1.5.1</t>
  </si>
  <si>
    <t>11.1.5.2</t>
  </si>
  <si>
    <t>11.1.5.3</t>
  </si>
  <si>
    <t>11.1.5.4</t>
  </si>
  <si>
    <t>11.1.5.5</t>
  </si>
  <si>
    <t>11.1.5.6</t>
  </si>
  <si>
    <t>11.1.5.7</t>
  </si>
  <si>
    <t>10.1.5</t>
  </si>
  <si>
    <t>10.1.5.1</t>
  </si>
  <si>
    <t>10.1.5.2</t>
  </si>
  <si>
    <t>10.1.5.3</t>
  </si>
  <si>
    <t>10.1.5.4</t>
  </si>
  <si>
    <t>10.1.5.5</t>
  </si>
  <si>
    <t>10.1.5.6</t>
  </si>
  <si>
    <t>10.1.5.7</t>
  </si>
  <si>
    <t>9.1.3</t>
  </si>
  <si>
    <t>9.1.3.1</t>
  </si>
  <si>
    <t>9.1.3.2</t>
  </si>
  <si>
    <t>9.1.3.3</t>
  </si>
  <si>
    <t>9.1.3.4</t>
  </si>
  <si>
    <t>9.1.3.5</t>
  </si>
  <si>
    <t>9.1.3.6</t>
  </si>
  <si>
    <t>9.1.3.7</t>
  </si>
  <si>
    <t>8.1.3</t>
  </si>
  <si>
    <t>8.1.3.1</t>
  </si>
  <si>
    <t>8.1.3.2</t>
  </si>
  <si>
    <t>8.1.3.3</t>
  </si>
  <si>
    <t>8.1.3.4</t>
  </si>
  <si>
    <t>8.1.3.5</t>
  </si>
  <si>
    <t>8.1.3.6</t>
  </si>
  <si>
    <t>8.1.3.7</t>
  </si>
  <si>
    <t>7.1.6</t>
  </si>
  <si>
    <t>7.1.6.1</t>
  </si>
  <si>
    <t>7.1.6.2</t>
  </si>
  <si>
    <t>7.1.6.3</t>
  </si>
  <si>
    <t>7.1.6.4</t>
  </si>
  <si>
    <t>7.1.6.5</t>
  </si>
  <si>
    <t>7.1.6.6</t>
  </si>
  <si>
    <t>7.1.6.7</t>
  </si>
  <si>
    <t>6.1.4</t>
  </si>
  <si>
    <t>6.1.4.1</t>
  </si>
  <si>
    <t>6.1.4.2</t>
  </si>
  <si>
    <t>6.1.4.3</t>
  </si>
  <si>
    <t>6.1.4.4</t>
  </si>
  <si>
    <t>6.1.4.5</t>
  </si>
  <si>
    <t>6.1.4.6</t>
  </si>
  <si>
    <t>6.1.4.7</t>
  </si>
  <si>
    <t>5.1.6</t>
  </si>
  <si>
    <t>5.1.6.1</t>
  </si>
  <si>
    <t>5.1.6.2</t>
  </si>
  <si>
    <t>5.1.6.3</t>
  </si>
  <si>
    <t>5.1.6.4</t>
  </si>
  <si>
    <t>5.1.6.5</t>
  </si>
  <si>
    <t>5.1.6.6</t>
  </si>
  <si>
    <t>5.1.6.7</t>
  </si>
  <si>
    <t>4.1.4.1</t>
  </si>
  <si>
    <t>4.1.2.3</t>
  </si>
  <si>
    <t>4.1.2.4</t>
  </si>
  <si>
    <t>4.1.3.1</t>
  </si>
  <si>
    <t>4.1.3.2</t>
  </si>
  <si>
    <t>4.1.3.3</t>
  </si>
  <si>
    <t>4.1.3.4</t>
  </si>
  <si>
    <t>4.1.3.5</t>
  </si>
  <si>
    <t>4.1.4</t>
  </si>
  <si>
    <t>4.1.4.2</t>
  </si>
  <si>
    <t>4.1.4.3</t>
  </si>
  <si>
    <t>4.1.4.4</t>
  </si>
  <si>
    <t>4.1.4.5</t>
  </si>
  <si>
    <t>4.1.4.6</t>
  </si>
  <si>
    <t>4.1.4.7</t>
  </si>
  <si>
    <t>3.1.6</t>
  </si>
  <si>
    <t>3.1.6.1</t>
  </si>
  <si>
    <t>3.1.6.2</t>
  </si>
  <si>
    <t>3.1.6.3</t>
  </si>
  <si>
    <t>3.1.6.4</t>
  </si>
  <si>
    <t>3.1.6.5</t>
  </si>
  <si>
    <t>3.1.6.6</t>
  </si>
  <si>
    <t>3.1.6.7</t>
  </si>
  <si>
    <t>2.1.6</t>
  </si>
  <si>
    <t>2.1.6.1</t>
  </si>
  <si>
    <t>2.1.6.2</t>
  </si>
  <si>
    <t>2.1.6.3</t>
  </si>
  <si>
    <t>2.1.6.4</t>
  </si>
  <si>
    <t>2.1.6.5</t>
  </si>
  <si>
    <t>2.1.6.6</t>
  </si>
  <si>
    <t>2.1.6.7</t>
  </si>
  <si>
    <t>0.1</t>
  </si>
  <si>
    <t>0.1.1</t>
  </si>
  <si>
    <t>ADMINISTRAÇÃO DAS OBRAS</t>
  </si>
  <si>
    <t>TRANSPORTE HORIZONTAL MANUAL, DE LATA DE 18 LITROS. AF LXKM_07/2019</t>
  </si>
  <si>
    <t>LXKM</t>
  </si>
  <si>
    <t>ESTAQUEAMENTO</t>
  </si>
  <si>
    <t>ESTACA PRÉ-MOLDADA DE CONCRETO CENTRIFUGADO, SEÇÃO CIRCULAR, CAPACIDADE DE 100 TONELADAS, INCLUSO EMENDA (EXCLUSIVE MOBILIZAÇÃO E DESMOBILIZAÇÃO). AF_12/2019</t>
  </si>
  <si>
    <t>SUPERESTRUTURA TRAPICHE</t>
  </si>
  <si>
    <t>MONTAGEM E DESMONTAGEM DE FÔRMA DE VIGA, ESCORAMENTO COM PONTALETE DE MADEIRA, PÉ-DIREITO SIMPLES, EM MADEIRA SERRADA, 4 UTILIZAÇÕES. AF_09/2020</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</si>
  <si>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</si>
  <si>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10,0 MM - MONTAGEM. AF_12/2015</t>
  </si>
  <si>
    <t>LAJE PRÉ-MOLDADA UNIDIRECIONAL, BIAPOIADA, PARA PISO, ENCHIMENTO EM CERÂMICA, VIGOTA CONVENCIONAL, ALTURA TOTAL DA LAJE (ENCHIMENTO+CAPA) =(8+4). AF_11/2020</t>
  </si>
  <si>
    <t>ARMAÇÃO PARA EXECUÇÃO DE RADIER, PISO DE CONCRETO OU LAJE SOBRE SOLO, COM USO DE TELA Q-196. AF_09/2021</t>
  </si>
  <si>
    <t>CONCRETO FCK = 30MPA, TRAÇO 1:2,1:2,5 (EM MASSA SECA DE CIMENTO/ AREIA MÉDIA/ BRITA 1) - PREPARO MECÂNICO COM BETONEIRA 400 L. AF_05/2021</t>
  </si>
  <si>
    <t>ARMAÇÃO DE PILAR OU VIGA DE UMA ESTRUTURA CONVENCIONAL DE CONCRETO ARMADO EM UMA EDIFICAÇÃO TÉRREA OU SOBRADO UTILIZANDO AÇO CA-50 DE 12,5 M
M - MONTAGEM. AF_12/2015</t>
  </si>
  <si>
    <t>ARMAÇÃO DE PILAR OU VIGA DE UMA ESTRUTURA CONVENCIONAL DE CONCRETO ARMADO EM UMA EDIFICAÇÃO TÉRREA OU SOBRADO UTILIZANDO AÇO CA-50 DE 6,3 MM
- MONTAGEM. AF_12/2015</t>
  </si>
  <si>
    <t>PONTE DE ACESSO</t>
  </si>
  <si>
    <t>3.1.7</t>
  </si>
  <si>
    <t>GUARDA CORPO - NOVOS PILARES DE CONCRETO ARMADO 20X20CM, H=1,00 M(15 unidades)</t>
  </si>
  <si>
    <t>CONCRETO MAGRO PARA LASTRO, TRAÇO 1:4,5:4,5 (EM MASSA SECA DE CIMENTO/AREIA MÉDIA/ BRITA 1) - PREPARO MECÂNICO COM BETONEIRA 400 L. AF_05/2021</t>
  </si>
  <si>
    <t>ESCAVAÇÃO MANUAL DE VALA COM PROFUNDIDADE MENOR OU IGUAL A 1,30 M. AF_02/2021</t>
  </si>
  <si>
    <t>NOVAS ESTACAS QUE AFUNDARAM (6 UNIDADES, PROFUNDIDADE 6 METROS)</t>
  </si>
  <si>
    <t>GUARDA-CORPO - NOVOS PILARES DE PVC 100MM CONCRETADO H=1,00 M (16 unidades)</t>
  </si>
  <si>
    <t>2.1.2.7</t>
  </si>
  <si>
    <t>REF: SINAPI_ref_Insumos_Composicoes_PR_07/2023_NaoDesonerado</t>
  </si>
  <si>
    <t>GUARDA-CORPO NOVOS PILARES DE PVC 100MM CONCRETADO H=1,00M (3 unidades)</t>
  </si>
  <si>
    <t>GUARDA CORPO - NOVOS PILARES DE PVC 100MM H=1,00M CONCRETADO (56 unidades)</t>
  </si>
  <si>
    <t>NOVOS PILARES DE PVC 100MM CONCRETADO H=1,00M (10 unidades)</t>
  </si>
  <si>
    <t>ARMAÇÃO PARA EXECUÇÃO DE RADIER, PISO DE CONCRETO OU LAJE SOBRE SOLO,COM USO DE TELA Q-196. AF_09/2021</t>
  </si>
  <si>
    <t>NOVOS PILARES DE PVC 150MM CONCRETADO H=1,00M (2 unidades)</t>
  </si>
  <si>
    <t>NOVOS PILARES DE PVC 100MM CONCRETADO H=1,00M (20 unidades)</t>
  </si>
  <si>
    <t>NOVOS PILARES DE PVC 150MM CONCRETADO H=1,00M (60 unidades)</t>
  </si>
  <si>
    <t>GUARDA-CORPO NOVOS PILARES DE CONCRETO ARMADO 20X20CM H=1,00M (24 unidades)</t>
  </si>
  <si>
    <t>OBRA: REFORMA, REVITALIZAÇÃO E CONSTRUÇÃO DE TRAPICHES NO MUNICÍPIO DE GUARAQUEÇABA</t>
  </si>
  <si>
    <t>REFORMA E REVITALIZAÇÃO TRAPICHE ILHA RASA</t>
  </si>
  <si>
    <t>13.1</t>
  </si>
  <si>
    <t>13.1.1</t>
  </si>
  <si>
    <t>13.1.2</t>
  </si>
  <si>
    <t>13.2</t>
  </si>
  <si>
    <t>TXKM</t>
  </si>
  <si>
    <r>
      <t>2.</t>
    </r>
    <r>
      <rPr>
        <sz val="7"/>
        <rFont val="Times New Roman"/>
        <family val="1"/>
      </rPr>
      <t xml:space="preserve">    </t>
    </r>
    <r>
      <rPr>
        <sz val="12"/>
        <rFont val="Arial"/>
        <family val="2"/>
      </rPr>
      <t>CANUDAL</t>
    </r>
  </si>
  <si>
    <r>
      <t>3.</t>
    </r>
    <r>
      <rPr>
        <sz val="7"/>
        <rFont val="Times New Roman"/>
        <family val="1"/>
      </rPr>
      <t xml:space="preserve">    </t>
    </r>
    <r>
      <rPr>
        <sz val="12"/>
        <rFont val="Arial"/>
        <family val="2"/>
      </rPr>
      <t>BARBADOS</t>
    </r>
  </si>
  <si>
    <r>
      <t>4.</t>
    </r>
    <r>
      <rPr>
        <sz val="7"/>
        <rFont val="Times New Roman"/>
        <family val="1"/>
      </rPr>
      <t xml:space="preserve">    </t>
    </r>
    <r>
      <rPr>
        <sz val="12"/>
        <rFont val="Arial"/>
        <family val="2"/>
      </rPr>
      <t>VILA FÁTIMA</t>
    </r>
  </si>
  <si>
    <r>
      <t>5.</t>
    </r>
    <r>
      <rPr>
        <sz val="7"/>
        <rFont val="Times New Roman"/>
        <family val="1"/>
      </rPr>
      <t xml:space="preserve">    </t>
    </r>
    <r>
      <rPr>
        <sz val="12"/>
        <rFont val="Arial"/>
        <family val="2"/>
      </rPr>
      <t>GUAPECUM</t>
    </r>
  </si>
  <si>
    <r>
      <t>6.</t>
    </r>
    <r>
      <rPr>
        <sz val="7"/>
        <rFont val="Times New Roman"/>
        <family val="1"/>
      </rPr>
      <t xml:space="preserve">    </t>
    </r>
    <r>
      <rPr>
        <sz val="12"/>
        <rFont val="Arial"/>
        <family val="2"/>
      </rPr>
      <t>PONTA DO LANÇO</t>
    </r>
  </si>
  <si>
    <r>
      <t>7.</t>
    </r>
    <r>
      <rPr>
        <sz val="7"/>
        <rFont val="Times New Roman"/>
        <family val="1"/>
      </rPr>
      <t xml:space="preserve">    </t>
    </r>
    <r>
      <rPr>
        <sz val="12"/>
        <rFont val="Arial"/>
        <family val="2"/>
      </rPr>
      <t>ALMEIDA</t>
    </r>
  </si>
  <si>
    <r>
      <t>8.</t>
    </r>
    <r>
      <rPr>
        <sz val="7"/>
        <rFont val="Times New Roman"/>
        <family val="1"/>
      </rPr>
      <t xml:space="preserve">    </t>
    </r>
    <r>
      <rPr>
        <sz val="12"/>
        <rFont val="Arial"/>
        <family val="2"/>
      </rPr>
      <t>MEDEIROS</t>
    </r>
  </si>
  <si>
    <r>
      <t>9.</t>
    </r>
    <r>
      <rPr>
        <sz val="7"/>
        <rFont val="Times New Roman"/>
        <family val="1"/>
      </rPr>
      <t xml:space="preserve">    </t>
    </r>
    <r>
      <rPr>
        <sz val="12"/>
        <rFont val="Arial"/>
        <family val="2"/>
      </rPr>
      <t>MASSARAPUA</t>
    </r>
  </si>
  <si>
    <r>
      <t>10.</t>
    </r>
    <r>
      <rPr>
        <sz val="7"/>
        <rFont val="Times New Roman"/>
        <family val="1"/>
      </rPr>
      <t xml:space="preserve"> </t>
    </r>
    <r>
      <rPr>
        <sz val="12"/>
        <rFont val="Arial"/>
        <family val="2"/>
      </rPr>
      <t>SEBUI</t>
    </r>
  </si>
  <si>
    <r>
      <t>11.</t>
    </r>
    <r>
      <rPr>
        <sz val="7"/>
        <rFont val="Times New Roman"/>
        <family val="1"/>
      </rPr>
      <t xml:space="preserve"> </t>
    </r>
    <r>
      <rPr>
        <sz val="12"/>
        <rFont val="Arial"/>
        <family val="2"/>
      </rPr>
      <t>TIBICANGA</t>
    </r>
  </si>
  <si>
    <r>
      <t>12.</t>
    </r>
    <r>
      <rPr>
        <sz val="7"/>
        <rFont val="Times New Roman"/>
        <family val="1"/>
      </rPr>
      <t xml:space="preserve"> </t>
    </r>
    <r>
      <rPr>
        <sz val="12"/>
        <rFont val="Arial"/>
        <family val="2"/>
      </rPr>
      <t>BARRA DA ARARAPIRA</t>
    </r>
  </si>
  <si>
    <t>1.1.6</t>
  </si>
  <si>
    <t>1.1.6.1</t>
  </si>
  <si>
    <t>1.1.6.2</t>
  </si>
  <si>
    <t>2.1.7</t>
  </si>
  <si>
    <t>2.1.7.1</t>
  </si>
  <si>
    <t>2.1.7.2</t>
  </si>
  <si>
    <t>3.1.7.1</t>
  </si>
  <si>
    <t>3.1.7.2</t>
  </si>
  <si>
    <t>4.1.5</t>
  </si>
  <si>
    <t>4.1.5.1</t>
  </si>
  <si>
    <t>4.1.5.2</t>
  </si>
  <si>
    <t>5.1.7</t>
  </si>
  <si>
    <t>5.1.7.1</t>
  </si>
  <si>
    <t>5.1.7.2</t>
  </si>
  <si>
    <t>6.1.5</t>
  </si>
  <si>
    <t>6.1.5.1</t>
  </si>
  <si>
    <t>6.1.5.2</t>
  </si>
  <si>
    <t>7.1.7</t>
  </si>
  <si>
    <t>7.1.7.1</t>
  </si>
  <si>
    <t>7.1.7.2</t>
  </si>
  <si>
    <t>8.1.4</t>
  </si>
  <si>
    <t>8.1.4.1</t>
  </si>
  <si>
    <t>8.1.4.2</t>
  </si>
  <si>
    <t>9.1.4</t>
  </si>
  <si>
    <t>9.1.4.1</t>
  </si>
  <si>
    <t>9.1.4.2</t>
  </si>
  <si>
    <t>10.1.6</t>
  </si>
  <si>
    <t>10.1.6.1</t>
  </si>
  <si>
    <t>10.1.6.2</t>
  </si>
  <si>
    <t>11.1.6</t>
  </si>
  <si>
    <t>11.1.6.1</t>
  </si>
  <si>
    <t>11.1.6.2</t>
  </si>
  <si>
    <t>12.1.6</t>
  </si>
  <si>
    <t>12.1.6.1</t>
  </si>
  <si>
    <t>12.1.6.2</t>
  </si>
  <si>
    <t>CONSTRUÇÃO/AMPLIAÇÃO TRAPICHE COMUNIDADE SUPERAGUI</t>
  </si>
  <si>
    <t>PILARES DE PVC 150MM CONCRETADO H=1,00M (60 unidades)</t>
  </si>
  <si>
    <t>ARMAÇÃO DE PILAR OU VIGA DE ESTRUTURA CONVENCIONAL DE CONCRETO ARMADO UTILIZANDO AÇO CA-50 DE 12,5 MM - MONTAGEM. AF_06/2022</t>
  </si>
  <si>
    <t>ARMAÇÃO DE PILAR OU VIGA DE UMA ESTRUTURA CONVENCIONAL DE CONCRETO ARMADO EM UMA EDIFICAÇÃO TÉRREA OU SOBRADO UTILIZANDO AÇO CA-60 DE 5,0 MM - MONTAGEM. AF_12/2015</t>
  </si>
  <si>
    <t>13.2.1</t>
  </si>
  <si>
    <t>13.2.2</t>
  </si>
  <si>
    <t>13.3</t>
  </si>
  <si>
    <t>13.3.1</t>
  </si>
  <si>
    <t>13.3.5</t>
  </si>
  <si>
    <t>13.3.7</t>
  </si>
  <si>
    <t>13.3.9</t>
  </si>
  <si>
    <t>13.3.11</t>
  </si>
  <si>
    <t>13.3.13</t>
  </si>
  <si>
    <t>13.3.15</t>
  </si>
  <si>
    <t>13.4</t>
  </si>
  <si>
    <t>13.4.1</t>
  </si>
  <si>
    <t>13.4.1.1</t>
  </si>
  <si>
    <t>13.4.1.2</t>
  </si>
  <si>
    <t>13.4.1.3</t>
  </si>
  <si>
    <t>13.4.2</t>
  </si>
  <si>
    <t>14.1</t>
  </si>
  <si>
    <t>14.1.1</t>
  </si>
  <si>
    <t>ESTACA PRÉ-MOLDADA DE CONCRETO SEÇÃO QUADRADA, CAPACIDADE DE 50 TONELADAS, INCLUSO EMENDA (EXCLUSIVE MOBILIZAÇÃO E DESMOBILIZAÇÃO). AF_12/201</t>
  </si>
  <si>
    <t>14.2</t>
  </si>
  <si>
    <t>14.2.1</t>
  </si>
  <si>
    <t>14.2.1.1</t>
  </si>
  <si>
    <t>14.2.1.2</t>
  </si>
  <si>
    <t>14.2.1.3</t>
  </si>
  <si>
    <t>14.2.1.4</t>
  </si>
  <si>
    <t>14.2.1.5</t>
  </si>
  <si>
    <t>14.2.2</t>
  </si>
  <si>
    <t>14.2.2.1</t>
  </si>
  <si>
    <t>14.2.2.2</t>
  </si>
  <si>
    <t>14.2.2.3</t>
  </si>
  <si>
    <t>14.2.2.4</t>
  </si>
  <si>
    <t>14.2.2.5</t>
  </si>
  <si>
    <t>PLATAFORMA DE EMBARQUE + ESCADA</t>
  </si>
  <si>
    <t>GUARDA-CORPO  PILARES DE CONCRETO ARMADO 20X20CM H=1,00M (54 unidades)</t>
  </si>
  <si>
    <t>14.3</t>
  </si>
  <si>
    <t>14.4</t>
  </si>
  <si>
    <t>14.5</t>
  </si>
  <si>
    <t>CONSTRUÇÃO TRAPICHE TAQUANDUVA</t>
  </si>
  <si>
    <t>14.3.1</t>
  </si>
  <si>
    <t>14.3.2</t>
  </si>
  <si>
    <t>14.3.3</t>
  </si>
  <si>
    <t>14.3.4</t>
  </si>
  <si>
    <t>14.4.1</t>
  </si>
  <si>
    <t>14.5.1</t>
  </si>
  <si>
    <t>14.5.2</t>
  </si>
  <si>
    <t>15.1</t>
  </si>
  <si>
    <t>15.1.1</t>
  </si>
  <si>
    <t>15.2</t>
  </si>
  <si>
    <t>15.2.1</t>
  </si>
  <si>
    <t>15.2.1.1</t>
  </si>
  <si>
    <t>15.2.1.2</t>
  </si>
  <si>
    <t>15.2.1.3</t>
  </si>
  <si>
    <t>15.2.1.4</t>
  </si>
  <si>
    <t>15.2.1.5</t>
  </si>
  <si>
    <t>15.2.2</t>
  </si>
  <si>
    <t>15.2.2.1</t>
  </si>
  <si>
    <t>15.2.2.2</t>
  </si>
  <si>
    <t>15.2.2.3</t>
  </si>
  <si>
    <t>15.2.2.4</t>
  </si>
  <si>
    <t>15.2.2.5</t>
  </si>
  <si>
    <t>15.3</t>
  </si>
  <si>
    <t>15.3.1</t>
  </si>
  <si>
    <t>15.3.2</t>
  </si>
  <si>
    <t>15.3.3</t>
  </si>
  <si>
    <t>15.3.4</t>
  </si>
  <si>
    <t>15.4</t>
  </si>
  <si>
    <t>15.4.1</t>
  </si>
  <si>
    <t>15.5</t>
  </si>
  <si>
    <t>15.5.1</t>
  </si>
  <si>
    <t>15.5.2</t>
  </si>
  <si>
    <t>MÊS 5</t>
  </si>
  <si>
    <t>MÊS 6</t>
  </si>
  <si>
    <t>0.1.2</t>
  </si>
  <si>
    <t>0.</t>
  </si>
  <si>
    <t>REFORMA E REVITALIZAÇÃO TRAPICHE CANUDAL</t>
  </si>
  <si>
    <t>REFORMA E REVITALIZAÇÃO TRAPICHE BARBADOS</t>
  </si>
  <si>
    <t>REFORMA E REVITALIZAÇÃO TRAPICHE VILA FÁTIMA</t>
  </si>
  <si>
    <t>REFORMA E REVITALIZAÇÃO TRAPICHE GUAPICUM</t>
  </si>
  <si>
    <t>REFORMA E REVITALIZAÇÃO TRAPICHE PONTA DO LANÇO</t>
  </si>
  <si>
    <t>REFORMA E REVITALIZAÇÃO TRAPICHE ALMEIDA</t>
  </si>
  <si>
    <t>REFORMA E REVITALIZAÇÃO TRAPICHE MEDEIROS</t>
  </si>
  <si>
    <t>REFORMA E REVITALIZAÇÃO TRAPICHE MASSARAPUÃ</t>
  </si>
  <si>
    <t>REFORMA E REVITALIZAÇÃO TRAPICHE SEBUI</t>
  </si>
  <si>
    <t>REFORMA E REVITALIZAÇÃO TRAPICHE TIBICANGA</t>
  </si>
  <si>
    <t>REFORMA E REVITALIZAÇÃO TRAPICHE BARRA DO ARARAPIRA</t>
  </si>
  <si>
    <t>5.</t>
  </si>
  <si>
    <t>6.</t>
  </si>
  <si>
    <t>7.</t>
  </si>
  <si>
    <t>8.</t>
  </si>
  <si>
    <t>9.</t>
  </si>
  <si>
    <t>10.</t>
  </si>
  <si>
    <t>11.</t>
  </si>
  <si>
    <t>12.</t>
  </si>
  <si>
    <t>13.</t>
  </si>
  <si>
    <t>14.</t>
  </si>
  <si>
    <t>15.</t>
  </si>
  <si>
    <t>CONSTRUÇÃO TRAPICHE COSTÃO</t>
  </si>
  <si>
    <t>TOTAL</t>
  </si>
  <si>
    <t>KM</t>
  </si>
  <si>
    <t>13.5</t>
  </si>
  <si>
    <t>13.6</t>
  </si>
  <si>
    <t>13.5.1</t>
  </si>
  <si>
    <t>13.5.2</t>
  </si>
  <si>
    <t>13.5.3</t>
  </si>
  <si>
    <t>13.6.1</t>
  </si>
  <si>
    <t>13.6.2</t>
  </si>
  <si>
    <t>13.6.3</t>
  </si>
  <si>
    <t>13.6.4</t>
  </si>
  <si>
    <t>13.6.5</t>
  </si>
  <si>
    <t>13.7</t>
  </si>
  <si>
    <t>13.7.1</t>
  </si>
  <si>
    <t>13.7.2</t>
  </si>
  <si>
    <t>14.5.3</t>
  </si>
  <si>
    <t>14.6</t>
  </si>
  <si>
    <t>14.6.1</t>
  </si>
  <si>
    <t>14.6.2</t>
  </si>
  <si>
    <t>14.6.3</t>
  </si>
  <si>
    <t>14.6.4</t>
  </si>
  <si>
    <t>14.6.5</t>
  </si>
  <si>
    <t>14.7</t>
  </si>
  <si>
    <t>14.7.1</t>
  </si>
  <si>
    <t>14.7.2</t>
  </si>
  <si>
    <t>15.5.3</t>
  </si>
  <si>
    <t>15.6</t>
  </si>
  <si>
    <t>15.6.1</t>
  </si>
  <si>
    <t>15.6.2</t>
  </si>
  <si>
    <t>15.6.3</t>
  </si>
  <si>
    <t>15.6.4</t>
  </si>
  <si>
    <t>15.6.5</t>
  </si>
  <si>
    <t>TRANSPORTE (DISTÂNCIA ATÉ PARANAGUÁ: 39KM x 96 toneladas)</t>
  </si>
  <si>
    <t>TRANSPORTE (DISTÂNCIA ATÉ PARANAGUÁ: 36,5KM x 96 toneladas)</t>
  </si>
  <si>
    <t>TRANSPORTE (DISTÂNCIA ATÉ PARANAGUÁ: 36,5KM x 88 toneladas)</t>
  </si>
  <si>
    <t>TRANSPORTE (DISTÂNCIA ATÉ PARANAGUÁ: 62KM x 4,1 toneladas)</t>
  </si>
  <si>
    <t>TRANSPORTE (DISTÂNCIA ATÉ PARANAGUÁ: 38KM x 1,5 toneladas)</t>
  </si>
  <si>
    <t>TRANSPORTE (DISTÂNCIA ATÉ PARANAGUÁ: 46KM x 9,5 toneladas)</t>
  </si>
  <si>
    <t>TRANSPORTE (DISTÂNCIA ATÉ PARANAGUÁ: 29,5KM x 0,9 toneladas)</t>
  </si>
  <si>
    <t>TRANSPORTE (DISTÂNCIA ATÉ PARANAGUÁ: 37KM x 1 tonelada)</t>
  </si>
  <si>
    <t>TRANSPORTE (DISTÂNCIA ATÉ PARANAGUÁ: 37KM x 1,4 toneladas)</t>
  </si>
  <si>
    <t>TRANSPORTE (DISTÂNCIA ATÉ PARANAGUÁ: 35,5KM x 1,2 toneladas)</t>
  </si>
  <si>
    <t>TRANSPORTE (DISTÂNCIA ATÉ PARANAGUÁ: 30KM x 4,9 toneladas)</t>
  </si>
  <si>
    <t>TRANSPORTE (DISTÂNCIA ATÉ PARANAGUÁ: 51KM x 0,9 toneladas)</t>
  </si>
  <si>
    <t>TRANSPORTE (DISTÂNCIA ATÉ PARANAGUÁ: 47KM x 1,3 toneladas)</t>
  </si>
  <si>
    <t>TRANSPORTE (DISTÂNCIA ATÉ PARANAGUÁ: 46KM x 4,3 toneladas)</t>
  </si>
  <si>
    <t>TRANSPORTE (DISTÂNCIA ATÉ PARANAGUÁ: 34KM x 2,9 toneladas)</t>
  </si>
  <si>
    <t>13.7.3</t>
  </si>
  <si>
    <t>13.7.4</t>
  </si>
  <si>
    <t>13.7.5</t>
  </si>
  <si>
    <t>13.7.6</t>
  </si>
  <si>
    <t>13.7.7</t>
  </si>
  <si>
    <t>13.8</t>
  </si>
  <si>
    <t>13.8.1</t>
  </si>
  <si>
    <t>13.8.2</t>
  </si>
  <si>
    <t>14.7.3</t>
  </si>
  <si>
    <t>14.7.4</t>
  </si>
  <si>
    <t>14.7.5</t>
  </si>
  <si>
    <t>14.7.6</t>
  </si>
  <si>
    <t>14.7.7</t>
  </si>
  <si>
    <t>14.8</t>
  </si>
  <si>
    <t>14.8.1</t>
  </si>
  <si>
    <t>14.8.2</t>
  </si>
  <si>
    <t>15.7</t>
  </si>
  <si>
    <t>15.7.1</t>
  </si>
  <si>
    <t>15.7.2</t>
  </si>
  <si>
    <t>15.7.3</t>
  </si>
  <si>
    <t>15.7.4</t>
  </si>
  <si>
    <t>15.7.5</t>
  </si>
  <si>
    <t>15.7.6</t>
  </si>
  <si>
    <t>15.7.7</t>
  </si>
  <si>
    <t>15.8</t>
  </si>
  <si>
    <t>15.8.1</t>
  </si>
  <si>
    <t>15.8.2</t>
  </si>
  <si>
    <t xml:space="preserve">ENGENHEIRO CIVIL DE OBRA PLENO COM ENCARGOS COMPLEMENTARES </t>
  </si>
  <si>
    <t>SINAPI-I</t>
  </si>
  <si>
    <t>SARRAFO APARELHADO *2 X 10* CM, EM MACARANDUBA, ANGELIM OU EQUIVALENTE DA REGIAO</t>
  </si>
  <si>
    <t>VIGA APARELHADA *6 X 12* CM, EM MACARANDUBA, ANGELIM OU EQUIVALENTE DA REGIAO</t>
  </si>
  <si>
    <t>CAIBRO APARELHADO *7,5 X 7,5* CM, EM MACARANDUBA, ANGELIM OU EQUIVALENTE DA REGIAO</t>
  </si>
  <si>
    <t xml:space="preserve">Luminária Solar Refletor Potencia 180w Com Led Placa Fotovoltaica Com Sensor Resistente Água </t>
  </si>
  <si>
    <t>Magazine Luiza</t>
  </si>
  <si>
    <t>Benluz</t>
  </si>
  <si>
    <t>Mercado Livre</t>
  </si>
  <si>
    <t>MÉDIA</t>
  </si>
  <si>
    <t>2.1.2.8</t>
  </si>
  <si>
    <t>COMPOSIÇÃO DE CUSTOS</t>
  </si>
  <si>
    <t>CONSUMO</t>
  </si>
  <si>
    <t>VALOR TOTAL DA COMPOSIÇÃO</t>
  </si>
  <si>
    <t>APOIO NÁUTICO PARA EXECUÇÃO DE ESTACAS, CONTEMPLANDO OS SEGUINTES EQUIPAMENTOS:
1 - Embarcação de no mínimo 5m de comprimento, motor de no mínimo 30hp, registrada para uso
profissional, incluindo marinheiro especializado, todos os equipamentos de segurança e
combustível 2 - Locação de balsa rígida (plataforma flutuante) com capacidade mínima de 60T,
com abertura em uma das faces para encaixe da torre do equipamento de estaqueamento,
incluindo todos os acessórios de segurança e de ancoragem (4 ancoras de no mínimo 150kg cada,
cabos e amarras). Necessário que a embarcação seja registrada na marinha, incluindo taxa de
mobilização e desmobilização. 3 - Embarcação do tipo rebocador ou equivalente, com Muck -
(mulcat) com capacidade de inçamento mínima de 3000kg, na ponta, carga mínima de 15T para
transporte e lançamento das peças pré moldadas no mar. Incluindo o transporte das balsas para
carregar as estacas</t>
  </si>
  <si>
    <t>SICRO</t>
  </si>
  <si>
    <t>E9778</t>
  </si>
  <si>
    <t>E9055</t>
  </si>
  <si>
    <t>E9058</t>
  </si>
  <si>
    <t>E9009</t>
  </si>
  <si>
    <t>ARRASAMENTO MECANICO DE ESTACA DE CONCRETO ARMADO, DIAMETROS DE ATÉ 40CM. AF_05/2021</t>
  </si>
  <si>
    <t>APOIO NÁUTICO PARA EXECUÇÃO DE ESTACAS, CONTEMPLANDO OS SEGUINTES EQUIPAMENTOS:
1 - Embarcação de no mínimo 5m de comprimento, motor de no mínimo 30hp, registrada para uso profissional, incluindo marinheiro especializado, todos os equipamentos de segurança e combustível 2 - Locação de balsa rígida (plataforma flutuante) com capacidade mínima de 60T, com abertura em uma das faces para encaixe da torre do equipamento de estaqueamento, incluindo todos os acessórios de segurança e de ancoragem (4 ancoras de no mínimo 150kg cada,
cabos e amarras). Necessário que a embarcação seja registrada na marinha, incluindo taxa de mobilização e desmobilização. 3 - Embarcação do tipo rebocador ou equivalente, com Muck - (mulcat) com capacidade de inçamento mínima de 3000kg, na ponta, carga mínima de 15T para transporte e lançamento das peças pré moldadas no mar. Incluindo o transporte das balsas para carregar as estacas</t>
  </si>
  <si>
    <t>COMPOSIÇÃO</t>
  </si>
  <si>
    <t>E9536</t>
  </si>
  <si>
    <t>Grupo gerador - 338 Kva</t>
  </si>
  <si>
    <t>Guincho pneumático com capacidade de 2,5 t</t>
  </si>
  <si>
    <t>Plataforma flutuante de 12 x 24 x 1,8 m com capacidade de 150 t</t>
  </si>
  <si>
    <t>Embarcação rebocadora - 268 Kw</t>
  </si>
  <si>
    <t>Embarcação de transporte de pessoal e apoio logístico - 30 Kw</t>
  </si>
  <si>
    <t>TRANSPORTE DE MATERIAL DE PARANAGUÁ ATÉ COMUNIDADES, COM EMBARCAÇÃO DE 30 KW. Capacidade de carga de 2 toneladas, velocidade de 15/km/h.</t>
  </si>
  <si>
    <t>TRANSPORTE DE MATERIAL DE PARANAGUÁ ATÉ COMUNIDADES COM O SEGUINTE EQUIPAMENTO: 1 - Embarcação de no mínimo 5m de comprimento, motor de no mínimo 30hp, registrada para uso profissional, incluindo marinheiro especializado, todos os equipamentos de segurança e combustível.</t>
  </si>
  <si>
    <t>Apoio náutico para cada metro de
estaca cravada. O calculo para o
valor por metro cravado deu-se
pela composição, tendo um custo
horário de execução dividido por
3,83 que é a produção de equipe,
totalizando um custo por metro
cravado de R$ 107,05.</t>
  </si>
  <si>
    <t>Considerado embarcação com capacidade de carga de 2 toneladas e velocidade média de 15km/h.</t>
  </si>
  <si>
    <t>1.2</t>
  </si>
  <si>
    <t>1.3</t>
  </si>
  <si>
    <t>1.4</t>
  </si>
  <si>
    <t>1.5</t>
  </si>
  <si>
    <t>TRANSPORTE HORIZONTAL MANUAL, DE SACOS DE 30 KG (UNIDADE: KGXKM). AF_07/2019</t>
  </si>
  <si>
    <t>KGXKM</t>
  </si>
  <si>
    <t>CARGA E DESCARGA MANUAL DE MATERIAL DA EMBARCAÇÃO ATÉ COMUNIDADE.</t>
  </si>
  <si>
    <t>MXKM</t>
  </si>
  <si>
    <t>TRANSPORTE HORIZONTAL MANUAL, DE TÁBUAS DE MADEIRA COM SEÇÃO TRANSVERSAL DE 2,5 X 25 CM E 2,5 X 30 CM (UNIDADE: MXKM). AF_07/2019</t>
  </si>
  <si>
    <t>100263 TRANSPORTE HORIZONTAL MANUAL, DE VERGALHÕES DE AÇO COM DIÂMETRO DE 10 MM; 12,5 MM; 16 MM; 20 MM; 25 MM OU 32 MM (UNIDADE: KGXKM). AF_07/2019</t>
  </si>
  <si>
    <t>Considerado a média de materiais a serem utilizados na obra. Materiais ensacados (areia, brita, cimento), Madeira para as formas e aço para a estrutura.</t>
  </si>
  <si>
    <t>15.1.2</t>
  </si>
  <si>
    <t>15.1.3</t>
  </si>
  <si>
    <t>14.1.2</t>
  </si>
  <si>
    <t>14.1.3</t>
  </si>
  <si>
    <t>13.2.3</t>
  </si>
  <si>
    <t>12.1.1.1</t>
  </si>
  <si>
    <t>12.1.1.2</t>
  </si>
  <si>
    <t>12.1.1.3</t>
  </si>
  <si>
    <t>12.1.1.4</t>
  </si>
  <si>
    <t>12.1.1.5</t>
  </si>
  <si>
    <t>12.1.1.6</t>
  </si>
  <si>
    <t>12.1.2.1</t>
  </si>
  <si>
    <t>12.1.3.1</t>
  </si>
  <si>
    <t>12.1.3.2</t>
  </si>
  <si>
    <t>12.1.3.3</t>
  </si>
  <si>
    <t>12.1.3.4</t>
  </si>
  <si>
    <t>12.1.4.1</t>
  </si>
  <si>
    <t>12.1.4.2</t>
  </si>
  <si>
    <t>12.1.4.3</t>
  </si>
  <si>
    <t>12.1.4.4</t>
  </si>
  <si>
    <t>12.1.4.5</t>
  </si>
  <si>
    <t>MÊS</t>
  </si>
  <si>
    <t>DATA: 02/09/2023</t>
  </si>
  <si>
    <t>C2290</t>
  </si>
  <si>
    <t>C2937</t>
  </si>
  <si>
    <t>RELATÓRIO FINAL DE SONDAGEM</t>
  </si>
  <si>
    <t>SONDAGEM À PERCUSSÃO P/RECONHECIMENTO DO SUBSOLO (3 FUROS COM 11 METROS)</t>
  </si>
  <si>
    <t>14.1.4</t>
  </si>
  <si>
    <t>14.1.5</t>
  </si>
  <si>
    <t>15.1.4</t>
  </si>
  <si>
    <t>15.1.5</t>
  </si>
  <si>
    <t>MEMÓRIA DE CÁLCULO</t>
  </si>
  <si>
    <t>0,617 (peso por metro) x 4 unidades por pilar x 15 pilares</t>
  </si>
  <si>
    <t>estribos (61cm) x 10 estribos por pilar x 15 pilares</t>
  </si>
  <si>
    <t>0,20x0,20x1,00 (altura) x 15 pilares</t>
  </si>
  <si>
    <t>4 furos por pilar x 15 pilares</t>
  </si>
  <si>
    <t>(0,2+0,2+0,2+0,2)  x 1,0m (altura) x 15 unidades</t>
  </si>
  <si>
    <t>quantidade de tubos faltantes</t>
  </si>
  <si>
    <t xml:space="preserve">187,20 m² (piso) x 2 + vigas + pilares </t>
  </si>
  <si>
    <t>Pintura tubos de aço galvanizado (0,157m x 127 metros de tubo)</t>
  </si>
  <si>
    <t>0,05x0,05x3,14x8,0metros</t>
  </si>
  <si>
    <t>0,617 (peso por metro) x 4 unidades  x 8 metros</t>
  </si>
  <si>
    <t>34 km x 2,9t</t>
  </si>
  <si>
    <t>2900kg x 50 metros</t>
  </si>
  <si>
    <t>46 km x 4,3t</t>
  </si>
  <si>
    <t>4300kg x 50 metros</t>
  </si>
  <si>
    <t>47 km x 1,3t</t>
  </si>
  <si>
    <t>1300kg x 50 metros</t>
  </si>
  <si>
    <t>51 km x 0,9t</t>
  </si>
  <si>
    <t>900kg x 50 metros</t>
  </si>
  <si>
    <t>30 km x 4,9t</t>
  </si>
  <si>
    <t>4900kg x 50 metros</t>
  </si>
  <si>
    <t>35,5 km x 1,2t</t>
  </si>
  <si>
    <t>1200kg x 50 metros</t>
  </si>
  <si>
    <t>37 km x 1,4t</t>
  </si>
  <si>
    <t>1400kg x 50 metros</t>
  </si>
  <si>
    <t>37 km x 1,0t</t>
  </si>
  <si>
    <t>1000kg x 50 metros</t>
  </si>
  <si>
    <t>29,5 km x 0,9t</t>
  </si>
  <si>
    <t>46 km x 9,5t</t>
  </si>
  <si>
    <t>9500kg x 50 metros</t>
  </si>
  <si>
    <t>38 km x 1,5t</t>
  </si>
  <si>
    <t>1500kg x 50 metros</t>
  </si>
  <si>
    <t>36,5 km x 88t</t>
  </si>
  <si>
    <t>88000kg x 50 metros</t>
  </si>
  <si>
    <t>36,5 km x 96t</t>
  </si>
  <si>
    <t>96000kg x 50 metros</t>
  </si>
  <si>
    <t>39 km x 96t</t>
  </si>
  <si>
    <t>6 tubos 150mm x 6 unidades</t>
  </si>
  <si>
    <t>0,617(kg/m) x 6 unidades x 6 metros x 2 barras</t>
  </si>
  <si>
    <t>0,075x0,075x3,14x6x6</t>
  </si>
  <si>
    <t>0,05x0,05x3,14x16</t>
  </si>
  <si>
    <t>0,617 (peso por metro) x 2 unidades por pilar x 16 pilares</t>
  </si>
  <si>
    <t>2 furos por pilar x 16 pilares</t>
  </si>
  <si>
    <t xml:space="preserve">100,33 m² (piso) x 2 + vigas + pilares </t>
  </si>
  <si>
    <t>Pintura tubos de aço galvanizado (0,157m x 274 metros de tubo)</t>
  </si>
  <si>
    <t>0,05x0,05x3,14x3</t>
  </si>
  <si>
    <t>0,617 (peso por metro) x 2 unidades por pilar x 3 pilares</t>
  </si>
  <si>
    <t>2 furos por pilar x 3 pilares</t>
  </si>
  <si>
    <t xml:space="preserve">102,60 m² (piso) x 2 + vigas + pilares </t>
  </si>
  <si>
    <t>Pintura tubos de aço galvanizado (0,157m x 224 metros de tubo)</t>
  </si>
  <si>
    <t>0,05x0,05x3,14x56</t>
  </si>
  <si>
    <t>0,617 (peso por metro) x 2 unidades por pilar x 56 pilares</t>
  </si>
  <si>
    <t>2 furos por pilar x 56 pilares</t>
  </si>
  <si>
    <t>quantitativo projeto estrutural</t>
  </si>
  <si>
    <t xml:space="preserve">100,00 m² (piso) x 2 + vigas + pilares </t>
  </si>
  <si>
    <t>Pintura tubos de aço galvanizado (0,157m x 200 metros de tubo)</t>
  </si>
  <si>
    <t>0,05x0,05x3,14x10</t>
  </si>
  <si>
    <t>0,617 (peso por metro) x 2 unidades por pilar x 10 pilares</t>
  </si>
  <si>
    <t>2 furos por pilar x 10 pilares</t>
  </si>
  <si>
    <t xml:space="preserve">62,50 m² (piso) x 2 + vigas + pilares </t>
  </si>
  <si>
    <t>Pintura tubos de aço galvanizado (0,157m x 160 metros de tubo)</t>
  </si>
  <si>
    <t>0,05x0,05x3,14x13</t>
  </si>
  <si>
    <t>0,617 (peso por metro) x 2 unidades por pilar x 13 pilares</t>
  </si>
  <si>
    <t>2 furos por pilar x 13 pilares</t>
  </si>
  <si>
    <t xml:space="preserve">149,25m² (piso) x 2 + vigas + pilares </t>
  </si>
  <si>
    <t>Pintura tubos de aço galvanizado (0,157m x 400 metros de tubo)</t>
  </si>
  <si>
    <t>0,075x0,075x3,14x2</t>
  </si>
  <si>
    <t>0,617 (peso por metro) x 2 unidades por pilar x 2 pilares</t>
  </si>
  <si>
    <t>50 gramas por furo</t>
  </si>
  <si>
    <t xml:space="preserve">62,5m² (piso) x 2 + vigas + pilares </t>
  </si>
  <si>
    <t>Pintura tubos de aço galvanizado (0,157m x 118 metros de tubo)</t>
  </si>
  <si>
    <t xml:space="preserve">105,46m² (piso) x 2 + vigas + pilares </t>
  </si>
  <si>
    <t>Pintura tubos de aço galvanizado (0,157m x 212,80 metros de tubo)</t>
  </si>
  <si>
    <t>0,075x0,075x3,14x60</t>
  </si>
  <si>
    <t>2 furos por pilar x 60 pilares</t>
  </si>
  <si>
    <t>Pintura tubos de aço galvanizado (0,157m x 216 metros de tubo)</t>
  </si>
  <si>
    <t>0,075x0,075x3,14x1</t>
  </si>
  <si>
    <t>0,617 (peso por metro) x 4 unidades por pilar x 2 pilares h=50cm</t>
  </si>
  <si>
    <t>4 furos por pilar x 2</t>
  </si>
  <si>
    <t>0,05x0,05x3,14x20</t>
  </si>
  <si>
    <t>2 furos por pilar x 20 pilares</t>
  </si>
  <si>
    <t xml:space="preserve">46,80m² (piso) x 2 + vigas + pilares </t>
  </si>
  <si>
    <t>Pintura tubos de aço galvanizado (0,157m x 100 metros de tubo)</t>
  </si>
  <si>
    <t>(0,2+0,2+0,2+0,2)  x 1,0m (altura) x 24 unidades</t>
  </si>
  <si>
    <t>0,617 (peso por metro) x 4 unidades por pilar x 24 pilares</t>
  </si>
  <si>
    <t>estribos (61cm) x 10 estribos por pilar x 24 pilares</t>
  </si>
  <si>
    <t>0,20x0,20x1,00 (altura) x 24 pilares</t>
  </si>
  <si>
    <t>4 furos por pilar x 24 pilares</t>
  </si>
  <si>
    <t xml:space="preserve">64,14m² (piso) x 2 + vigas + pilares </t>
  </si>
  <si>
    <t>62 km x 4,1t</t>
  </si>
  <si>
    <t>4100kg x 50 metros</t>
  </si>
  <si>
    <t>0,617 (peso por metro) x 2 unidades por pilar x 60 pilares</t>
  </si>
  <si>
    <t xml:space="preserve">112,80m² (piso) x 2 + vigas + pilares </t>
  </si>
  <si>
    <t>Pintura tubos de aço galvanizado (0,157m x 103 metros de tubo)</t>
  </si>
  <si>
    <t>(0,2+0,2+0,2+0,2)  x 1,0m (altura) x 54 unidades</t>
  </si>
  <si>
    <t>0,617 (peso por metro) x 4 unidades por pilar x 54 pilares</t>
  </si>
  <si>
    <t>estribos (61cm) x 10 estribos por pilar x 54 pilares</t>
  </si>
  <si>
    <t>0,20x0,20x1,00 (altura) x 54 pilares</t>
  </si>
  <si>
    <t xml:space="preserve">105,98m² (piso) x 2 + vigas + pilares </t>
  </si>
  <si>
    <t>Pintura tubos de aço galvanizado (0,157m x 206 metros de tubo)</t>
  </si>
  <si>
    <r>
      <t>1.</t>
    </r>
    <r>
      <rPr>
        <sz val="7"/>
        <rFont val="Times New Roman"/>
        <family val="1"/>
      </rPr>
      <t xml:space="preserve">    </t>
    </r>
    <r>
      <rPr>
        <sz val="12"/>
        <rFont val="Arial"/>
        <family val="2"/>
      </rPr>
      <t>ILHA RASA</t>
    </r>
  </si>
  <si>
    <t>COMUNIDADE</t>
  </si>
  <si>
    <r>
      <t>13.</t>
    </r>
    <r>
      <rPr>
        <sz val="7"/>
        <rFont val="Times New Roman"/>
        <family val="1"/>
      </rPr>
      <t xml:space="preserve">    </t>
    </r>
    <r>
      <rPr>
        <sz val="12"/>
        <rFont val="Arial"/>
        <family val="2"/>
      </rPr>
      <t>SUPERAGUI</t>
    </r>
  </si>
  <si>
    <r>
      <t>14.</t>
    </r>
    <r>
      <rPr>
        <sz val="7"/>
        <rFont val="Times New Roman"/>
        <family val="1"/>
      </rPr>
      <t xml:space="preserve">    </t>
    </r>
    <r>
      <rPr>
        <sz val="12"/>
        <rFont val="Arial"/>
        <family val="2"/>
      </rPr>
      <t>COSTÃO</t>
    </r>
  </si>
  <si>
    <r>
      <t>15.</t>
    </r>
    <r>
      <rPr>
        <sz val="7"/>
        <rFont val="Times New Roman"/>
        <family val="1"/>
      </rPr>
      <t xml:space="preserve">    </t>
    </r>
    <r>
      <rPr>
        <sz val="12"/>
        <rFont val="Arial"/>
        <family val="2"/>
      </rPr>
      <t>TAQUANDUVA</t>
    </r>
  </si>
  <si>
    <t>QUADRO DE DISTÂNCIAS VIA AQUÁTICA ATÉ PARANAGUÁ</t>
  </si>
  <si>
    <t>RESUMO</t>
  </si>
  <si>
    <t>ENCARREGADO GERAL DE OBRAS COM ENCARGOS COMPLEMENTARES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</si>
</sst>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R$&quot;\ * #,##0.00_-;\-&quot;R$&quot;\ * #,##0.00_-;_-&quot;R$&quot;\ * &quot;-&quot;??_-;_-@_-"/>
    <numFmt numFmtId="43" formatCode="_-* #,##0.00_-;\-* #,##0.00_-;_-* &quot;-&quot;??_-;_-@_-"/>
    <numFmt numFmtId="164" formatCode="_(* #,##0.00_);_(* \(#,##0.00\);_(* &quot;-&quot;??_);_(@_)"/>
    <numFmt numFmtId="165" formatCode="#,##0.00&quot; &quot;;&quot; (&quot;#,##0.00&quot;)&quot;;&quot; -&quot;#&quot; &quot;;@&quot; &quot;"/>
    <numFmt numFmtId="166" formatCode="#,##0.00&quot; &quot;;&quot;-&quot;#,##0.00&quot; &quot;;&quot; -&quot;#&quot; &quot;;@&quot; &quot;"/>
    <numFmt numFmtId="167" formatCode="[$R$-416]&quot; &quot;#,##0.00;[Red]&quot;-&quot;[$R$-416]&quot; &quot;#,##0.00"/>
    <numFmt numFmtId="168" formatCode="_-* #,##0.00\ _€_-;\-* #,##0.00\ _€_-;_-* &quot;-&quot;??\ _€_-;_-@_-"/>
    <numFmt numFmtId="169" formatCode="#\,##0."/>
    <numFmt numFmtId="170" formatCode="_(&quot;$&quot;* #,##0_);_(&quot;$&quot;* \(#,##0\);_(&quot;$&quot;* &quot;-&quot;_);_(@_)"/>
    <numFmt numFmtId="171" formatCode="_(&quot;$&quot;* #,##0.00_);_(&quot;$&quot;* \(#,##0.00\);_(&quot;$&quot;* &quot;-&quot;??_);_(@_)"/>
    <numFmt numFmtId="172" formatCode="\$#."/>
    <numFmt numFmtId="173" formatCode="#.00"/>
    <numFmt numFmtId="174" formatCode="0.00_)"/>
    <numFmt numFmtId="175" formatCode="%#.00"/>
    <numFmt numFmtId="176" formatCode="#\,##0.00"/>
    <numFmt numFmtId="177" formatCode="#,"/>
    <numFmt numFmtId="178" formatCode="_(* #,##0_);_(* \(#,##0\);_(* &quot;-&quot;_);_(@_)"/>
    <numFmt numFmtId="179" formatCode="_(* #,##0.00_);_(* \(#,##0.00\);_(* \-??_);_(@_)"/>
    <numFmt numFmtId="180" formatCode="&quot;R$&quot;\ #,##0.0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sz val="14"/>
      <name val="Arial"/>
      <family val="2"/>
    </font>
    <font>
      <sz val="11"/>
      <color indexed="8"/>
      <name val="Calibri"/>
      <family val="2"/>
    </font>
    <font>
      <sz val="11"/>
      <color indexed="8"/>
      <name val="Arial"/>
      <family val="2"/>
    </font>
    <font>
      <sz val="10"/>
      <name val="Arial"/>
      <family val="2"/>
    </font>
    <font>
      <sz val="8"/>
      <name val="Arial"/>
      <family val="2"/>
    </font>
    <font>
      <sz val="10"/>
      <name val="Arial"/>
      <family val="2"/>
    </font>
    <font>
      <sz val="10"/>
      <name val="Arial"/>
      <family val="2"/>
    </font>
    <font>
      <sz val="11"/>
      <color theme="1"/>
      <name val="Calibri"/>
      <family val="2"/>
      <scheme val="minor"/>
    </font>
    <font>
      <sz val="10"/>
      <color rgb="FF000000"/>
      <name val="Arial1"/>
    </font>
    <font>
      <sz val="11"/>
      <color rgb="FF000000"/>
      <name val="Calibri"/>
      <family val="2"/>
    </font>
    <font>
      <b/>
      <i/>
      <sz val="16"/>
      <color rgb="FF000000"/>
      <name val="Arial"/>
      <family val="2"/>
    </font>
    <font>
      <sz val="11"/>
      <color rgb="FF000000"/>
      <name val="Arial"/>
      <family val="2"/>
    </font>
    <font>
      <b/>
      <i/>
      <u/>
      <sz val="11"/>
      <color rgb="FF000000"/>
      <name val="Arial"/>
      <family val="2"/>
    </font>
    <font>
      <sz val="10"/>
      <color indexed="8"/>
      <name val="MS Sans Serif"/>
      <family val="2"/>
    </font>
    <font>
      <sz val="1"/>
      <color indexed="8"/>
      <name val="Courier"/>
      <family val="3"/>
    </font>
    <font>
      <u/>
      <sz val="6"/>
      <color indexed="36"/>
      <name val="MS Sans Serif"/>
      <family val="2"/>
    </font>
    <font>
      <u/>
      <sz val="11"/>
      <color indexed="12"/>
      <name val="Arial"/>
      <family val="2"/>
    </font>
    <font>
      <sz val="10"/>
      <name val="Courier"/>
      <family val="3"/>
    </font>
    <font>
      <sz val="12"/>
      <name val="Times New Roman"/>
      <family val="1"/>
    </font>
    <font>
      <b/>
      <i/>
      <sz val="16"/>
      <name val="Helv"/>
    </font>
    <font>
      <sz val="10"/>
      <name val="Times New Roman"/>
      <family val="1"/>
    </font>
    <font>
      <sz val="10"/>
      <name val="MS Sans Serif"/>
      <family val="2"/>
    </font>
    <font>
      <sz val="1"/>
      <color indexed="18"/>
      <name val="Courier"/>
      <family val="3"/>
    </font>
    <font>
      <b/>
      <sz val="1"/>
      <color indexed="8"/>
      <name val="Courier"/>
      <family val="3"/>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0"/>
      <name val="Arial"/>
      <family val="2"/>
    </font>
    <font>
      <sz val="10"/>
      <color theme="1"/>
      <name val="Arial"/>
      <family val="2"/>
    </font>
    <font>
      <sz val="12"/>
      <name val="Arial"/>
      <family val="2"/>
    </font>
    <font>
      <sz val="11"/>
      <color theme="1"/>
      <name val="Arial"/>
      <family val="2"/>
    </font>
    <font>
      <sz val="10"/>
      <color rgb="FF000000"/>
      <name val="Arial"/>
      <family val="2"/>
    </font>
    <font>
      <b/>
      <sz val="12"/>
      <name val="Arial"/>
      <family val="2"/>
    </font>
    <font>
      <b/>
      <sz val="10"/>
      <color rgb="FF000000"/>
      <name val="Arial"/>
      <family val="2"/>
    </font>
    <font>
      <b/>
      <sz val="10"/>
      <color theme="1"/>
      <name val="Arial"/>
      <family val="2"/>
    </font>
    <font>
      <sz val="8"/>
      <name val="Arial"/>
      <family val="2"/>
    </font>
    <font>
      <b/>
      <sz val="11"/>
      <color theme="1"/>
      <name val="Calibri"/>
      <family val="2"/>
      <scheme val="minor"/>
    </font>
    <font>
      <b/>
      <sz val="11"/>
      <name val="Arial"/>
      <family val="2"/>
    </font>
    <font>
      <b/>
      <u/>
      <sz val="11"/>
      <name val="Arial"/>
      <family val="2"/>
    </font>
    <font>
      <sz val="28"/>
      <name val="Arial"/>
      <family val="2"/>
    </font>
    <font>
      <sz val="11"/>
      <name val="Arial"/>
      <family val="2"/>
    </font>
    <font>
      <sz val="12"/>
      <color theme="1"/>
      <name val="Arial"/>
      <family val="2"/>
    </font>
    <font>
      <sz val="10"/>
      <name val="Arial1"/>
    </font>
    <font>
      <sz val="7"/>
      <name val="Times New Roman"/>
      <family val="1"/>
    </font>
    <font>
      <sz val="8"/>
      <name val="Arial"/>
      <family val="2"/>
    </font>
    <font>
      <sz val="10"/>
      <name val="Arial"/>
      <family val="2"/>
    </font>
    <font>
      <sz val="9"/>
      <color rgb="FF000000"/>
      <name val="Arial"/>
      <family val="2"/>
    </font>
    <font>
      <b/>
      <sz val="12"/>
      <color rgb="FF000000"/>
      <name val="Arial"/>
      <family val="2"/>
    </font>
  </fonts>
  <fills count="62">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52"/>
        <bgColor indexed="64"/>
      </patternFill>
    </fill>
    <fill>
      <patternFill patternType="solid">
        <fgColor indexed="2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4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4151">
    <xf numFmtId="0" fontId="0" fillId="0" borderId="0"/>
    <xf numFmtId="0" fontId="20" fillId="0" borderId="0" applyNumberFormat="0" applyBorder="0" applyProtection="0"/>
    <xf numFmtId="0" fontId="20" fillId="0" borderId="0" applyNumberFormat="0" applyBorder="0" applyProtection="0"/>
    <xf numFmtId="165" fontId="20" fillId="0" borderId="0" applyBorder="0" applyProtection="0"/>
    <xf numFmtId="165" fontId="20" fillId="0" borderId="0" applyBorder="0" applyProtection="0"/>
    <xf numFmtId="0" fontId="13" fillId="0" borderId="0"/>
    <xf numFmtId="0" fontId="20" fillId="0" borderId="0" applyNumberFormat="0" applyBorder="0" applyProtection="0"/>
    <xf numFmtId="0" fontId="21" fillId="0" borderId="0" applyNumberFormat="0" applyBorder="0" applyProtection="0"/>
    <xf numFmtId="166" fontId="21" fillId="0" borderId="0" applyBorder="0" applyProtection="0"/>
    <xf numFmtId="0" fontId="22" fillId="0" borderId="0" applyNumberFormat="0" applyBorder="0" applyProtection="0">
      <alignment horizontal="center"/>
    </xf>
    <xf numFmtId="0" fontId="22" fillId="0" borderId="0" applyNumberFormat="0" applyBorder="0" applyProtection="0">
      <alignment horizontal="center" textRotation="90"/>
    </xf>
    <xf numFmtId="0" fontId="10" fillId="0" borderId="0"/>
    <xf numFmtId="0" fontId="10" fillId="0" borderId="0"/>
    <xf numFmtId="0" fontId="23" fillId="0" borderId="0"/>
    <xf numFmtId="0" fontId="19" fillId="0" borderId="0"/>
    <xf numFmtId="0" fontId="10" fillId="0" borderId="0"/>
    <xf numFmtId="9" fontId="10" fillId="0" borderId="0" applyFont="0" applyFill="0" applyBorder="0" applyAlignment="0" applyProtection="0"/>
    <xf numFmtId="9" fontId="23"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0" fontId="24" fillId="0" borderId="0" applyNumberFormat="0" applyBorder="0" applyProtection="0"/>
    <xf numFmtId="167" fontId="24" fillId="0" borderId="0" applyBorder="0" applyProtection="0"/>
    <xf numFmtId="164" fontId="10" fillId="0" borderId="0" applyFont="0" applyFill="0" applyBorder="0" applyAlignment="0" applyProtection="0"/>
    <xf numFmtId="165" fontId="20" fillId="0" borderId="0" applyBorder="0" applyProtection="0"/>
    <xf numFmtId="164" fontId="9" fillId="0" borderId="0" applyFont="0" applyFill="0" applyBorder="0" applyAlignment="0" applyProtection="0"/>
    <xf numFmtId="164" fontId="10" fillId="0" borderId="0" applyFont="0" applyFill="0" applyBorder="0" applyAlignment="0" applyProtection="0"/>
    <xf numFmtId="164" fontId="15"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7" fillId="0" borderId="0" applyFont="0" applyFill="0" applyBorder="0" applyAlignment="0" applyProtection="0"/>
    <xf numFmtId="164" fontId="10" fillId="0" borderId="0" applyFont="0" applyFill="0" applyBorder="0" applyAlignment="0" applyProtection="0"/>
    <xf numFmtId="164" fontId="18" fillId="0" borderId="0" applyFont="0" applyFill="0" applyBorder="0" applyAlignment="0" applyProtection="0"/>
    <xf numFmtId="0" fontId="10" fillId="0" borderId="0"/>
    <xf numFmtId="0" fontId="8" fillId="0" borderId="0"/>
    <xf numFmtId="43" fontId="8" fillId="0" borderId="0" applyFont="0" applyFill="0" applyBorder="0" applyAlignment="0" applyProtection="0"/>
    <xf numFmtId="0" fontId="25" fillId="0" borderId="0"/>
    <xf numFmtId="168" fontId="10" fillId="0" borderId="0" applyFont="0" applyFill="0" applyBorder="0" applyAlignment="0" applyProtection="0"/>
    <xf numFmtId="169" fontId="26" fillId="0" borderId="0">
      <protection locked="0"/>
    </xf>
    <xf numFmtId="0" fontId="11" fillId="4" borderId="3" applyFill="0" applyBorder="0" applyAlignment="0" applyProtection="0">
      <alignment vertical="center"/>
      <protection locked="0"/>
    </xf>
    <xf numFmtId="170" fontId="10" fillId="0" borderId="0" applyFont="0" applyFill="0" applyBorder="0" applyAlignment="0" applyProtection="0"/>
    <xf numFmtId="171" fontId="10" fillId="0" borderId="0" applyFont="0" applyFill="0" applyBorder="0" applyAlignment="0" applyProtection="0"/>
    <xf numFmtId="172" fontId="26" fillId="0" borderId="0">
      <protection locked="0"/>
    </xf>
    <xf numFmtId="0" fontId="26" fillId="0" borderId="0">
      <protection locked="0"/>
    </xf>
    <xf numFmtId="0" fontId="26" fillId="0" borderId="0">
      <protection locked="0"/>
    </xf>
    <xf numFmtId="0" fontId="13" fillId="0" borderId="0"/>
    <xf numFmtId="173" fontId="26" fillId="0" borderId="0">
      <protection locked="0"/>
    </xf>
    <xf numFmtId="173" fontId="26" fillId="0" borderId="0">
      <protection locked="0"/>
    </xf>
    <xf numFmtId="0" fontId="27" fillId="0" borderId="0" applyNumberFormat="0" applyFill="0" applyBorder="0" applyAlignment="0" applyProtection="0">
      <alignment vertical="top"/>
      <protection locked="0"/>
    </xf>
    <xf numFmtId="38" fontId="16" fillId="2" borderId="0" applyNumberFormat="0" applyBorder="0" applyAlignment="0" applyProtection="0"/>
    <xf numFmtId="0" fontId="26" fillId="0" borderId="0">
      <protection locked="0"/>
    </xf>
    <xf numFmtId="0" fontId="26" fillId="0" borderId="0">
      <protection locked="0"/>
    </xf>
    <xf numFmtId="0" fontId="28" fillId="0" borderId="0" applyNumberFormat="0" applyFill="0" applyBorder="0" applyAlignment="0" applyProtection="0">
      <alignment vertical="top"/>
      <protection locked="0"/>
    </xf>
    <xf numFmtId="0" fontId="29" fillId="0" borderId="0"/>
    <xf numFmtId="10" fontId="16" fillId="5" borderId="1" applyNumberFormat="0" applyBorder="0" applyAlignment="0" applyProtection="0"/>
    <xf numFmtId="0" fontId="10" fillId="0" borderId="0">
      <alignment horizontal="centerContinuous" vertical="justify"/>
    </xf>
    <xf numFmtId="0" fontId="30" fillId="0" borderId="0" applyAlignment="0">
      <alignment horizontal="center"/>
    </xf>
    <xf numFmtId="44" fontId="14" fillId="0" borderId="0" applyFont="0" applyFill="0" applyBorder="0" applyAlignment="0" applyProtection="0"/>
    <xf numFmtId="174" fontId="31"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32"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2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2" fillId="0" borderId="0">
      <alignment horizontal="left" vertical="center" indent="12"/>
    </xf>
    <xf numFmtId="0" fontId="16" fillId="0" borderId="3" applyBorder="0">
      <alignment horizontal="left" vertical="center" wrapText="1" indent="2"/>
      <protection locked="0"/>
    </xf>
    <xf numFmtId="0" fontId="16" fillId="0" borderId="3" applyBorder="0">
      <alignment horizontal="left" vertical="center" wrapText="1" indent="3"/>
      <protection locked="0"/>
    </xf>
    <xf numFmtId="10" fontId="10" fillId="0" borderId="0" applyFont="0" applyFill="0" applyBorder="0" applyAlignment="0" applyProtection="0"/>
    <xf numFmtId="175" fontId="26" fillId="0" borderId="0">
      <protection locked="0"/>
    </xf>
    <xf numFmtId="175" fontId="26" fillId="0" borderId="0">
      <protection locked="0"/>
    </xf>
    <xf numFmtId="176" fontId="26" fillId="0" borderId="0">
      <protection locked="0"/>
    </xf>
    <xf numFmtId="9" fontId="23" fillId="0" borderId="0" applyFont="0" applyFill="0" applyBorder="0" applyAlignment="0" applyProtection="0"/>
    <xf numFmtId="9" fontId="10" fillId="0" borderId="0" applyFont="0" applyFill="0" applyBorder="0" applyAlignment="0" applyProtection="0"/>
    <xf numFmtId="9" fontId="3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38" fontId="33" fillId="0" borderId="0" applyFont="0" applyFill="0" applyBorder="0" applyAlignment="0" applyProtection="0"/>
    <xf numFmtId="177" fontId="34" fillId="0" borderId="0">
      <protection locked="0"/>
    </xf>
    <xf numFmtId="164" fontId="10" fillId="0" borderId="0" applyFont="0" applyFill="0" applyBorder="0" applyAlignment="0" applyProtection="0"/>
    <xf numFmtId="164" fontId="14" fillId="0" borderId="0" applyFont="0" applyFill="0" applyBorder="0" applyAlignment="0" applyProtection="0"/>
    <xf numFmtId="178" fontId="32" fillId="0" borderId="0" applyFont="0" applyFill="0" applyBorder="0" applyAlignment="0" applyProtection="0"/>
    <xf numFmtId="0" fontId="33" fillId="0" borderId="0"/>
    <xf numFmtId="0" fontId="35" fillId="0" borderId="0">
      <protection locked="0"/>
    </xf>
    <xf numFmtId="0" fontId="35" fillId="0" borderId="0">
      <protection locked="0"/>
    </xf>
    <xf numFmtId="43" fontId="8" fillId="0" borderId="0" applyFont="0" applyFill="0" applyBorder="0" applyAlignment="0" applyProtection="0"/>
    <xf numFmtId="43" fontId="8" fillId="0" borderId="0" applyFont="0" applyFill="0" applyBorder="0" applyAlignment="0" applyProtection="0"/>
    <xf numFmtId="171" fontId="10" fillId="0" borderId="0" applyFont="0" applyFill="0" applyBorder="0" applyAlignment="0" applyProtection="0"/>
    <xf numFmtId="43" fontId="8"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32" fillId="0" borderId="0" applyFont="0" applyFill="0" applyBorder="0" applyAlignment="0" applyProtection="0"/>
    <xf numFmtId="0" fontId="10" fillId="0" borderId="0"/>
    <xf numFmtId="9" fontId="10" fillId="0" borderId="0" applyFont="0" applyFill="0" applyBorder="0" applyAlignment="0" applyProtection="0"/>
    <xf numFmtId="0" fontId="10" fillId="0" borderId="0">
      <alignment horizontal="centerContinuous" vertical="justify"/>
    </xf>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10" fillId="0" borderId="0"/>
    <xf numFmtId="0" fontId="2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1" fontId="10" fillId="0" borderId="0" applyFont="0" applyFill="0" applyBorder="0" applyAlignment="0" applyProtection="0"/>
    <xf numFmtId="43" fontId="7"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6" fillId="0" borderId="0"/>
    <xf numFmtId="0" fontId="6" fillId="0" borderId="0"/>
    <xf numFmtId="164" fontId="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6" fillId="0" borderId="0" applyFont="0" applyFill="0" applyBorder="0" applyAlignment="0" applyProtection="0"/>
    <xf numFmtId="0" fontId="9" fillId="0" borderId="0"/>
    <xf numFmtId="0" fontId="5" fillId="0" borderId="0"/>
    <xf numFmtId="0" fontId="9" fillId="0" borderId="0"/>
    <xf numFmtId="164" fontId="9" fillId="0" borderId="0" applyFont="0" applyFill="0" applyBorder="0" applyAlignment="0" applyProtection="0"/>
    <xf numFmtId="0" fontId="9" fillId="0" borderId="0">
      <alignment horizontal="centerContinuous" vertical="justify"/>
    </xf>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9" fillId="0" borderId="0" applyFont="0" applyFill="0" applyBorder="0" applyAlignment="0" applyProtection="0"/>
    <xf numFmtId="43" fontId="5"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9" fillId="0" borderId="0"/>
    <xf numFmtId="0" fontId="5" fillId="0" borderId="0"/>
    <xf numFmtId="9"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5" fillId="0" borderId="0"/>
    <xf numFmtId="0" fontId="9" fillId="0" borderId="0"/>
    <xf numFmtId="0" fontId="9" fillId="0" borderId="0">
      <alignment horizontal="centerContinuous" vertical="justify"/>
    </xf>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9" fillId="0" borderId="0" applyFont="0" applyFill="0" applyBorder="0" applyAlignment="0" applyProtection="0"/>
    <xf numFmtId="43" fontId="5"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xf numFmtId="0" fontId="13" fillId="3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3" fillId="3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3" fillId="39"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3"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3"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3" fillId="42"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13" fillId="4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13"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3" fillId="45"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3" fillId="40"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3" fillId="43"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3"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1" fillId="47" borderId="0" applyNumberFormat="0" applyBorder="0" applyAlignment="0" applyProtection="0"/>
    <xf numFmtId="0" fontId="50" fillId="16" borderId="0" applyNumberFormat="0" applyBorder="0" applyAlignment="0" applyProtection="0"/>
    <xf numFmtId="0" fontId="51" fillId="44" borderId="0" applyNumberFormat="0" applyBorder="0" applyAlignment="0" applyProtection="0"/>
    <xf numFmtId="0" fontId="50" fillId="20" borderId="0" applyNumberFormat="0" applyBorder="0" applyAlignment="0" applyProtection="0"/>
    <xf numFmtId="0" fontId="51" fillId="45" borderId="0" applyNumberFormat="0" applyBorder="0" applyAlignment="0" applyProtection="0"/>
    <xf numFmtId="0" fontId="50" fillId="24" borderId="0" applyNumberFormat="0" applyBorder="0" applyAlignment="0" applyProtection="0"/>
    <xf numFmtId="0" fontId="51" fillId="48" borderId="0" applyNumberFormat="0" applyBorder="0" applyAlignment="0" applyProtection="0"/>
    <xf numFmtId="0" fontId="50" fillId="28" borderId="0" applyNumberFormat="0" applyBorder="0" applyAlignment="0" applyProtection="0"/>
    <xf numFmtId="0" fontId="51" fillId="49" borderId="0" applyNumberFormat="0" applyBorder="0" applyAlignment="0" applyProtection="0"/>
    <xf numFmtId="0" fontId="50" fillId="32" borderId="0" applyNumberFormat="0" applyBorder="0" applyAlignment="0" applyProtection="0"/>
    <xf numFmtId="0" fontId="51" fillId="50" borderId="0" applyNumberFormat="0" applyBorder="0" applyAlignment="0" applyProtection="0"/>
    <xf numFmtId="0" fontId="50" fillId="36" borderId="0" applyNumberFormat="0" applyBorder="0" applyAlignment="0" applyProtection="0"/>
    <xf numFmtId="0" fontId="52" fillId="39" borderId="0" applyNumberFormat="0" applyBorder="0" applyAlignment="0" applyProtection="0"/>
    <xf numFmtId="0" fontId="40" fillId="6" borderId="0" applyNumberFormat="0" applyBorder="0" applyAlignment="0" applyProtection="0"/>
    <xf numFmtId="0" fontId="53" fillId="51" borderId="12" applyNumberFormat="0" applyAlignment="0" applyProtection="0"/>
    <xf numFmtId="0" fontId="45" fillId="10" borderId="7" applyNumberFormat="0" applyAlignment="0" applyProtection="0"/>
    <xf numFmtId="0" fontId="54" fillId="52" borderId="13" applyNumberFormat="0" applyAlignment="0" applyProtection="0"/>
    <xf numFmtId="0" fontId="47" fillId="11" borderId="10" applyNumberFormat="0" applyAlignment="0" applyProtection="0"/>
    <xf numFmtId="0" fontId="55" fillId="0" borderId="14" applyNumberFormat="0" applyFill="0" applyAlignment="0" applyProtection="0"/>
    <xf numFmtId="0" fontId="46" fillId="0" borderId="9" applyNumberFormat="0" applyFill="0" applyAlignment="0" applyProtection="0"/>
    <xf numFmtId="0" fontId="51" fillId="53" borderId="0" applyNumberFormat="0" applyBorder="0" applyAlignment="0" applyProtection="0"/>
    <xf numFmtId="0" fontId="50" fillId="13" borderId="0" applyNumberFormat="0" applyBorder="0" applyAlignment="0" applyProtection="0"/>
    <xf numFmtId="0" fontId="51" fillId="54" borderId="0" applyNumberFormat="0" applyBorder="0" applyAlignment="0" applyProtection="0"/>
    <xf numFmtId="0" fontId="50" fillId="17" borderId="0" applyNumberFormat="0" applyBorder="0" applyAlignment="0" applyProtection="0"/>
    <xf numFmtId="0" fontId="51" fillId="55" borderId="0" applyNumberFormat="0" applyBorder="0" applyAlignment="0" applyProtection="0"/>
    <xf numFmtId="0" fontId="50" fillId="21" borderId="0" applyNumberFormat="0" applyBorder="0" applyAlignment="0" applyProtection="0"/>
    <xf numFmtId="0" fontId="51" fillId="48" borderId="0" applyNumberFormat="0" applyBorder="0" applyAlignment="0" applyProtection="0"/>
    <xf numFmtId="0" fontId="50" fillId="25" borderId="0" applyNumberFormat="0" applyBorder="0" applyAlignment="0" applyProtection="0"/>
    <xf numFmtId="0" fontId="51" fillId="49" borderId="0" applyNumberFormat="0" applyBorder="0" applyAlignment="0" applyProtection="0"/>
    <xf numFmtId="0" fontId="50" fillId="29" borderId="0" applyNumberFormat="0" applyBorder="0" applyAlignment="0" applyProtection="0"/>
    <xf numFmtId="0" fontId="51" fillId="56" borderId="0" applyNumberFormat="0" applyBorder="0" applyAlignment="0" applyProtection="0"/>
    <xf numFmtId="0" fontId="50" fillId="33" borderId="0" applyNumberFormat="0" applyBorder="0" applyAlignment="0" applyProtection="0"/>
    <xf numFmtId="0" fontId="56" fillId="42" borderId="12" applyNumberFormat="0" applyAlignment="0" applyProtection="0"/>
    <xf numFmtId="0" fontId="43" fillId="9" borderId="7" applyNumberFormat="0" applyAlignment="0" applyProtection="0"/>
    <xf numFmtId="0" fontId="57" fillId="38" borderId="0" applyNumberFormat="0" applyBorder="0" applyAlignment="0" applyProtection="0"/>
    <xf numFmtId="0" fontId="41" fillId="7" borderId="0" applyNumberFormat="0" applyBorder="0" applyAlignment="0" applyProtection="0"/>
    <xf numFmtId="0" fontId="9" fillId="0" borderId="0">
      <alignment horizontal="centerContinuous" vertical="justify"/>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58" fillId="57" borderId="0" applyNumberFormat="0" applyBorder="0" applyAlignment="0" applyProtection="0"/>
    <xf numFmtId="0" fontId="42" fillId="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3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3"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3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3"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8" borderId="15" applyNumberFormat="0" applyAlignment="0" applyProtection="0"/>
    <xf numFmtId="0" fontId="4" fillId="12" borderId="11" applyNumberFormat="0" applyFont="0" applyAlignment="0" applyProtection="0"/>
    <xf numFmtId="0" fontId="4" fillId="12" borderId="11" applyNumberFormat="0" applyFont="0" applyAlignment="0" applyProtection="0"/>
    <xf numFmtId="0" fontId="4" fillId="12" borderId="11" applyNumberFormat="0" applyFont="0" applyAlignment="0" applyProtection="0"/>
    <xf numFmtId="0" fontId="4" fillId="12" borderId="11" applyNumberFormat="0" applyFont="0" applyAlignment="0" applyProtection="0"/>
    <xf numFmtId="0" fontId="4" fillId="12" borderId="11" applyNumberFormat="0" applyFont="0" applyAlignment="0" applyProtection="0"/>
    <xf numFmtId="0" fontId="4" fillId="12" borderId="11" applyNumberFormat="0" applyFont="0" applyAlignment="0" applyProtection="0"/>
    <xf numFmtId="0" fontId="4" fillId="12" borderId="11" applyNumberFormat="0" applyFont="0" applyAlignment="0" applyProtection="0"/>
    <xf numFmtId="0" fontId="4" fillId="12" borderId="11" applyNumberFormat="0" applyFont="0" applyAlignment="0" applyProtection="0"/>
    <xf numFmtId="0" fontId="4" fillId="12" borderId="11" applyNumberFormat="0" applyFont="0" applyAlignment="0" applyProtection="0"/>
    <xf numFmtId="0" fontId="4" fillId="12" borderId="11" applyNumberFormat="0" applyFont="0" applyAlignment="0" applyProtection="0"/>
    <xf numFmtId="0" fontId="4" fillId="12" borderId="11" applyNumberFormat="0" applyFont="0" applyAlignment="0" applyProtection="0"/>
    <xf numFmtId="0" fontId="4" fillId="12" borderId="11" applyNumberFormat="0" applyFont="0" applyAlignment="0" applyProtection="0"/>
    <xf numFmtId="0" fontId="4" fillId="12" borderId="11" applyNumberFormat="0" applyFont="0" applyAlignment="0" applyProtection="0"/>
    <xf numFmtId="0" fontId="4" fillId="12" borderId="11" applyNumberFormat="0" applyFont="0" applyAlignment="0" applyProtection="0"/>
    <xf numFmtId="10"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0" fontId="59" fillId="51" borderId="16" applyNumberFormat="0" applyAlignment="0" applyProtection="0"/>
    <xf numFmtId="0" fontId="44" fillId="10" borderId="8" applyNumberFormat="0" applyAlignment="0" applyProtection="0"/>
    <xf numFmtId="164" fontId="9" fillId="0" borderId="0" applyFont="0" applyFill="0" applyBorder="0" applyAlignment="0" applyProtection="0"/>
    <xf numFmtId="164" fontId="9" fillId="0" borderId="0" applyFont="0" applyFill="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61" fillId="0" borderId="0" applyNumberFormat="0" applyFill="0" applyBorder="0" applyAlignment="0" applyProtection="0"/>
    <xf numFmtId="0" fontId="49" fillId="0" borderId="0" applyNumberFormat="0" applyFill="0" applyBorder="0" applyAlignment="0" applyProtection="0"/>
    <xf numFmtId="0" fontId="62" fillId="0" borderId="17" applyNumberFormat="0" applyFill="0" applyAlignment="0" applyProtection="0"/>
    <xf numFmtId="0" fontId="37" fillId="0" borderId="4" applyNumberFormat="0" applyFill="0" applyAlignment="0" applyProtection="0"/>
    <xf numFmtId="0" fontId="63" fillId="0" borderId="18" applyNumberFormat="0" applyFill="0" applyAlignment="0" applyProtection="0"/>
    <xf numFmtId="0" fontId="38" fillId="0" borderId="5" applyNumberFormat="0" applyFill="0" applyAlignment="0" applyProtection="0"/>
    <xf numFmtId="0" fontId="64" fillId="0" borderId="19" applyNumberFormat="0" applyFill="0" applyAlignment="0" applyProtection="0"/>
    <xf numFmtId="0" fontId="39" fillId="0" borderId="6" applyNumberFormat="0" applyFill="0" applyAlignment="0" applyProtection="0"/>
    <xf numFmtId="0" fontId="64" fillId="0" borderId="0" applyNumberFormat="0" applyFill="0" applyBorder="0" applyAlignment="0" applyProtection="0"/>
    <xf numFmtId="0" fontId="3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9" fillId="0" borderId="0" applyFont="0" applyFill="0" applyBorder="0" applyAlignment="0" applyProtection="0"/>
    <xf numFmtId="164" fontId="1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79" fontId="9" fillId="0" borderId="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9" fillId="0" borderId="0" applyFont="0" applyFill="0" applyBorder="0" applyAlignment="0" applyProtection="0"/>
    <xf numFmtId="9" fontId="36" fillId="0" borderId="0" applyFont="0" applyFill="0" applyBorder="0" applyAlignment="0" applyProtection="0"/>
    <xf numFmtId="164" fontId="36" fillId="0" borderId="0" applyFont="0" applyFill="0" applyBorder="0" applyAlignment="0" applyProtection="0"/>
    <xf numFmtId="0" fontId="2" fillId="0" borderId="0"/>
    <xf numFmtId="43" fontId="2" fillId="0" borderId="0" applyFont="0" applyFill="0" applyBorder="0" applyAlignment="0" applyProtection="0"/>
    <xf numFmtId="0" fontId="65" fillId="0" borderId="0"/>
    <xf numFmtId="0" fontId="9" fillId="0" borderId="0"/>
    <xf numFmtId="0" fontId="1" fillId="0" borderId="0"/>
    <xf numFmtId="0" fontId="1" fillId="0" borderId="0"/>
    <xf numFmtId="44" fontId="83" fillId="0" borderId="0" applyFont="0" applyFill="0" applyBorder="0" applyAlignment="0" applyProtection="0"/>
  </cellStyleXfs>
  <cellXfs count="222">
    <xf numFmtId="0" fontId="0" fillId="0" borderId="0" xfId="0"/>
    <xf numFmtId="0" fontId="9" fillId="0" borderId="1" xfId="0" applyFont="1" applyBorder="1" applyAlignment="1">
      <alignment horizontal="center" vertical="center"/>
    </xf>
    <xf numFmtId="0" fontId="9" fillId="0" borderId="1" xfId="349" applyBorder="1" applyAlignment="1">
      <alignment horizontal="left" vertical="center" wrapText="1"/>
    </xf>
    <xf numFmtId="0" fontId="9" fillId="0" borderId="1" xfId="349" applyBorder="1" applyAlignment="1">
      <alignment horizontal="center" vertical="center"/>
    </xf>
    <xf numFmtId="0" fontId="9" fillId="3" borderId="1" xfId="349" applyFill="1" applyBorder="1" applyAlignment="1">
      <alignment vertical="center" wrapText="1"/>
    </xf>
    <xf numFmtId="0" fontId="9" fillId="3" borderId="1" xfId="349" applyFill="1" applyBorder="1" applyAlignment="1">
      <alignment horizontal="center" vertical="center"/>
    </xf>
    <xf numFmtId="164" fontId="9" fillId="0" borderId="1" xfId="28" applyFont="1" applyFill="1" applyBorder="1" applyAlignment="1">
      <alignment vertical="center"/>
    </xf>
    <xf numFmtId="164" fontId="11" fillId="0" borderId="1" xfId="24" applyFont="1" applyFill="1" applyBorder="1" applyAlignment="1">
      <alignment horizontal="center" vertical="center" wrapText="1"/>
    </xf>
    <xf numFmtId="0" fontId="67" fillId="0" borderId="0" xfId="0" applyFont="1" applyAlignment="1">
      <alignment horizontal="left"/>
    </xf>
    <xf numFmtId="0" fontId="68" fillId="0" borderId="0" xfId="0" applyFont="1"/>
    <xf numFmtId="0" fontId="68" fillId="0" borderId="0" xfId="0" applyFont="1" applyAlignment="1">
      <alignment horizontal="center"/>
    </xf>
    <xf numFmtId="164" fontId="68" fillId="0" borderId="0" xfId="24" applyFont="1"/>
    <xf numFmtId="0" fontId="69" fillId="0" borderId="0" xfId="0" applyFont="1" applyAlignment="1">
      <alignment vertical="center"/>
    </xf>
    <xf numFmtId="0" fontId="70" fillId="0" borderId="0" xfId="0" applyFont="1"/>
    <xf numFmtId="0" fontId="70" fillId="0" borderId="0" xfId="0" applyFont="1" applyAlignment="1">
      <alignment horizontal="center"/>
    </xf>
    <xf numFmtId="0" fontId="69" fillId="0" borderId="0" xfId="0" applyFont="1"/>
    <xf numFmtId="0" fontId="9" fillId="0" borderId="0" xfId="0" applyFont="1" applyAlignment="1">
      <alignment horizontal="left"/>
    </xf>
    <xf numFmtId="0" fontId="11" fillId="0" borderId="0" xfId="0" applyFont="1"/>
    <xf numFmtId="0" fontId="9" fillId="0" borderId="0" xfId="0" applyFont="1" applyAlignment="1">
      <alignment horizontal="right"/>
    </xf>
    <xf numFmtId="10" fontId="9" fillId="0" borderId="0" xfId="0" applyNumberFormat="1" applyFont="1" applyAlignment="1">
      <alignment horizontal="right"/>
    </xf>
    <xf numFmtId="0" fontId="67" fillId="0" borderId="0" xfId="0" applyFont="1"/>
    <xf numFmtId="0" fontId="67" fillId="0" borderId="0" xfId="0" applyFont="1" applyAlignment="1">
      <alignment horizontal="center"/>
    </xf>
    <xf numFmtId="0" fontId="72" fillId="0" borderId="1" xfId="0" applyFont="1" applyBorder="1" applyAlignment="1">
      <alignment horizontal="center" vertical="center" wrapText="1"/>
    </xf>
    <xf numFmtId="0" fontId="66" fillId="0" borderId="0" xfId="0" applyFont="1"/>
    <xf numFmtId="0" fontId="66" fillId="0" borderId="1" xfId="0" applyFont="1" applyBorder="1" applyAlignment="1">
      <alignment horizontal="center" vertical="center" wrapText="1"/>
    </xf>
    <xf numFmtId="0" fontId="66" fillId="0" borderId="1" xfId="0" applyFont="1" applyBorder="1" applyAlignment="1">
      <alignment vertical="center" wrapText="1"/>
    </xf>
    <xf numFmtId="164" fontId="66" fillId="3" borderId="1" xfId="24" applyFont="1" applyFill="1" applyBorder="1" applyAlignment="1">
      <alignment vertical="center" wrapText="1"/>
    </xf>
    <xf numFmtId="164" fontId="66" fillId="0" borderId="1" xfId="24" applyFont="1" applyBorder="1" applyAlignment="1">
      <alignment vertical="center" wrapText="1"/>
    </xf>
    <xf numFmtId="0" fontId="66" fillId="0" borderId="1" xfId="0" quotePrefix="1" applyFont="1" applyBorder="1" applyAlignment="1">
      <alignment horizontal="center" vertical="center" wrapText="1"/>
    </xf>
    <xf numFmtId="0" fontId="68" fillId="0" borderId="1" xfId="0" applyFont="1" applyBorder="1" applyAlignment="1">
      <alignment horizontal="center"/>
    </xf>
    <xf numFmtId="49" fontId="11" fillId="0" borderId="0" xfId="0" applyNumberFormat="1" applyFont="1"/>
    <xf numFmtId="0" fontId="0" fillId="0" borderId="0" xfId="0" applyAlignment="1">
      <alignment horizontal="center" vertical="center"/>
    </xf>
    <xf numFmtId="0" fontId="74" fillId="0" borderId="0" xfId="0" applyFont="1" applyAlignment="1">
      <alignment horizontal="left"/>
    </xf>
    <xf numFmtId="10" fontId="0" fillId="0" borderId="0" xfId="0" applyNumberFormat="1"/>
    <xf numFmtId="0" fontId="0" fillId="0" borderId="0" xfId="0" applyAlignment="1">
      <alignment horizontal="left"/>
    </xf>
    <xf numFmtId="10" fontId="0" fillId="0" borderId="0" xfId="352" applyNumberFormat="1" applyFont="1"/>
    <xf numFmtId="0" fontId="0" fillId="0" borderId="0" xfId="0" applyAlignment="1">
      <alignment horizontal="left" vertical="center"/>
    </xf>
    <xf numFmtId="164" fontId="0" fillId="0" borderId="0" xfId="24" applyFont="1" applyBorder="1"/>
    <xf numFmtId="0" fontId="9" fillId="0" borderId="0" xfId="0" applyFont="1"/>
    <xf numFmtId="164" fontId="68" fillId="0" borderId="0" xfId="24" applyFont="1" applyAlignment="1">
      <alignment horizontal="center"/>
    </xf>
    <xf numFmtId="0" fontId="69" fillId="0" borderId="0" xfId="0" applyFont="1" applyAlignment="1">
      <alignment vertical="center" wrapText="1"/>
    </xf>
    <xf numFmtId="0" fontId="72" fillId="0" borderId="24" xfId="0" applyFont="1" applyBorder="1" applyAlignment="1">
      <alignment horizontal="center" vertical="center" wrapText="1"/>
    </xf>
    <xf numFmtId="0" fontId="72" fillId="0" borderId="25" xfId="0" applyFont="1" applyBorder="1" applyAlignment="1">
      <alignment horizontal="center" vertical="center" wrapText="1"/>
    </xf>
    <xf numFmtId="164" fontId="72" fillId="0" borderId="26" xfId="24" applyFont="1" applyBorder="1" applyAlignment="1">
      <alignment horizontal="center"/>
    </xf>
    <xf numFmtId="0" fontId="72" fillId="0" borderId="25" xfId="0" applyFont="1" applyBorder="1" applyAlignment="1">
      <alignment horizontal="center"/>
    </xf>
    <xf numFmtId="0" fontId="72" fillId="0" borderId="27" xfId="0" applyFont="1" applyBorder="1" applyAlignment="1">
      <alignment horizontal="center"/>
    </xf>
    <xf numFmtId="0" fontId="72" fillId="59" borderId="28" xfId="0" applyFont="1" applyFill="1" applyBorder="1" applyAlignment="1">
      <alignment horizontal="center"/>
    </xf>
    <xf numFmtId="0" fontId="72" fillId="59" borderId="29" xfId="0" quotePrefix="1" applyFont="1" applyFill="1" applyBorder="1" applyAlignment="1">
      <alignment vertical="center" wrapText="1"/>
    </xf>
    <xf numFmtId="164" fontId="66" fillId="59" borderId="29" xfId="24" applyFont="1" applyFill="1" applyBorder="1" applyAlignment="1">
      <alignment horizontal="center" vertical="center" wrapText="1"/>
    </xf>
    <xf numFmtId="0" fontId="66" fillId="0" borderId="30" xfId="0" applyFont="1" applyBorder="1" applyAlignment="1">
      <alignment horizontal="center"/>
    </xf>
    <xf numFmtId="0" fontId="66" fillId="60" borderId="29" xfId="0" applyFont="1" applyFill="1" applyBorder="1" applyAlignment="1">
      <alignment horizontal="center"/>
    </xf>
    <xf numFmtId="0" fontId="66" fillId="0" borderId="31" xfId="0" applyFont="1" applyBorder="1"/>
    <xf numFmtId="0" fontId="72" fillId="3" borderId="32" xfId="0" applyFont="1" applyFill="1" applyBorder="1" applyAlignment="1">
      <alignment horizontal="center"/>
    </xf>
    <xf numFmtId="0" fontId="72" fillId="3" borderId="33" xfId="0" quotePrefix="1" applyFont="1" applyFill="1" applyBorder="1" applyAlignment="1">
      <alignment vertical="center" wrapText="1"/>
    </xf>
    <xf numFmtId="164" fontId="66" fillId="3" borderId="33" xfId="24" applyFont="1" applyFill="1" applyBorder="1" applyAlignment="1">
      <alignment horizontal="center" vertical="center" wrapText="1"/>
    </xf>
    <xf numFmtId="0" fontId="66" fillId="0" borderId="34" xfId="0" applyFont="1" applyBorder="1" applyAlignment="1">
      <alignment horizontal="center"/>
    </xf>
    <xf numFmtId="43" fontId="66" fillId="3" borderId="33" xfId="0" applyNumberFormat="1" applyFont="1" applyFill="1" applyBorder="1" applyAlignment="1">
      <alignment horizontal="center"/>
    </xf>
    <xf numFmtId="0" fontId="66" fillId="0" borderId="35" xfId="0" applyFont="1" applyBorder="1"/>
    <xf numFmtId="0" fontId="66" fillId="0" borderId="36" xfId="0" quotePrefix="1" applyFont="1" applyBorder="1" applyAlignment="1">
      <alignment horizontal="center" vertical="center" wrapText="1"/>
    </xf>
    <xf numFmtId="0" fontId="66" fillId="0" borderId="37" xfId="0" applyFont="1" applyBorder="1" applyAlignment="1">
      <alignment horizontal="center" vertical="center" wrapText="1"/>
    </xf>
    <xf numFmtId="164" fontId="66" fillId="0" borderId="37" xfId="24" applyFont="1" applyBorder="1" applyAlignment="1">
      <alignment horizontal="center" vertical="center" wrapText="1"/>
    </xf>
    <xf numFmtId="164" fontId="66" fillId="0" borderId="2" xfId="24" applyFont="1" applyBorder="1" applyAlignment="1">
      <alignment horizontal="center"/>
    </xf>
    <xf numFmtId="9" fontId="66" fillId="0" borderId="37" xfId="0" applyNumberFormat="1" applyFont="1" applyBorder="1" applyAlignment="1">
      <alignment horizontal="center"/>
    </xf>
    <xf numFmtId="0" fontId="66" fillId="0" borderId="38" xfId="0" applyFont="1" applyBorder="1"/>
    <xf numFmtId="0" fontId="66" fillId="0" borderId="39" xfId="0" quotePrefix="1" applyFont="1" applyBorder="1" applyAlignment="1">
      <alignment horizontal="center" vertical="center" wrapText="1"/>
    </xf>
    <xf numFmtId="0" fontId="66" fillId="0" borderId="40" xfId="0" applyFont="1" applyBorder="1" applyAlignment="1">
      <alignment horizontal="center" vertical="center" wrapText="1"/>
    </xf>
    <xf numFmtId="164" fontId="66" fillId="0" borderId="40" xfId="24" applyFont="1" applyBorder="1" applyAlignment="1">
      <alignment horizontal="center" vertical="center" wrapText="1"/>
    </xf>
    <xf numFmtId="164" fontId="66" fillId="0" borderId="41" xfId="24" applyFont="1" applyBorder="1" applyAlignment="1">
      <alignment horizontal="center"/>
    </xf>
    <xf numFmtId="9" fontId="66" fillId="0" borderId="40" xfId="0" applyNumberFormat="1" applyFont="1" applyBorder="1" applyAlignment="1">
      <alignment horizontal="center"/>
    </xf>
    <xf numFmtId="0" fontId="66" fillId="0" borderId="42" xfId="0" applyFont="1" applyBorder="1"/>
    <xf numFmtId="0" fontId="71" fillId="0" borderId="28" xfId="0" applyFont="1" applyBorder="1" applyAlignment="1">
      <alignment vertical="center" wrapText="1"/>
    </xf>
    <xf numFmtId="0" fontId="71" fillId="0" borderId="29" xfId="0" applyFont="1" applyBorder="1" applyAlignment="1">
      <alignment vertical="center" wrapText="1"/>
    </xf>
    <xf numFmtId="164" fontId="69" fillId="0" borderId="29" xfId="24" applyFont="1" applyBorder="1" applyAlignment="1">
      <alignment horizontal="center" vertical="center" wrapText="1"/>
    </xf>
    <xf numFmtId="164" fontId="66" fillId="0" borderId="30" xfId="24" applyFont="1" applyBorder="1" applyAlignment="1">
      <alignment horizontal="center"/>
    </xf>
    <xf numFmtId="43" fontId="66" fillId="0" borderId="29" xfId="0" applyNumberFormat="1" applyFont="1" applyBorder="1" applyAlignment="1">
      <alignment horizontal="center"/>
    </xf>
    <xf numFmtId="0" fontId="79" fillId="0" borderId="36" xfId="0" applyFont="1" applyBorder="1" applyAlignment="1">
      <alignment horizontal="justify" vertical="top" wrapText="1"/>
    </xf>
    <xf numFmtId="0" fontId="79" fillId="0" borderId="37" xfId="0" applyFont="1" applyBorder="1" applyAlignment="1">
      <alignment horizontal="justify" vertical="top" wrapText="1"/>
    </xf>
    <xf numFmtId="0" fontId="79" fillId="0" borderId="37" xfId="0" applyFont="1" applyBorder="1" applyAlignment="1">
      <alignment horizontal="justify" vertical="top"/>
    </xf>
    <xf numFmtId="43" fontId="66" fillId="0" borderId="37" xfId="0" applyNumberFormat="1" applyFont="1" applyBorder="1" applyAlignment="1">
      <alignment horizontal="center"/>
    </xf>
    <xf numFmtId="43" fontId="66" fillId="0" borderId="37" xfId="0" applyNumberFormat="1" applyFont="1" applyBorder="1"/>
    <xf numFmtId="43" fontId="66" fillId="0" borderId="38" xfId="0" applyNumberFormat="1" applyFont="1" applyBorder="1"/>
    <xf numFmtId="43" fontId="79" fillId="0" borderId="37" xfId="0" applyNumberFormat="1" applyFont="1" applyBorder="1" applyAlignment="1">
      <alignment horizontal="justify" vertical="top"/>
    </xf>
    <xf numFmtId="10" fontId="66" fillId="0" borderId="37" xfId="352" applyNumberFormat="1" applyFont="1" applyBorder="1" applyAlignment="1">
      <alignment horizontal="center"/>
    </xf>
    <xf numFmtId="10" fontId="66" fillId="0" borderId="38" xfId="352" applyNumberFormat="1" applyFont="1" applyBorder="1" applyAlignment="1">
      <alignment horizontal="center"/>
    </xf>
    <xf numFmtId="0" fontId="68" fillId="0" borderId="39" xfId="0" applyFont="1" applyBorder="1"/>
    <xf numFmtId="0" fontId="68" fillId="0" borderId="40" xfId="0" applyFont="1" applyBorder="1"/>
    <xf numFmtId="10" fontId="66" fillId="0" borderId="40" xfId="0" applyNumberFormat="1" applyFont="1" applyBorder="1" applyAlignment="1">
      <alignment horizontal="center"/>
    </xf>
    <xf numFmtId="10" fontId="66" fillId="0" borderId="40" xfId="0" applyNumberFormat="1" applyFont="1" applyBorder="1"/>
    <xf numFmtId="10" fontId="66" fillId="0" borderId="42" xfId="0" applyNumberFormat="1" applyFont="1" applyBorder="1" applyAlignment="1">
      <alignment horizontal="center"/>
    </xf>
    <xf numFmtId="0" fontId="66" fillId="0" borderId="29" xfId="0" applyFont="1" applyBorder="1" applyAlignment="1">
      <alignment horizontal="center"/>
    </xf>
    <xf numFmtId="43" fontId="66" fillId="0" borderId="33" xfId="0" applyNumberFormat="1" applyFont="1" applyBorder="1" applyAlignment="1">
      <alignment horizontal="center"/>
    </xf>
    <xf numFmtId="0" fontId="66" fillId="0" borderId="1" xfId="0" applyFont="1" applyBorder="1" applyAlignment="1">
      <alignment wrapText="1"/>
    </xf>
    <xf numFmtId="0" fontId="66" fillId="3" borderId="1" xfId="0" applyFont="1" applyFill="1" applyBorder="1" applyAlignment="1">
      <alignment horizontal="center" vertical="center" wrapText="1"/>
    </xf>
    <xf numFmtId="0" fontId="66" fillId="3" borderId="1" xfId="0" applyFont="1" applyFill="1" applyBorder="1" applyAlignment="1">
      <alignment vertical="center" wrapText="1"/>
    </xf>
    <xf numFmtId="0" fontId="11" fillId="59" borderId="1" xfId="0" applyFont="1" applyFill="1" applyBorder="1" applyAlignment="1">
      <alignment horizontal="center" vertical="center"/>
    </xf>
    <xf numFmtId="0" fontId="72" fillId="59" borderId="1" xfId="0" applyFont="1" applyFill="1" applyBorder="1" applyAlignment="1">
      <alignment horizontal="center" vertical="center" wrapText="1"/>
    </xf>
    <xf numFmtId="0" fontId="11" fillId="59" borderId="1" xfId="349" applyFont="1" applyFill="1" applyBorder="1" applyAlignment="1">
      <alignment horizontal="center" vertical="center"/>
    </xf>
    <xf numFmtId="0" fontId="72" fillId="59" borderId="1" xfId="0" applyFont="1" applyFill="1" applyBorder="1" applyAlignment="1">
      <alignment vertical="center" wrapText="1"/>
    </xf>
    <xf numFmtId="164" fontId="72" fillId="59" borderId="1" xfId="24" applyFont="1" applyFill="1" applyBorder="1" applyAlignment="1">
      <alignment vertical="center" wrapText="1"/>
    </xf>
    <xf numFmtId="164" fontId="11" fillId="59" borderId="1" xfId="28" applyFont="1" applyFill="1" applyBorder="1" applyAlignment="1">
      <alignment vertical="center"/>
    </xf>
    <xf numFmtId="0" fontId="9" fillId="3" borderId="1" xfId="349" applyFill="1" applyBorder="1" applyAlignment="1">
      <alignment horizontal="center"/>
    </xf>
    <xf numFmtId="0" fontId="9" fillId="0" borderId="1" xfId="349" applyBorder="1" applyAlignment="1">
      <alignment horizontal="center"/>
    </xf>
    <xf numFmtId="0" fontId="66" fillId="0" borderId="1" xfId="0" applyFont="1" applyBorder="1" applyAlignment="1">
      <alignment horizontal="center" wrapText="1"/>
    </xf>
    <xf numFmtId="0" fontId="66" fillId="3" borderId="1" xfId="0" applyFont="1" applyFill="1" applyBorder="1" applyAlignment="1">
      <alignment horizontal="center" wrapText="1"/>
    </xf>
    <xf numFmtId="164" fontId="66" fillId="3" borderId="1" xfId="579" applyFont="1" applyFill="1" applyBorder="1" applyAlignment="1">
      <alignment wrapText="1"/>
    </xf>
    <xf numFmtId="164" fontId="66" fillId="0" borderId="1" xfId="24" applyFont="1" applyBorder="1" applyAlignment="1">
      <alignment wrapText="1"/>
    </xf>
    <xf numFmtId="164" fontId="9" fillId="0" borderId="1" xfId="28" applyFont="1" applyFill="1" applyBorder="1" applyAlignment="1"/>
    <xf numFmtId="164" fontId="66" fillId="3" borderId="1" xfId="24" applyFont="1" applyFill="1" applyBorder="1" applyAlignment="1">
      <alignment wrapText="1"/>
    </xf>
    <xf numFmtId="0" fontId="11" fillId="61" borderId="1" xfId="0" applyFont="1" applyFill="1" applyBorder="1" applyAlignment="1">
      <alignment horizontal="center" vertical="center"/>
    </xf>
    <xf numFmtId="0" fontId="72" fillId="61" borderId="1" xfId="0" applyFont="1" applyFill="1" applyBorder="1" applyAlignment="1">
      <alignment horizontal="center" vertical="center" wrapText="1"/>
    </xf>
    <xf numFmtId="0" fontId="11" fillId="61" borderId="1" xfId="349" applyFont="1" applyFill="1" applyBorder="1" applyAlignment="1">
      <alignment horizontal="center" vertical="center"/>
    </xf>
    <xf numFmtId="0" fontId="72" fillId="61" borderId="1" xfId="0" applyFont="1" applyFill="1" applyBorder="1" applyAlignment="1">
      <alignment vertical="center" wrapText="1"/>
    </xf>
    <xf numFmtId="0" fontId="66" fillId="61" borderId="1" xfId="0" applyFont="1" applyFill="1" applyBorder="1" applyAlignment="1">
      <alignment horizontal="center" vertical="center" wrapText="1"/>
    </xf>
    <xf numFmtId="164" fontId="66" fillId="61" borderId="1" xfId="24" applyFont="1" applyFill="1" applyBorder="1" applyAlignment="1">
      <alignment vertical="center" wrapText="1"/>
    </xf>
    <xf numFmtId="0" fontId="9" fillId="61" borderId="1" xfId="349" applyFill="1" applyBorder="1" applyAlignment="1">
      <alignment horizontal="center" vertical="center"/>
    </xf>
    <xf numFmtId="164" fontId="66" fillId="61" borderId="1" xfId="24" applyFont="1" applyFill="1" applyBorder="1" applyAlignment="1">
      <alignment wrapText="1"/>
    </xf>
    <xf numFmtId="164" fontId="11" fillId="61" borderId="1" xfId="28" applyFont="1" applyFill="1" applyBorder="1" applyAlignment="1"/>
    <xf numFmtId="164" fontId="11" fillId="61" borderId="1" xfId="28" applyFont="1" applyFill="1" applyBorder="1" applyAlignment="1">
      <alignment vertical="center"/>
    </xf>
    <xf numFmtId="164" fontId="9" fillId="3" borderId="1" xfId="579" applyFont="1" applyFill="1" applyBorder="1" applyAlignment="1">
      <alignment horizontal="right"/>
    </xf>
    <xf numFmtId="164" fontId="66" fillId="0" borderId="1" xfId="24" applyFont="1" applyBorder="1" applyAlignment="1">
      <alignment horizontal="center" wrapText="1"/>
    </xf>
    <xf numFmtId="164" fontId="9" fillId="3" borderId="1" xfId="24" applyFont="1" applyFill="1" applyBorder="1" applyAlignment="1">
      <alignment horizontal="right"/>
    </xf>
    <xf numFmtId="164" fontId="9" fillId="0" borderId="1" xfId="24" applyFont="1" applyFill="1" applyBorder="1" applyAlignment="1">
      <alignment horizontal="right"/>
    </xf>
    <xf numFmtId="0" fontId="11" fillId="0" borderId="1" xfId="0" applyFont="1" applyBorder="1" applyAlignment="1">
      <alignment vertical="center" wrapText="1"/>
    </xf>
    <xf numFmtId="0" fontId="68" fillId="0" borderId="1" xfId="0" applyFont="1" applyBorder="1"/>
    <xf numFmtId="43" fontId="68" fillId="0" borderId="1" xfId="0" applyNumberFormat="1" applyFont="1" applyBorder="1"/>
    <xf numFmtId="0" fontId="9" fillId="0" borderId="1" xfId="349" quotePrefix="1" applyBorder="1" applyAlignment="1">
      <alignment horizontal="left" vertical="center" wrapText="1"/>
    </xf>
    <xf numFmtId="0" fontId="80" fillId="0" borderId="1" xfId="5" applyFont="1" applyBorder="1" applyAlignment="1">
      <alignment horizontal="center" vertical="center" wrapText="1"/>
    </xf>
    <xf numFmtId="164" fontId="9" fillId="0" borderId="1" xfId="24" applyFont="1" applyFill="1" applyBorder="1" applyAlignment="1">
      <alignment horizontal="right" vertical="center"/>
    </xf>
    <xf numFmtId="164" fontId="66" fillId="0" borderId="1" xfId="24" applyFont="1" applyBorder="1" applyAlignment="1">
      <alignment horizontal="center" vertical="center" wrapText="1"/>
    </xf>
    <xf numFmtId="164" fontId="66" fillId="0" borderId="1" xfId="579" applyFont="1" applyBorder="1" applyAlignment="1">
      <alignment wrapText="1"/>
    </xf>
    <xf numFmtId="164" fontId="9" fillId="0" borderId="1" xfId="579" applyFont="1" applyFill="1" applyBorder="1" applyAlignment="1">
      <alignment horizontal="right"/>
    </xf>
    <xf numFmtId="0" fontId="9" fillId="3" borderId="1" xfId="349" applyFill="1" applyBorder="1" applyAlignment="1">
      <alignment horizontal="left" vertical="center" wrapText="1"/>
    </xf>
    <xf numFmtId="0" fontId="11" fillId="0" borderId="1" xfId="349" applyFont="1" applyBorder="1" applyAlignment="1">
      <alignment horizontal="center" vertical="center"/>
    </xf>
    <xf numFmtId="0" fontId="11" fillId="0" borderId="1" xfId="349" applyFont="1" applyBorder="1" applyAlignment="1">
      <alignment vertical="center"/>
    </xf>
    <xf numFmtId="0" fontId="9" fillId="0" borderId="1" xfId="349" applyBorder="1"/>
    <xf numFmtId="0" fontId="9" fillId="3" borderId="1" xfId="0" applyFont="1" applyFill="1" applyBorder="1" applyAlignment="1">
      <alignment horizontal="center" vertical="center"/>
    </xf>
    <xf numFmtId="0" fontId="69" fillId="0" borderId="0" xfId="0" applyFont="1" applyAlignment="1">
      <alignment horizontal="left" vertical="center" wrapText="1"/>
    </xf>
    <xf numFmtId="164" fontId="11" fillId="0" borderId="0" xfId="24" applyFont="1"/>
    <xf numFmtId="43" fontId="70" fillId="0" borderId="0" xfId="0" applyNumberFormat="1" applyFont="1"/>
    <xf numFmtId="164" fontId="0" fillId="0" borderId="0" xfId="24" applyFont="1"/>
    <xf numFmtId="43" fontId="66" fillId="3" borderId="35" xfId="0" applyNumberFormat="1" applyFont="1" applyFill="1" applyBorder="1" applyAlignment="1">
      <alignment horizontal="center"/>
    </xf>
    <xf numFmtId="9" fontId="66" fillId="0" borderId="38" xfId="0" applyNumberFormat="1" applyFont="1" applyBorder="1" applyAlignment="1">
      <alignment horizontal="center"/>
    </xf>
    <xf numFmtId="9" fontId="66" fillId="0" borderId="42" xfId="0" applyNumberFormat="1" applyFont="1" applyBorder="1" applyAlignment="1">
      <alignment horizontal="center"/>
    </xf>
    <xf numFmtId="10" fontId="66" fillId="0" borderId="37" xfId="0" applyNumberFormat="1" applyFont="1" applyBorder="1" applyAlignment="1">
      <alignment horizontal="center"/>
    </xf>
    <xf numFmtId="0" fontId="66" fillId="3" borderId="29" xfId="0" applyFont="1" applyFill="1" applyBorder="1" applyAlignment="1">
      <alignment horizontal="center"/>
    </xf>
    <xf numFmtId="0" fontId="66" fillId="3" borderId="31" xfId="0" applyFont="1" applyFill="1" applyBorder="1" applyAlignment="1">
      <alignment horizontal="center"/>
    </xf>
    <xf numFmtId="164" fontId="0" fillId="0" borderId="2" xfId="24" applyFont="1" applyBorder="1"/>
    <xf numFmtId="0" fontId="0" fillId="0" borderId="2" xfId="0" applyBorder="1"/>
    <xf numFmtId="0" fontId="11" fillId="0" borderId="0" xfId="0" applyFont="1" applyAlignment="1">
      <alignment horizontal="center"/>
    </xf>
    <xf numFmtId="43" fontId="68" fillId="0" borderId="0" xfId="0" applyNumberFormat="1" applyFont="1"/>
    <xf numFmtId="164" fontId="68" fillId="0" borderId="0" xfId="0" applyNumberFormat="1" applyFont="1"/>
    <xf numFmtId="0" fontId="66" fillId="0" borderId="1" xfId="0" applyFont="1" applyBorder="1"/>
    <xf numFmtId="164" fontId="9" fillId="3" borderId="1" xfId="28" applyFont="1" applyFill="1" applyBorder="1" applyAlignment="1"/>
    <xf numFmtId="0" fontId="0" fillId="0" borderId="1" xfId="0" applyBorder="1"/>
    <xf numFmtId="164" fontId="9" fillId="0" borderId="1" xfId="24" applyFont="1" applyBorder="1" applyAlignment="1">
      <alignment horizontal="center"/>
    </xf>
    <xf numFmtId="0" fontId="9"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44" fontId="0" fillId="0" borderId="1" xfId="54150" applyFont="1" applyBorder="1"/>
    <xf numFmtId="180" fontId="0" fillId="0" borderId="1" xfId="54150" applyNumberFormat="1" applyFont="1" applyBorder="1" applyAlignment="1">
      <alignment horizontal="center"/>
    </xf>
    <xf numFmtId="0" fontId="0" fillId="61" borderId="1" xfId="0" applyFill="1" applyBorder="1"/>
    <xf numFmtId="0" fontId="9" fillId="61" borderId="1" xfId="0" applyFont="1" applyFill="1" applyBorder="1"/>
    <xf numFmtId="0" fontId="66" fillId="3" borderId="1" xfId="0" applyFont="1" applyFill="1" applyBorder="1"/>
    <xf numFmtId="0" fontId="9" fillId="0" borderId="1" xfId="0" applyFont="1" applyBorder="1" applyAlignment="1">
      <alignment wrapText="1"/>
    </xf>
    <xf numFmtId="164" fontId="66" fillId="0" borderId="0" xfId="24" applyFont="1"/>
    <xf numFmtId="0" fontId="71" fillId="0" borderId="1" xfId="0" applyFont="1" applyBorder="1" applyAlignment="1">
      <alignment horizontal="justify" vertical="center" wrapText="1"/>
    </xf>
    <xf numFmtId="0" fontId="71" fillId="0" borderId="1" xfId="0" applyFont="1" applyBorder="1" applyAlignment="1">
      <alignment horizontal="center" vertical="center" wrapText="1"/>
    </xf>
    <xf numFmtId="164" fontId="71" fillId="0" borderId="1" xfId="24" applyFont="1" applyBorder="1" applyAlignment="1">
      <alignment horizontal="justify" vertical="center" wrapText="1"/>
    </xf>
    <xf numFmtId="164" fontId="71" fillId="0" borderId="1" xfId="24" applyFont="1" applyBorder="1" applyAlignment="1">
      <alignment horizontal="center" vertical="center" wrapText="1"/>
    </xf>
    <xf numFmtId="0" fontId="68" fillId="0" borderId="0" xfId="0" applyFont="1" applyAlignment="1">
      <alignment wrapText="1"/>
    </xf>
    <xf numFmtId="0" fontId="66" fillId="0" borderId="45" xfId="0" quotePrefix="1" applyFont="1" applyBorder="1" applyAlignment="1">
      <alignment horizontal="center" vertical="center" wrapText="1"/>
    </xf>
    <xf numFmtId="0" fontId="68" fillId="0" borderId="3" xfId="0" applyFont="1" applyBorder="1"/>
    <xf numFmtId="0" fontId="68" fillId="0" borderId="2" xfId="0" applyFont="1" applyBorder="1"/>
    <xf numFmtId="0" fontId="68" fillId="0" borderId="2" xfId="0" applyFont="1" applyBorder="1" applyAlignment="1">
      <alignment horizontal="center"/>
    </xf>
    <xf numFmtId="0" fontId="68" fillId="0" borderId="43" xfId="0" applyFont="1" applyBorder="1"/>
    <xf numFmtId="0" fontId="66" fillId="0" borderId="1" xfId="0" quotePrefix="1" applyFont="1" applyBorder="1" applyAlignment="1">
      <alignment vertical="center" wrapText="1"/>
    </xf>
    <xf numFmtId="164" fontId="66" fillId="0" borderId="1" xfId="24" applyFont="1" applyFill="1" applyBorder="1" applyAlignment="1">
      <alignment vertical="center" wrapText="1"/>
    </xf>
    <xf numFmtId="0" fontId="72" fillId="0" borderId="46" xfId="0" applyFont="1" applyBorder="1" applyAlignment="1">
      <alignment horizontal="center" vertical="top"/>
    </xf>
    <xf numFmtId="0" fontId="70" fillId="0" borderId="46" xfId="0" applyFont="1" applyBorder="1" applyAlignment="1">
      <alignment vertical="center"/>
    </xf>
    <xf numFmtId="164" fontId="9" fillId="0" borderId="47" xfId="24" applyFont="1" applyBorder="1" applyAlignment="1">
      <alignment horizontal="center"/>
    </xf>
    <xf numFmtId="0" fontId="67" fillId="0" borderId="3" xfId="0" applyFont="1" applyBorder="1" applyAlignment="1">
      <alignment vertical="center"/>
    </xf>
    <xf numFmtId="164" fontId="0" fillId="0" borderId="43" xfId="24" applyFont="1" applyBorder="1"/>
    <xf numFmtId="0" fontId="9" fillId="0" borderId="0" xfId="0" applyFont="1" applyAlignment="1">
      <alignment horizontal="left" vertical="center"/>
    </xf>
    <xf numFmtId="0" fontId="72" fillId="0" borderId="3" xfId="0" applyFont="1" applyBorder="1" applyAlignment="1">
      <alignment horizontal="center" vertical="center" wrapText="1"/>
    </xf>
    <xf numFmtId="0" fontId="72" fillId="0" borderId="43" xfId="0" applyFont="1" applyBorder="1" applyAlignment="1">
      <alignment horizontal="center" vertical="center" wrapText="1"/>
    </xf>
    <xf numFmtId="0" fontId="84" fillId="0" borderId="0" xfId="0" applyFont="1"/>
    <xf numFmtId="0" fontId="66" fillId="0" borderId="3" xfId="0" applyFont="1" applyBorder="1" applyAlignment="1">
      <alignment vertical="center" wrapText="1"/>
    </xf>
    <xf numFmtId="164" fontId="66" fillId="0" borderId="43" xfId="24" applyFont="1" applyFill="1" applyBorder="1" applyAlignment="1">
      <alignment vertical="center" wrapText="1"/>
    </xf>
    <xf numFmtId="0" fontId="11" fillId="0" borderId="1" xfId="0" applyFont="1" applyBorder="1" applyAlignment="1">
      <alignment horizontal="center" vertical="center"/>
    </xf>
    <xf numFmtId="0" fontId="72" fillId="0" borderId="3" xfId="0" applyFont="1" applyBorder="1" applyAlignment="1">
      <alignment vertical="center" wrapText="1"/>
    </xf>
    <xf numFmtId="164" fontId="72" fillId="0" borderId="43" xfId="24" applyFont="1" applyFill="1" applyBorder="1" applyAlignment="1">
      <alignment vertical="center" wrapText="1"/>
    </xf>
    <xf numFmtId="164" fontId="11" fillId="0" borderId="1" xfId="28" applyFont="1" applyFill="1" applyBorder="1" applyAlignment="1">
      <alignment vertical="center"/>
    </xf>
    <xf numFmtId="0" fontId="85" fillId="0" borderId="0" xfId="0" applyFont="1" applyAlignment="1">
      <alignment horizontal="center"/>
    </xf>
    <xf numFmtId="0" fontId="70" fillId="0" borderId="3" xfId="0" applyFont="1" applyBorder="1" applyAlignment="1">
      <alignment horizontal="center"/>
    </xf>
    <xf numFmtId="0" fontId="70" fillId="0" borderId="2" xfId="0" applyFont="1" applyBorder="1" applyAlignment="1">
      <alignment horizontal="center"/>
    </xf>
    <xf numFmtId="0" fontId="70" fillId="0" borderId="43" xfId="0" applyFont="1" applyBorder="1" applyAlignment="1">
      <alignment horizontal="center"/>
    </xf>
    <xf numFmtId="0" fontId="78" fillId="0" borderId="0" xfId="0" applyFont="1" applyAlignment="1">
      <alignment horizontal="center"/>
    </xf>
    <xf numFmtId="0" fontId="75" fillId="0" borderId="0" xfId="0" applyFont="1" applyAlignment="1">
      <alignment horizontal="center"/>
    </xf>
    <xf numFmtId="0" fontId="11" fillId="0" borderId="0" xfId="0" applyFont="1" applyAlignment="1">
      <alignment horizontal="left"/>
    </xf>
    <xf numFmtId="0" fontId="11" fillId="0" borderId="0" xfId="0" applyFont="1" applyAlignment="1">
      <alignment vertical="center"/>
    </xf>
    <xf numFmtId="0" fontId="77" fillId="0" borderId="0" xfId="0" applyFont="1" applyAlignment="1">
      <alignment horizontal="center" vertical="center"/>
    </xf>
    <xf numFmtId="49" fontId="11" fillId="0" borderId="20" xfId="0" applyNumberFormat="1" applyFont="1" applyBorder="1" applyAlignment="1">
      <alignment horizontal="center"/>
    </xf>
    <xf numFmtId="0" fontId="11" fillId="0" borderId="0" xfId="0" applyFont="1" applyAlignment="1">
      <alignment horizontal="left" vertical="center" wrapText="1"/>
    </xf>
    <xf numFmtId="0" fontId="11" fillId="0" borderId="0" xfId="0" applyFont="1" applyAlignment="1">
      <alignment horizontal="center" vertical="center"/>
    </xf>
    <xf numFmtId="49" fontId="11" fillId="0" borderId="0" xfId="0" applyNumberFormat="1" applyFont="1" applyAlignment="1">
      <alignment horizontal="center"/>
    </xf>
    <xf numFmtId="0" fontId="75" fillId="0" borderId="21" xfId="0" applyFont="1" applyBorder="1" applyAlignment="1">
      <alignment horizontal="center" vertical="center"/>
    </xf>
    <xf numFmtId="0" fontId="75" fillId="0" borderId="22" xfId="0" applyFont="1" applyBorder="1" applyAlignment="1">
      <alignment horizontal="center" vertical="center"/>
    </xf>
    <xf numFmtId="0" fontId="75" fillId="0" borderId="23" xfId="0" applyFont="1" applyBorder="1" applyAlignment="1">
      <alignment horizontal="center" vertical="center"/>
    </xf>
    <xf numFmtId="0" fontId="69" fillId="0" borderId="0" xfId="0" applyFont="1" applyAlignment="1">
      <alignment horizontal="left" vertical="center" wrapText="1"/>
    </xf>
    <xf numFmtId="0" fontId="71" fillId="0" borderId="0" xfId="0" applyFont="1" applyAlignment="1">
      <alignment horizontal="center"/>
    </xf>
    <xf numFmtId="180" fontId="0" fillId="61" borderId="3" xfId="54150" applyNumberFormat="1" applyFont="1" applyFill="1" applyBorder="1" applyAlignment="1">
      <alignment horizontal="center" vertical="center"/>
    </xf>
    <xf numFmtId="180" fontId="0" fillId="61" borderId="2" xfId="54150" applyNumberFormat="1" applyFont="1" applyFill="1" applyBorder="1" applyAlignment="1">
      <alignment horizontal="center" vertical="center"/>
    </xf>
    <xf numFmtId="180" fontId="0" fillId="61" borderId="43" xfId="54150" applyNumberFormat="1" applyFont="1" applyFill="1" applyBorder="1" applyAlignment="1">
      <alignment horizontal="center" vertical="center"/>
    </xf>
    <xf numFmtId="0" fontId="11" fillId="0" borderId="0" xfId="0" applyFont="1" applyAlignment="1">
      <alignment horizontal="center"/>
    </xf>
    <xf numFmtId="0" fontId="66" fillId="0" borderId="3" xfId="0" quotePrefix="1" applyFont="1" applyBorder="1" applyAlignment="1">
      <alignment horizontal="center" vertical="center" wrapText="1"/>
    </xf>
    <xf numFmtId="0" fontId="66" fillId="0" borderId="2" xfId="0" quotePrefix="1" applyFont="1" applyBorder="1" applyAlignment="1">
      <alignment horizontal="center" vertical="center" wrapText="1"/>
    </xf>
    <xf numFmtId="0" fontId="66" fillId="0" borderId="43" xfId="0" quotePrefix="1" applyFont="1" applyBorder="1" applyAlignment="1">
      <alignment horizontal="center" vertical="center" wrapText="1"/>
    </xf>
    <xf numFmtId="0" fontId="71" fillId="0" borderId="1" xfId="0" applyFont="1" applyBorder="1" applyAlignment="1">
      <alignment horizontal="justify" vertical="center" wrapText="1"/>
    </xf>
    <xf numFmtId="0" fontId="72" fillId="0" borderId="44" xfId="0" quotePrefix="1" applyFont="1" applyBorder="1" applyAlignment="1">
      <alignment vertical="center" wrapText="1"/>
    </xf>
    <xf numFmtId="0" fontId="72" fillId="0" borderId="34" xfId="0" quotePrefix="1" applyFont="1" applyBorder="1" applyAlignment="1">
      <alignment vertical="center" wrapText="1"/>
    </xf>
    <xf numFmtId="0" fontId="72" fillId="0" borderId="3" xfId="0" quotePrefix="1" applyFont="1" applyBorder="1" applyAlignment="1">
      <alignment vertical="center" wrapText="1"/>
    </xf>
    <xf numFmtId="0" fontId="72" fillId="0" borderId="2" xfId="0" quotePrefix="1" applyFont="1" applyBorder="1" applyAlignment="1">
      <alignment vertical="center" wrapText="1"/>
    </xf>
  </cellXfs>
  <cellStyles count="54151">
    <cellStyle name="_x000d__x000a_JournalTemplate=C:\COMFO\CTALK\JOURSTD.TPL_x000d__x000a_LbStateAddress=3 3 0 251 1 89 2 311_x000d__x000a_LbStateJou" xfId="35" xr:uid="{00000000-0005-0000-0000-000000000000}"/>
    <cellStyle name="20% - Ênfase1 100" xfId="1" xr:uid="{00000000-0005-0000-0000-000001000000}"/>
    <cellStyle name="20% - Ênfase1 2" xfId="588" xr:uid="{00000000-0005-0000-0000-000002000000}"/>
    <cellStyle name="20% - Ênfase1 2 2" xfId="589" xr:uid="{00000000-0005-0000-0000-000003000000}"/>
    <cellStyle name="20% - Ênfase1 2 2 2" xfId="590" xr:uid="{00000000-0005-0000-0000-000004000000}"/>
    <cellStyle name="20% - Ênfase1 2 2 2 2" xfId="591" xr:uid="{00000000-0005-0000-0000-000005000000}"/>
    <cellStyle name="20% - Ênfase1 2 2 2 2 2" xfId="592" xr:uid="{00000000-0005-0000-0000-000006000000}"/>
    <cellStyle name="20% - Ênfase1 2 2 2 2 3" xfId="593" xr:uid="{00000000-0005-0000-0000-000007000000}"/>
    <cellStyle name="20% - Ênfase1 2 2 2 3" xfId="594" xr:uid="{00000000-0005-0000-0000-000008000000}"/>
    <cellStyle name="20% - Ênfase1 2 2 2 4" xfId="595" xr:uid="{00000000-0005-0000-0000-000009000000}"/>
    <cellStyle name="20% - Ênfase1 2 2 2 5" xfId="596" xr:uid="{00000000-0005-0000-0000-00000A000000}"/>
    <cellStyle name="20% - Ênfase1 2 2 3" xfId="597" xr:uid="{00000000-0005-0000-0000-00000B000000}"/>
    <cellStyle name="20% - Ênfase1 2 2 3 2" xfId="598" xr:uid="{00000000-0005-0000-0000-00000C000000}"/>
    <cellStyle name="20% - Ênfase1 2 2 3 3" xfId="599" xr:uid="{00000000-0005-0000-0000-00000D000000}"/>
    <cellStyle name="20% - Ênfase1 2 2 4" xfId="600" xr:uid="{00000000-0005-0000-0000-00000E000000}"/>
    <cellStyle name="20% - Ênfase1 2 2 5" xfId="601" xr:uid="{00000000-0005-0000-0000-00000F000000}"/>
    <cellStyle name="20% - Ênfase1 2 2 6" xfId="602" xr:uid="{00000000-0005-0000-0000-000010000000}"/>
    <cellStyle name="20% - Ênfase2 2" xfId="603" xr:uid="{00000000-0005-0000-0000-000011000000}"/>
    <cellStyle name="20% - Ênfase2 2 2" xfId="604" xr:uid="{00000000-0005-0000-0000-000012000000}"/>
    <cellStyle name="20% - Ênfase2 2 2 2" xfId="605" xr:uid="{00000000-0005-0000-0000-000013000000}"/>
    <cellStyle name="20% - Ênfase2 2 2 2 2" xfId="606" xr:uid="{00000000-0005-0000-0000-000014000000}"/>
    <cellStyle name="20% - Ênfase2 2 2 2 2 2" xfId="607" xr:uid="{00000000-0005-0000-0000-000015000000}"/>
    <cellStyle name="20% - Ênfase2 2 2 2 2 3" xfId="608" xr:uid="{00000000-0005-0000-0000-000016000000}"/>
    <cellStyle name="20% - Ênfase2 2 2 2 3" xfId="609" xr:uid="{00000000-0005-0000-0000-000017000000}"/>
    <cellStyle name="20% - Ênfase2 2 2 2 4" xfId="610" xr:uid="{00000000-0005-0000-0000-000018000000}"/>
    <cellStyle name="20% - Ênfase2 2 2 2 5" xfId="611" xr:uid="{00000000-0005-0000-0000-000019000000}"/>
    <cellStyle name="20% - Ênfase2 2 2 3" xfId="612" xr:uid="{00000000-0005-0000-0000-00001A000000}"/>
    <cellStyle name="20% - Ênfase2 2 2 3 2" xfId="613" xr:uid="{00000000-0005-0000-0000-00001B000000}"/>
    <cellStyle name="20% - Ênfase2 2 2 3 3" xfId="614" xr:uid="{00000000-0005-0000-0000-00001C000000}"/>
    <cellStyle name="20% - Ênfase2 2 2 4" xfId="615" xr:uid="{00000000-0005-0000-0000-00001D000000}"/>
    <cellStyle name="20% - Ênfase2 2 2 5" xfId="616" xr:uid="{00000000-0005-0000-0000-00001E000000}"/>
    <cellStyle name="20% - Ênfase2 2 2 6" xfId="617" xr:uid="{00000000-0005-0000-0000-00001F000000}"/>
    <cellStyle name="20% - Ênfase3 2" xfId="618" xr:uid="{00000000-0005-0000-0000-000020000000}"/>
    <cellStyle name="20% - Ênfase3 2 2" xfId="619" xr:uid="{00000000-0005-0000-0000-000021000000}"/>
    <cellStyle name="20% - Ênfase3 2 2 2" xfId="620" xr:uid="{00000000-0005-0000-0000-000022000000}"/>
    <cellStyle name="20% - Ênfase3 2 2 2 2" xfId="621" xr:uid="{00000000-0005-0000-0000-000023000000}"/>
    <cellStyle name="20% - Ênfase3 2 2 2 2 2" xfId="622" xr:uid="{00000000-0005-0000-0000-000024000000}"/>
    <cellStyle name="20% - Ênfase3 2 2 2 2 3" xfId="623" xr:uid="{00000000-0005-0000-0000-000025000000}"/>
    <cellStyle name="20% - Ênfase3 2 2 2 3" xfId="624" xr:uid="{00000000-0005-0000-0000-000026000000}"/>
    <cellStyle name="20% - Ênfase3 2 2 2 4" xfId="625" xr:uid="{00000000-0005-0000-0000-000027000000}"/>
    <cellStyle name="20% - Ênfase3 2 2 2 5" xfId="626" xr:uid="{00000000-0005-0000-0000-000028000000}"/>
    <cellStyle name="20% - Ênfase3 2 2 3" xfId="627" xr:uid="{00000000-0005-0000-0000-000029000000}"/>
    <cellStyle name="20% - Ênfase3 2 2 3 2" xfId="628" xr:uid="{00000000-0005-0000-0000-00002A000000}"/>
    <cellStyle name="20% - Ênfase3 2 2 3 3" xfId="629" xr:uid="{00000000-0005-0000-0000-00002B000000}"/>
    <cellStyle name="20% - Ênfase3 2 2 4" xfId="630" xr:uid="{00000000-0005-0000-0000-00002C000000}"/>
    <cellStyle name="20% - Ênfase3 2 2 5" xfId="631" xr:uid="{00000000-0005-0000-0000-00002D000000}"/>
    <cellStyle name="20% - Ênfase3 2 2 6" xfId="632" xr:uid="{00000000-0005-0000-0000-00002E000000}"/>
    <cellStyle name="20% - Ênfase4 2" xfId="633" xr:uid="{00000000-0005-0000-0000-00002F000000}"/>
    <cellStyle name="20% - Ênfase4 2 2" xfId="634" xr:uid="{00000000-0005-0000-0000-000030000000}"/>
    <cellStyle name="20% - Ênfase4 2 2 2" xfId="635" xr:uid="{00000000-0005-0000-0000-000031000000}"/>
    <cellStyle name="20% - Ênfase4 2 2 2 2" xfId="636" xr:uid="{00000000-0005-0000-0000-000032000000}"/>
    <cellStyle name="20% - Ênfase4 2 2 2 2 2" xfId="637" xr:uid="{00000000-0005-0000-0000-000033000000}"/>
    <cellStyle name="20% - Ênfase4 2 2 2 2 3" xfId="638" xr:uid="{00000000-0005-0000-0000-000034000000}"/>
    <cellStyle name="20% - Ênfase4 2 2 2 3" xfId="639" xr:uid="{00000000-0005-0000-0000-000035000000}"/>
    <cellStyle name="20% - Ênfase4 2 2 2 4" xfId="640" xr:uid="{00000000-0005-0000-0000-000036000000}"/>
    <cellStyle name="20% - Ênfase4 2 2 2 5" xfId="641" xr:uid="{00000000-0005-0000-0000-000037000000}"/>
    <cellStyle name="20% - Ênfase4 2 2 3" xfId="642" xr:uid="{00000000-0005-0000-0000-000038000000}"/>
    <cellStyle name="20% - Ênfase4 2 2 3 2" xfId="643" xr:uid="{00000000-0005-0000-0000-000039000000}"/>
    <cellStyle name="20% - Ênfase4 2 2 3 3" xfId="644" xr:uid="{00000000-0005-0000-0000-00003A000000}"/>
    <cellStyle name="20% - Ênfase4 2 2 4" xfId="645" xr:uid="{00000000-0005-0000-0000-00003B000000}"/>
    <cellStyle name="20% - Ênfase4 2 2 5" xfId="646" xr:uid="{00000000-0005-0000-0000-00003C000000}"/>
    <cellStyle name="20% - Ênfase4 2 2 6" xfId="647" xr:uid="{00000000-0005-0000-0000-00003D000000}"/>
    <cellStyle name="20% - Ênfase5 2" xfId="648" xr:uid="{00000000-0005-0000-0000-00003E000000}"/>
    <cellStyle name="20% - Ênfase5 2 2" xfId="649" xr:uid="{00000000-0005-0000-0000-00003F000000}"/>
    <cellStyle name="20% - Ênfase5 2 2 2" xfId="650" xr:uid="{00000000-0005-0000-0000-000040000000}"/>
    <cellStyle name="20% - Ênfase5 2 2 2 2" xfId="651" xr:uid="{00000000-0005-0000-0000-000041000000}"/>
    <cellStyle name="20% - Ênfase5 2 2 2 2 2" xfId="652" xr:uid="{00000000-0005-0000-0000-000042000000}"/>
    <cellStyle name="20% - Ênfase5 2 2 2 2 3" xfId="653" xr:uid="{00000000-0005-0000-0000-000043000000}"/>
    <cellStyle name="20% - Ênfase5 2 2 2 3" xfId="654" xr:uid="{00000000-0005-0000-0000-000044000000}"/>
    <cellStyle name="20% - Ênfase5 2 2 2 4" xfId="655" xr:uid="{00000000-0005-0000-0000-000045000000}"/>
    <cellStyle name="20% - Ênfase5 2 2 2 5" xfId="656" xr:uid="{00000000-0005-0000-0000-000046000000}"/>
    <cellStyle name="20% - Ênfase5 2 2 3" xfId="657" xr:uid="{00000000-0005-0000-0000-000047000000}"/>
    <cellStyle name="20% - Ênfase5 2 2 3 2" xfId="658" xr:uid="{00000000-0005-0000-0000-000048000000}"/>
    <cellStyle name="20% - Ênfase5 2 2 3 3" xfId="659" xr:uid="{00000000-0005-0000-0000-000049000000}"/>
    <cellStyle name="20% - Ênfase5 2 2 4" xfId="660" xr:uid="{00000000-0005-0000-0000-00004A000000}"/>
    <cellStyle name="20% - Ênfase5 2 2 5" xfId="661" xr:uid="{00000000-0005-0000-0000-00004B000000}"/>
    <cellStyle name="20% - Ênfase5 2 2 6" xfId="662" xr:uid="{00000000-0005-0000-0000-00004C000000}"/>
    <cellStyle name="20% - Ênfase6 2" xfId="663" xr:uid="{00000000-0005-0000-0000-00004D000000}"/>
    <cellStyle name="20% - Ênfase6 2 2" xfId="664" xr:uid="{00000000-0005-0000-0000-00004E000000}"/>
    <cellStyle name="20% - Ênfase6 2 2 2" xfId="665" xr:uid="{00000000-0005-0000-0000-00004F000000}"/>
    <cellStyle name="20% - Ênfase6 2 2 2 2" xfId="666" xr:uid="{00000000-0005-0000-0000-000050000000}"/>
    <cellStyle name="20% - Ênfase6 2 2 2 2 2" xfId="667" xr:uid="{00000000-0005-0000-0000-000051000000}"/>
    <cellStyle name="20% - Ênfase6 2 2 2 2 3" xfId="668" xr:uid="{00000000-0005-0000-0000-000052000000}"/>
    <cellStyle name="20% - Ênfase6 2 2 2 3" xfId="669" xr:uid="{00000000-0005-0000-0000-000053000000}"/>
    <cellStyle name="20% - Ênfase6 2 2 2 4" xfId="670" xr:uid="{00000000-0005-0000-0000-000054000000}"/>
    <cellStyle name="20% - Ênfase6 2 2 2 5" xfId="671" xr:uid="{00000000-0005-0000-0000-000055000000}"/>
    <cellStyle name="20% - Ênfase6 2 2 3" xfId="672" xr:uid="{00000000-0005-0000-0000-000056000000}"/>
    <cellStyle name="20% - Ênfase6 2 2 3 2" xfId="673" xr:uid="{00000000-0005-0000-0000-000057000000}"/>
    <cellStyle name="20% - Ênfase6 2 2 3 3" xfId="674" xr:uid="{00000000-0005-0000-0000-000058000000}"/>
    <cellStyle name="20% - Ênfase6 2 2 4" xfId="675" xr:uid="{00000000-0005-0000-0000-000059000000}"/>
    <cellStyle name="20% - Ênfase6 2 2 5" xfId="676" xr:uid="{00000000-0005-0000-0000-00005A000000}"/>
    <cellStyle name="20% - Ênfase6 2 2 6" xfId="677" xr:uid="{00000000-0005-0000-0000-00005B000000}"/>
    <cellStyle name="40% - Ênfase1 2" xfId="678" xr:uid="{00000000-0005-0000-0000-00005C000000}"/>
    <cellStyle name="40% - Ênfase1 2 2" xfId="679" xr:uid="{00000000-0005-0000-0000-00005D000000}"/>
    <cellStyle name="40% - Ênfase1 2 2 2" xfId="680" xr:uid="{00000000-0005-0000-0000-00005E000000}"/>
    <cellStyle name="40% - Ênfase1 2 2 2 2" xfId="681" xr:uid="{00000000-0005-0000-0000-00005F000000}"/>
    <cellStyle name="40% - Ênfase1 2 2 2 2 2" xfId="682" xr:uid="{00000000-0005-0000-0000-000060000000}"/>
    <cellStyle name="40% - Ênfase1 2 2 2 2 3" xfId="683" xr:uid="{00000000-0005-0000-0000-000061000000}"/>
    <cellStyle name="40% - Ênfase1 2 2 2 3" xfId="684" xr:uid="{00000000-0005-0000-0000-000062000000}"/>
    <cellStyle name="40% - Ênfase1 2 2 2 4" xfId="685" xr:uid="{00000000-0005-0000-0000-000063000000}"/>
    <cellStyle name="40% - Ênfase1 2 2 2 5" xfId="686" xr:uid="{00000000-0005-0000-0000-000064000000}"/>
    <cellStyle name="40% - Ênfase1 2 2 3" xfId="687" xr:uid="{00000000-0005-0000-0000-000065000000}"/>
    <cellStyle name="40% - Ênfase1 2 2 3 2" xfId="688" xr:uid="{00000000-0005-0000-0000-000066000000}"/>
    <cellStyle name="40% - Ênfase1 2 2 3 3" xfId="689" xr:uid="{00000000-0005-0000-0000-000067000000}"/>
    <cellStyle name="40% - Ênfase1 2 2 4" xfId="690" xr:uid="{00000000-0005-0000-0000-000068000000}"/>
    <cellStyle name="40% - Ênfase1 2 2 5" xfId="691" xr:uid="{00000000-0005-0000-0000-000069000000}"/>
    <cellStyle name="40% - Ênfase1 2 2 6" xfId="692" xr:uid="{00000000-0005-0000-0000-00006A000000}"/>
    <cellStyle name="40% - Ênfase2 2" xfId="693" xr:uid="{00000000-0005-0000-0000-00006B000000}"/>
    <cellStyle name="40% - Ênfase2 2 2" xfId="694" xr:uid="{00000000-0005-0000-0000-00006C000000}"/>
    <cellStyle name="40% - Ênfase2 2 2 2" xfId="695" xr:uid="{00000000-0005-0000-0000-00006D000000}"/>
    <cellStyle name="40% - Ênfase2 2 2 2 2" xfId="696" xr:uid="{00000000-0005-0000-0000-00006E000000}"/>
    <cellStyle name="40% - Ênfase2 2 2 2 2 2" xfId="697" xr:uid="{00000000-0005-0000-0000-00006F000000}"/>
    <cellStyle name="40% - Ênfase2 2 2 2 2 3" xfId="698" xr:uid="{00000000-0005-0000-0000-000070000000}"/>
    <cellStyle name="40% - Ênfase2 2 2 2 3" xfId="699" xr:uid="{00000000-0005-0000-0000-000071000000}"/>
    <cellStyle name="40% - Ênfase2 2 2 2 4" xfId="700" xr:uid="{00000000-0005-0000-0000-000072000000}"/>
    <cellStyle name="40% - Ênfase2 2 2 2 5" xfId="701" xr:uid="{00000000-0005-0000-0000-000073000000}"/>
    <cellStyle name="40% - Ênfase2 2 2 3" xfId="702" xr:uid="{00000000-0005-0000-0000-000074000000}"/>
    <cellStyle name="40% - Ênfase2 2 2 3 2" xfId="703" xr:uid="{00000000-0005-0000-0000-000075000000}"/>
    <cellStyle name="40% - Ênfase2 2 2 3 3" xfId="704" xr:uid="{00000000-0005-0000-0000-000076000000}"/>
    <cellStyle name="40% - Ênfase2 2 2 4" xfId="705" xr:uid="{00000000-0005-0000-0000-000077000000}"/>
    <cellStyle name="40% - Ênfase2 2 2 5" xfId="706" xr:uid="{00000000-0005-0000-0000-000078000000}"/>
    <cellStyle name="40% - Ênfase2 2 2 6" xfId="707" xr:uid="{00000000-0005-0000-0000-000079000000}"/>
    <cellStyle name="40% - Ênfase3 2" xfId="708" xr:uid="{00000000-0005-0000-0000-00007A000000}"/>
    <cellStyle name="40% - Ênfase3 2 2" xfId="709" xr:uid="{00000000-0005-0000-0000-00007B000000}"/>
    <cellStyle name="40% - Ênfase3 2 2 2" xfId="710" xr:uid="{00000000-0005-0000-0000-00007C000000}"/>
    <cellStyle name="40% - Ênfase3 2 2 2 2" xfId="711" xr:uid="{00000000-0005-0000-0000-00007D000000}"/>
    <cellStyle name="40% - Ênfase3 2 2 2 2 2" xfId="712" xr:uid="{00000000-0005-0000-0000-00007E000000}"/>
    <cellStyle name="40% - Ênfase3 2 2 2 2 3" xfId="713" xr:uid="{00000000-0005-0000-0000-00007F000000}"/>
    <cellStyle name="40% - Ênfase3 2 2 2 3" xfId="714" xr:uid="{00000000-0005-0000-0000-000080000000}"/>
    <cellStyle name="40% - Ênfase3 2 2 2 4" xfId="715" xr:uid="{00000000-0005-0000-0000-000081000000}"/>
    <cellStyle name="40% - Ênfase3 2 2 2 5" xfId="716" xr:uid="{00000000-0005-0000-0000-000082000000}"/>
    <cellStyle name="40% - Ênfase3 2 2 3" xfId="717" xr:uid="{00000000-0005-0000-0000-000083000000}"/>
    <cellStyle name="40% - Ênfase3 2 2 3 2" xfId="718" xr:uid="{00000000-0005-0000-0000-000084000000}"/>
    <cellStyle name="40% - Ênfase3 2 2 3 3" xfId="719" xr:uid="{00000000-0005-0000-0000-000085000000}"/>
    <cellStyle name="40% - Ênfase3 2 2 4" xfId="720" xr:uid="{00000000-0005-0000-0000-000086000000}"/>
    <cellStyle name="40% - Ênfase3 2 2 5" xfId="721" xr:uid="{00000000-0005-0000-0000-000087000000}"/>
    <cellStyle name="40% - Ênfase3 2 2 6" xfId="722" xr:uid="{00000000-0005-0000-0000-000088000000}"/>
    <cellStyle name="40% - Ênfase4 2" xfId="723" xr:uid="{00000000-0005-0000-0000-000089000000}"/>
    <cellStyle name="40% - Ênfase4 2 2" xfId="724" xr:uid="{00000000-0005-0000-0000-00008A000000}"/>
    <cellStyle name="40% - Ênfase4 2 2 2" xfId="725" xr:uid="{00000000-0005-0000-0000-00008B000000}"/>
    <cellStyle name="40% - Ênfase4 2 2 2 2" xfId="726" xr:uid="{00000000-0005-0000-0000-00008C000000}"/>
    <cellStyle name="40% - Ênfase4 2 2 2 2 2" xfId="727" xr:uid="{00000000-0005-0000-0000-00008D000000}"/>
    <cellStyle name="40% - Ênfase4 2 2 2 2 3" xfId="728" xr:uid="{00000000-0005-0000-0000-00008E000000}"/>
    <cellStyle name="40% - Ênfase4 2 2 2 3" xfId="729" xr:uid="{00000000-0005-0000-0000-00008F000000}"/>
    <cellStyle name="40% - Ênfase4 2 2 2 4" xfId="730" xr:uid="{00000000-0005-0000-0000-000090000000}"/>
    <cellStyle name="40% - Ênfase4 2 2 2 5" xfId="731" xr:uid="{00000000-0005-0000-0000-000091000000}"/>
    <cellStyle name="40% - Ênfase4 2 2 3" xfId="732" xr:uid="{00000000-0005-0000-0000-000092000000}"/>
    <cellStyle name="40% - Ênfase4 2 2 3 2" xfId="733" xr:uid="{00000000-0005-0000-0000-000093000000}"/>
    <cellStyle name="40% - Ênfase4 2 2 3 3" xfId="734" xr:uid="{00000000-0005-0000-0000-000094000000}"/>
    <cellStyle name="40% - Ênfase4 2 2 4" xfId="735" xr:uid="{00000000-0005-0000-0000-000095000000}"/>
    <cellStyle name="40% - Ênfase4 2 2 5" xfId="736" xr:uid="{00000000-0005-0000-0000-000096000000}"/>
    <cellStyle name="40% - Ênfase4 2 2 6" xfId="737" xr:uid="{00000000-0005-0000-0000-000097000000}"/>
    <cellStyle name="40% - Ênfase5 2" xfId="738" xr:uid="{00000000-0005-0000-0000-000098000000}"/>
    <cellStyle name="40% - Ênfase5 2 2" xfId="739" xr:uid="{00000000-0005-0000-0000-000099000000}"/>
    <cellStyle name="40% - Ênfase5 2 2 2" xfId="740" xr:uid="{00000000-0005-0000-0000-00009A000000}"/>
    <cellStyle name="40% - Ênfase5 2 2 2 2" xfId="741" xr:uid="{00000000-0005-0000-0000-00009B000000}"/>
    <cellStyle name="40% - Ênfase5 2 2 2 2 2" xfId="742" xr:uid="{00000000-0005-0000-0000-00009C000000}"/>
    <cellStyle name="40% - Ênfase5 2 2 2 2 3" xfId="743" xr:uid="{00000000-0005-0000-0000-00009D000000}"/>
    <cellStyle name="40% - Ênfase5 2 2 2 3" xfId="744" xr:uid="{00000000-0005-0000-0000-00009E000000}"/>
    <cellStyle name="40% - Ênfase5 2 2 2 4" xfId="745" xr:uid="{00000000-0005-0000-0000-00009F000000}"/>
    <cellStyle name="40% - Ênfase5 2 2 2 5" xfId="746" xr:uid="{00000000-0005-0000-0000-0000A0000000}"/>
    <cellStyle name="40% - Ênfase5 2 2 3" xfId="747" xr:uid="{00000000-0005-0000-0000-0000A1000000}"/>
    <cellStyle name="40% - Ênfase5 2 2 3 2" xfId="748" xr:uid="{00000000-0005-0000-0000-0000A2000000}"/>
    <cellStyle name="40% - Ênfase5 2 2 3 3" xfId="749" xr:uid="{00000000-0005-0000-0000-0000A3000000}"/>
    <cellStyle name="40% - Ênfase5 2 2 4" xfId="750" xr:uid="{00000000-0005-0000-0000-0000A4000000}"/>
    <cellStyle name="40% - Ênfase5 2 2 5" xfId="751" xr:uid="{00000000-0005-0000-0000-0000A5000000}"/>
    <cellStyle name="40% - Ênfase5 2 2 6" xfId="752" xr:uid="{00000000-0005-0000-0000-0000A6000000}"/>
    <cellStyle name="40% - Ênfase6 2" xfId="753" xr:uid="{00000000-0005-0000-0000-0000A7000000}"/>
    <cellStyle name="40% - Ênfase6 2 2" xfId="754" xr:uid="{00000000-0005-0000-0000-0000A8000000}"/>
    <cellStyle name="40% - Ênfase6 2 2 2" xfId="755" xr:uid="{00000000-0005-0000-0000-0000A9000000}"/>
    <cellStyle name="40% - Ênfase6 2 2 2 2" xfId="756" xr:uid="{00000000-0005-0000-0000-0000AA000000}"/>
    <cellStyle name="40% - Ênfase6 2 2 2 2 2" xfId="757" xr:uid="{00000000-0005-0000-0000-0000AB000000}"/>
    <cellStyle name="40% - Ênfase6 2 2 2 2 3" xfId="758" xr:uid="{00000000-0005-0000-0000-0000AC000000}"/>
    <cellStyle name="40% - Ênfase6 2 2 2 3" xfId="759" xr:uid="{00000000-0005-0000-0000-0000AD000000}"/>
    <cellStyle name="40% - Ênfase6 2 2 2 4" xfId="760" xr:uid="{00000000-0005-0000-0000-0000AE000000}"/>
    <cellStyle name="40% - Ênfase6 2 2 2 5" xfId="761" xr:uid="{00000000-0005-0000-0000-0000AF000000}"/>
    <cellStyle name="40% - Ênfase6 2 2 3" xfId="762" xr:uid="{00000000-0005-0000-0000-0000B0000000}"/>
    <cellStyle name="40% - Ênfase6 2 2 3 2" xfId="763" xr:uid="{00000000-0005-0000-0000-0000B1000000}"/>
    <cellStyle name="40% - Ênfase6 2 2 3 3" xfId="764" xr:uid="{00000000-0005-0000-0000-0000B2000000}"/>
    <cellStyle name="40% - Ênfase6 2 2 4" xfId="765" xr:uid="{00000000-0005-0000-0000-0000B3000000}"/>
    <cellStyle name="40% - Ênfase6 2 2 5" xfId="766" xr:uid="{00000000-0005-0000-0000-0000B4000000}"/>
    <cellStyle name="40% - Ênfase6 2 2 6" xfId="767" xr:uid="{00000000-0005-0000-0000-0000B5000000}"/>
    <cellStyle name="60% - Ênfase1 2" xfId="768" xr:uid="{00000000-0005-0000-0000-0000B6000000}"/>
    <cellStyle name="60% - Ênfase1 2 2" xfId="769" xr:uid="{00000000-0005-0000-0000-0000B7000000}"/>
    <cellStyle name="60% - Ênfase2 2" xfId="770" xr:uid="{00000000-0005-0000-0000-0000B8000000}"/>
    <cellStyle name="60% - Ênfase2 2 2" xfId="771" xr:uid="{00000000-0005-0000-0000-0000B9000000}"/>
    <cellStyle name="60% - Ênfase3 2" xfId="772" xr:uid="{00000000-0005-0000-0000-0000BA000000}"/>
    <cellStyle name="60% - Ênfase3 2 2" xfId="773" xr:uid="{00000000-0005-0000-0000-0000BB000000}"/>
    <cellStyle name="60% - Ênfase4 2" xfId="774" xr:uid="{00000000-0005-0000-0000-0000BC000000}"/>
    <cellStyle name="60% - Ênfase4 2 2" xfId="775" xr:uid="{00000000-0005-0000-0000-0000BD000000}"/>
    <cellStyle name="60% - Ênfase5 2" xfId="776" xr:uid="{00000000-0005-0000-0000-0000BE000000}"/>
    <cellStyle name="60% - Ênfase5 2 2" xfId="777" xr:uid="{00000000-0005-0000-0000-0000BF000000}"/>
    <cellStyle name="60% - Ênfase6 2" xfId="778" xr:uid="{00000000-0005-0000-0000-0000C0000000}"/>
    <cellStyle name="60% - Ênfase6 2 2" xfId="779" xr:uid="{00000000-0005-0000-0000-0000C1000000}"/>
    <cellStyle name="60% - Ênfase6 37" xfId="2" xr:uid="{00000000-0005-0000-0000-0000C2000000}"/>
    <cellStyle name="Bom 2" xfId="780" xr:uid="{00000000-0005-0000-0000-0000C3000000}"/>
    <cellStyle name="Bom 2 2" xfId="781" xr:uid="{00000000-0005-0000-0000-0000C4000000}"/>
    <cellStyle name="Cálculo 2" xfId="782" xr:uid="{00000000-0005-0000-0000-0000C5000000}"/>
    <cellStyle name="Cálculo 2 2" xfId="783" xr:uid="{00000000-0005-0000-0000-0000C6000000}"/>
    <cellStyle name="Célula de Verificação 2" xfId="784" xr:uid="{00000000-0005-0000-0000-0000C7000000}"/>
    <cellStyle name="Célula de Verificação 2 2" xfId="785" xr:uid="{00000000-0005-0000-0000-0000C8000000}"/>
    <cellStyle name="Célula Vinculada 2" xfId="786" xr:uid="{00000000-0005-0000-0000-0000C9000000}"/>
    <cellStyle name="Célula Vinculada 2 2" xfId="787" xr:uid="{00000000-0005-0000-0000-0000CA000000}"/>
    <cellStyle name="Comma_Arauco Piping list" xfId="36" xr:uid="{00000000-0005-0000-0000-0000CB000000}"/>
    <cellStyle name="Comma0" xfId="37" xr:uid="{00000000-0005-0000-0000-0000CC000000}"/>
    <cellStyle name="CORES" xfId="38" xr:uid="{00000000-0005-0000-0000-0000CD000000}"/>
    <cellStyle name="Currency [0]_Arauco Piping list" xfId="39" xr:uid="{00000000-0005-0000-0000-0000CE000000}"/>
    <cellStyle name="Currency_Arauco Piping list" xfId="40" xr:uid="{00000000-0005-0000-0000-0000CF000000}"/>
    <cellStyle name="Currency0" xfId="41" xr:uid="{00000000-0005-0000-0000-0000D0000000}"/>
    <cellStyle name="Data" xfId="42" xr:uid="{00000000-0005-0000-0000-0000D1000000}"/>
    <cellStyle name="Date" xfId="43" xr:uid="{00000000-0005-0000-0000-0000D2000000}"/>
    <cellStyle name="Ênfase1 2" xfId="788" xr:uid="{00000000-0005-0000-0000-0000D3000000}"/>
    <cellStyle name="Ênfase1 2 2" xfId="789" xr:uid="{00000000-0005-0000-0000-0000D4000000}"/>
    <cellStyle name="Ênfase2 2" xfId="790" xr:uid="{00000000-0005-0000-0000-0000D5000000}"/>
    <cellStyle name="Ênfase2 2 2" xfId="791" xr:uid="{00000000-0005-0000-0000-0000D6000000}"/>
    <cellStyle name="Ênfase3 2" xfId="792" xr:uid="{00000000-0005-0000-0000-0000D7000000}"/>
    <cellStyle name="Ênfase3 2 2" xfId="793" xr:uid="{00000000-0005-0000-0000-0000D8000000}"/>
    <cellStyle name="Ênfase4 2" xfId="794" xr:uid="{00000000-0005-0000-0000-0000D9000000}"/>
    <cellStyle name="Ênfase4 2 2" xfId="795" xr:uid="{00000000-0005-0000-0000-0000DA000000}"/>
    <cellStyle name="Ênfase5 2" xfId="796" xr:uid="{00000000-0005-0000-0000-0000DB000000}"/>
    <cellStyle name="Ênfase5 2 2" xfId="797" xr:uid="{00000000-0005-0000-0000-0000DC000000}"/>
    <cellStyle name="Ênfase6 2" xfId="798" xr:uid="{00000000-0005-0000-0000-0000DD000000}"/>
    <cellStyle name="Ênfase6 2 2" xfId="799" xr:uid="{00000000-0005-0000-0000-0000DE000000}"/>
    <cellStyle name="Entrada 2" xfId="800" xr:uid="{00000000-0005-0000-0000-0000DF000000}"/>
    <cellStyle name="Entrada 2 2" xfId="801" xr:uid="{00000000-0005-0000-0000-0000E0000000}"/>
    <cellStyle name="Excel Built-in Excel Built-in Excel Built-in Excel Built-in Excel Built-in Excel Built-in Excel Built-in Excel Built-in Separador de milhares 4" xfId="3" xr:uid="{00000000-0005-0000-0000-0000E1000000}"/>
    <cellStyle name="Excel Built-in Excel Built-in Excel Built-in Excel Built-in Excel Built-in Excel Built-in Excel Built-in Separador de milhares 4" xfId="4" xr:uid="{00000000-0005-0000-0000-0000E2000000}"/>
    <cellStyle name="Excel Built-in Normal" xfId="5" xr:uid="{00000000-0005-0000-0000-0000E3000000}"/>
    <cellStyle name="Excel Built-in Normal 1" xfId="6" xr:uid="{00000000-0005-0000-0000-0000E4000000}"/>
    <cellStyle name="Excel Built-in Normal 2" xfId="7" xr:uid="{00000000-0005-0000-0000-0000E5000000}"/>
    <cellStyle name="Excel Built-in Normal 3" xfId="44" xr:uid="{00000000-0005-0000-0000-0000E6000000}"/>
    <cellStyle name="Excel_BuiltIn_Comma" xfId="8" xr:uid="{00000000-0005-0000-0000-0000E7000000}"/>
    <cellStyle name="Fixed" xfId="45" xr:uid="{00000000-0005-0000-0000-0000E8000000}"/>
    <cellStyle name="Fixo" xfId="46" xr:uid="{00000000-0005-0000-0000-0000E9000000}"/>
    <cellStyle name="Followed Hyperlink" xfId="47" xr:uid="{00000000-0005-0000-0000-0000EA000000}"/>
    <cellStyle name="Grey" xfId="48" xr:uid="{00000000-0005-0000-0000-0000EB000000}"/>
    <cellStyle name="Heading" xfId="9" xr:uid="{00000000-0005-0000-0000-0000EC000000}"/>
    <cellStyle name="Heading 1" xfId="49" xr:uid="{00000000-0005-0000-0000-0000ED000000}"/>
    <cellStyle name="Heading 2" xfId="50" xr:uid="{00000000-0005-0000-0000-0000EE000000}"/>
    <cellStyle name="Heading1" xfId="10" xr:uid="{00000000-0005-0000-0000-0000EF000000}"/>
    <cellStyle name="Hiperlink 2" xfId="51" xr:uid="{00000000-0005-0000-0000-0000F0000000}"/>
    <cellStyle name="Incorreto 2" xfId="802" xr:uid="{00000000-0005-0000-0000-0000F1000000}"/>
    <cellStyle name="Incorreto 2 2" xfId="803" xr:uid="{00000000-0005-0000-0000-0000F2000000}"/>
    <cellStyle name="Indefinido" xfId="52" xr:uid="{00000000-0005-0000-0000-0000F3000000}"/>
    <cellStyle name="Input [yellow]" xfId="53" xr:uid="{00000000-0005-0000-0000-0000F4000000}"/>
    <cellStyle name="material" xfId="54" xr:uid="{00000000-0005-0000-0000-0000F5000000}"/>
    <cellStyle name="material 2" xfId="191" xr:uid="{00000000-0005-0000-0000-0000F6000000}"/>
    <cellStyle name="material 2 2" xfId="481" xr:uid="{00000000-0005-0000-0000-0000F7000000}"/>
    <cellStyle name="material 3" xfId="368" xr:uid="{00000000-0005-0000-0000-0000F8000000}"/>
    <cellStyle name="material 4" xfId="804" xr:uid="{00000000-0005-0000-0000-0000F9000000}"/>
    <cellStyle name="MINIPG" xfId="55" xr:uid="{00000000-0005-0000-0000-0000FA000000}"/>
    <cellStyle name="Moeda" xfId="54150" builtinId="4"/>
    <cellStyle name="Moeda 2" xfId="56" xr:uid="{00000000-0005-0000-0000-0000FB000000}"/>
    <cellStyle name="Moeda 3" xfId="805" xr:uid="{00000000-0005-0000-0000-0000FC000000}"/>
    <cellStyle name="Moeda 3 2" xfId="806" xr:uid="{00000000-0005-0000-0000-0000FD000000}"/>
    <cellStyle name="Moeda 3 2 2" xfId="807" xr:uid="{00000000-0005-0000-0000-0000FE000000}"/>
    <cellStyle name="Moeda 3 2 2 2" xfId="808" xr:uid="{00000000-0005-0000-0000-0000FF000000}"/>
    <cellStyle name="Moeda 3 2 2 3" xfId="809" xr:uid="{00000000-0005-0000-0000-000000010000}"/>
    <cellStyle name="Moeda 3 2 3" xfId="810" xr:uid="{00000000-0005-0000-0000-000001010000}"/>
    <cellStyle name="Moeda 3 2 4" xfId="811" xr:uid="{00000000-0005-0000-0000-000002010000}"/>
    <cellStyle name="Moeda 3 2 5" xfId="812" xr:uid="{00000000-0005-0000-0000-000003010000}"/>
    <cellStyle name="Moeda 3 3" xfId="813" xr:uid="{00000000-0005-0000-0000-000004010000}"/>
    <cellStyle name="Moeda 3 3 2" xfId="814" xr:uid="{00000000-0005-0000-0000-000005010000}"/>
    <cellStyle name="Moeda 3 3 3" xfId="815" xr:uid="{00000000-0005-0000-0000-000006010000}"/>
    <cellStyle name="Moeda 3 4" xfId="816" xr:uid="{00000000-0005-0000-0000-000007010000}"/>
    <cellStyle name="Moeda 3 5" xfId="817" xr:uid="{00000000-0005-0000-0000-000008010000}"/>
    <cellStyle name="Moeda 3 6" xfId="818" xr:uid="{00000000-0005-0000-0000-000009010000}"/>
    <cellStyle name="Neutra 2" xfId="819" xr:uid="{00000000-0005-0000-0000-00000A010000}"/>
    <cellStyle name="Neutra 2 2" xfId="820" xr:uid="{00000000-0005-0000-0000-00000B010000}"/>
    <cellStyle name="Normal" xfId="0" builtinId="0"/>
    <cellStyle name="Normal - Style1" xfId="57" xr:uid="{00000000-0005-0000-0000-00000D010000}"/>
    <cellStyle name="Normal 10" xfId="58" xr:uid="{00000000-0005-0000-0000-00000E010000}"/>
    <cellStyle name="Normal 10 2" xfId="32" xr:uid="{00000000-0005-0000-0000-00000F010000}"/>
    <cellStyle name="Normal 10 2 2" xfId="369" xr:uid="{00000000-0005-0000-0000-000010010000}"/>
    <cellStyle name="Normal 10 3" xfId="350" xr:uid="{00000000-0005-0000-0000-000011010000}"/>
    <cellStyle name="Normal 100" xfId="821" xr:uid="{00000000-0005-0000-0000-000012010000}"/>
    <cellStyle name="Normal 101" xfId="822" xr:uid="{00000000-0005-0000-0000-000013010000}"/>
    <cellStyle name="Normal 102" xfId="823" xr:uid="{00000000-0005-0000-0000-000014010000}"/>
    <cellStyle name="Normal 103" xfId="824" xr:uid="{00000000-0005-0000-0000-000015010000}"/>
    <cellStyle name="Normal 104" xfId="825" xr:uid="{00000000-0005-0000-0000-000016010000}"/>
    <cellStyle name="Normal 105" xfId="826" xr:uid="{00000000-0005-0000-0000-000017010000}"/>
    <cellStyle name="Normal 106" xfId="827" xr:uid="{00000000-0005-0000-0000-000018010000}"/>
    <cellStyle name="Normal 107" xfId="828" xr:uid="{00000000-0005-0000-0000-000019010000}"/>
    <cellStyle name="Normal 108" xfId="829" xr:uid="{00000000-0005-0000-0000-00001A010000}"/>
    <cellStyle name="Normal 109" xfId="830" xr:uid="{00000000-0005-0000-0000-00001B010000}"/>
    <cellStyle name="Normal 11" xfId="59" xr:uid="{00000000-0005-0000-0000-00001C010000}"/>
    <cellStyle name="Normal 11 2" xfId="189" xr:uid="{00000000-0005-0000-0000-00001D010000}"/>
    <cellStyle name="Normal 11 2 2" xfId="482" xr:uid="{00000000-0005-0000-0000-00001E010000}"/>
    <cellStyle name="Normal 11 3" xfId="370" xr:uid="{00000000-0005-0000-0000-00001F010000}"/>
    <cellStyle name="Normal 110" xfId="831" xr:uid="{00000000-0005-0000-0000-000020010000}"/>
    <cellStyle name="Normal 111" xfId="832" xr:uid="{00000000-0005-0000-0000-000021010000}"/>
    <cellStyle name="Normal 112" xfId="833" xr:uid="{00000000-0005-0000-0000-000022010000}"/>
    <cellStyle name="Normal 113" xfId="834" xr:uid="{00000000-0005-0000-0000-000023010000}"/>
    <cellStyle name="Normal 114" xfId="835" xr:uid="{00000000-0005-0000-0000-000024010000}"/>
    <cellStyle name="Normal 115" xfId="836" xr:uid="{00000000-0005-0000-0000-000025010000}"/>
    <cellStyle name="Normal 116" xfId="837" xr:uid="{00000000-0005-0000-0000-000026010000}"/>
    <cellStyle name="Normal 117" xfId="838" xr:uid="{00000000-0005-0000-0000-000027010000}"/>
    <cellStyle name="Normal 118" xfId="839" xr:uid="{00000000-0005-0000-0000-000028010000}"/>
    <cellStyle name="Normal 119" xfId="840" xr:uid="{00000000-0005-0000-0000-000029010000}"/>
    <cellStyle name="Normal 12" xfId="11" xr:uid="{00000000-0005-0000-0000-00002A010000}"/>
    <cellStyle name="Normal 12 2" xfId="192" xr:uid="{00000000-0005-0000-0000-00002B010000}"/>
    <cellStyle name="Normal 12 2 2" xfId="483" xr:uid="{00000000-0005-0000-0000-00002C010000}"/>
    <cellStyle name="Normal 12 3" xfId="364" xr:uid="{00000000-0005-0000-0000-00002D010000}"/>
    <cellStyle name="Normal 12 4" xfId="841" xr:uid="{00000000-0005-0000-0000-00002E010000}"/>
    <cellStyle name="Normal 120" xfId="842" xr:uid="{00000000-0005-0000-0000-00002F010000}"/>
    <cellStyle name="Normal 121" xfId="843" xr:uid="{00000000-0005-0000-0000-000030010000}"/>
    <cellStyle name="Normal 122" xfId="844" xr:uid="{00000000-0005-0000-0000-000031010000}"/>
    <cellStyle name="Normal 123" xfId="845" xr:uid="{00000000-0005-0000-0000-000032010000}"/>
    <cellStyle name="Normal 124" xfId="846" xr:uid="{00000000-0005-0000-0000-000033010000}"/>
    <cellStyle name="Normal 125" xfId="847" xr:uid="{00000000-0005-0000-0000-000034010000}"/>
    <cellStyle name="Normal 126" xfId="848" xr:uid="{00000000-0005-0000-0000-000035010000}"/>
    <cellStyle name="Normal 127" xfId="849" xr:uid="{00000000-0005-0000-0000-000036010000}"/>
    <cellStyle name="Normal 128" xfId="850" xr:uid="{00000000-0005-0000-0000-000037010000}"/>
    <cellStyle name="Normal 129" xfId="851" xr:uid="{00000000-0005-0000-0000-000038010000}"/>
    <cellStyle name="Normal 13" xfId="60" xr:uid="{00000000-0005-0000-0000-000039010000}"/>
    <cellStyle name="Normal 13 10" xfId="852" xr:uid="{00000000-0005-0000-0000-00003A010000}"/>
    <cellStyle name="Normal 13 10 2" xfId="853" xr:uid="{00000000-0005-0000-0000-00003B010000}"/>
    <cellStyle name="Normal 13 10 2 2" xfId="854" xr:uid="{00000000-0005-0000-0000-00003C010000}"/>
    <cellStyle name="Normal 13 10 2 2 2" xfId="855" xr:uid="{00000000-0005-0000-0000-00003D010000}"/>
    <cellStyle name="Normal 13 10 2 2 3" xfId="856" xr:uid="{00000000-0005-0000-0000-00003E010000}"/>
    <cellStyle name="Normal 13 10 2 2 4" xfId="857" xr:uid="{00000000-0005-0000-0000-00003F010000}"/>
    <cellStyle name="Normal 13 10 2 3" xfId="858" xr:uid="{00000000-0005-0000-0000-000040010000}"/>
    <cellStyle name="Normal 13 10 2 3 2" xfId="859" xr:uid="{00000000-0005-0000-0000-000041010000}"/>
    <cellStyle name="Normal 13 10 2 3 3" xfId="860" xr:uid="{00000000-0005-0000-0000-000042010000}"/>
    <cellStyle name="Normal 13 10 2 4" xfId="861" xr:uid="{00000000-0005-0000-0000-000043010000}"/>
    <cellStyle name="Normal 13 10 2 5" xfId="862" xr:uid="{00000000-0005-0000-0000-000044010000}"/>
    <cellStyle name="Normal 13 10 2 6" xfId="863" xr:uid="{00000000-0005-0000-0000-000045010000}"/>
    <cellStyle name="Normal 13 10 3" xfId="864" xr:uid="{00000000-0005-0000-0000-000046010000}"/>
    <cellStyle name="Normal 13 10 3 2" xfId="865" xr:uid="{00000000-0005-0000-0000-000047010000}"/>
    <cellStyle name="Normal 13 10 3 3" xfId="866" xr:uid="{00000000-0005-0000-0000-000048010000}"/>
    <cellStyle name="Normal 13 10 3 4" xfId="867" xr:uid="{00000000-0005-0000-0000-000049010000}"/>
    <cellStyle name="Normal 13 10 4" xfId="868" xr:uid="{00000000-0005-0000-0000-00004A010000}"/>
    <cellStyle name="Normal 13 10 4 2" xfId="869" xr:uid="{00000000-0005-0000-0000-00004B010000}"/>
    <cellStyle name="Normal 13 10 4 3" xfId="870" xr:uid="{00000000-0005-0000-0000-00004C010000}"/>
    <cellStyle name="Normal 13 10 4 4" xfId="871" xr:uid="{00000000-0005-0000-0000-00004D010000}"/>
    <cellStyle name="Normal 13 10 5" xfId="872" xr:uid="{00000000-0005-0000-0000-00004E010000}"/>
    <cellStyle name="Normal 13 10 5 2" xfId="873" xr:uid="{00000000-0005-0000-0000-00004F010000}"/>
    <cellStyle name="Normal 13 10 5 3" xfId="874" xr:uid="{00000000-0005-0000-0000-000050010000}"/>
    <cellStyle name="Normal 13 10 5 4" xfId="875" xr:uid="{00000000-0005-0000-0000-000051010000}"/>
    <cellStyle name="Normal 13 10 6" xfId="876" xr:uid="{00000000-0005-0000-0000-000052010000}"/>
    <cellStyle name="Normal 13 10 6 2" xfId="877" xr:uid="{00000000-0005-0000-0000-000053010000}"/>
    <cellStyle name="Normal 13 10 6 3" xfId="878" xr:uid="{00000000-0005-0000-0000-000054010000}"/>
    <cellStyle name="Normal 13 10 7" xfId="879" xr:uid="{00000000-0005-0000-0000-000055010000}"/>
    <cellStyle name="Normal 13 10 8" xfId="880" xr:uid="{00000000-0005-0000-0000-000056010000}"/>
    <cellStyle name="Normal 13 10 9" xfId="881" xr:uid="{00000000-0005-0000-0000-000057010000}"/>
    <cellStyle name="Normal 13 11" xfId="882" xr:uid="{00000000-0005-0000-0000-000058010000}"/>
    <cellStyle name="Normal 13 11 2" xfId="883" xr:uid="{00000000-0005-0000-0000-000059010000}"/>
    <cellStyle name="Normal 13 11 2 2" xfId="884" xr:uid="{00000000-0005-0000-0000-00005A010000}"/>
    <cellStyle name="Normal 13 11 2 2 2" xfId="885" xr:uid="{00000000-0005-0000-0000-00005B010000}"/>
    <cellStyle name="Normal 13 11 2 2 3" xfId="886" xr:uid="{00000000-0005-0000-0000-00005C010000}"/>
    <cellStyle name="Normal 13 11 2 2 4" xfId="887" xr:uid="{00000000-0005-0000-0000-00005D010000}"/>
    <cellStyle name="Normal 13 11 2 3" xfId="888" xr:uid="{00000000-0005-0000-0000-00005E010000}"/>
    <cellStyle name="Normal 13 11 2 3 2" xfId="889" xr:uid="{00000000-0005-0000-0000-00005F010000}"/>
    <cellStyle name="Normal 13 11 2 3 3" xfId="890" xr:uid="{00000000-0005-0000-0000-000060010000}"/>
    <cellStyle name="Normal 13 11 2 4" xfId="891" xr:uid="{00000000-0005-0000-0000-000061010000}"/>
    <cellStyle name="Normal 13 11 2 5" xfId="892" xr:uid="{00000000-0005-0000-0000-000062010000}"/>
    <cellStyle name="Normal 13 11 2 6" xfId="893" xr:uid="{00000000-0005-0000-0000-000063010000}"/>
    <cellStyle name="Normal 13 11 3" xfId="894" xr:uid="{00000000-0005-0000-0000-000064010000}"/>
    <cellStyle name="Normal 13 11 3 2" xfId="895" xr:uid="{00000000-0005-0000-0000-000065010000}"/>
    <cellStyle name="Normal 13 11 3 3" xfId="896" xr:uid="{00000000-0005-0000-0000-000066010000}"/>
    <cellStyle name="Normal 13 11 3 4" xfId="897" xr:uid="{00000000-0005-0000-0000-000067010000}"/>
    <cellStyle name="Normal 13 11 4" xfId="898" xr:uid="{00000000-0005-0000-0000-000068010000}"/>
    <cellStyle name="Normal 13 11 4 2" xfId="899" xr:uid="{00000000-0005-0000-0000-000069010000}"/>
    <cellStyle name="Normal 13 11 4 3" xfId="900" xr:uid="{00000000-0005-0000-0000-00006A010000}"/>
    <cellStyle name="Normal 13 11 4 4" xfId="901" xr:uid="{00000000-0005-0000-0000-00006B010000}"/>
    <cellStyle name="Normal 13 11 5" xfId="902" xr:uid="{00000000-0005-0000-0000-00006C010000}"/>
    <cellStyle name="Normal 13 11 5 2" xfId="903" xr:uid="{00000000-0005-0000-0000-00006D010000}"/>
    <cellStyle name="Normal 13 11 5 3" xfId="904" xr:uid="{00000000-0005-0000-0000-00006E010000}"/>
    <cellStyle name="Normal 13 11 5 4" xfId="905" xr:uid="{00000000-0005-0000-0000-00006F010000}"/>
    <cellStyle name="Normal 13 11 6" xfId="906" xr:uid="{00000000-0005-0000-0000-000070010000}"/>
    <cellStyle name="Normal 13 11 6 2" xfId="907" xr:uid="{00000000-0005-0000-0000-000071010000}"/>
    <cellStyle name="Normal 13 11 6 3" xfId="908" xr:uid="{00000000-0005-0000-0000-000072010000}"/>
    <cellStyle name="Normal 13 11 7" xfId="909" xr:uid="{00000000-0005-0000-0000-000073010000}"/>
    <cellStyle name="Normal 13 11 8" xfId="910" xr:uid="{00000000-0005-0000-0000-000074010000}"/>
    <cellStyle name="Normal 13 11 9" xfId="911" xr:uid="{00000000-0005-0000-0000-000075010000}"/>
    <cellStyle name="Normal 13 12" xfId="912" xr:uid="{00000000-0005-0000-0000-000076010000}"/>
    <cellStyle name="Normal 13 12 10" xfId="54139" xr:uid="{00000000-0005-0000-0000-000077010000}"/>
    <cellStyle name="Normal 13 12 2" xfId="913" xr:uid="{00000000-0005-0000-0000-000078010000}"/>
    <cellStyle name="Normal 13 12 2 2" xfId="914" xr:uid="{00000000-0005-0000-0000-000079010000}"/>
    <cellStyle name="Normal 13 12 2 2 2" xfId="915" xr:uid="{00000000-0005-0000-0000-00007A010000}"/>
    <cellStyle name="Normal 13 12 2 2 3" xfId="916" xr:uid="{00000000-0005-0000-0000-00007B010000}"/>
    <cellStyle name="Normal 13 12 2 2 4" xfId="917" xr:uid="{00000000-0005-0000-0000-00007C010000}"/>
    <cellStyle name="Normal 13 12 2 3" xfId="918" xr:uid="{00000000-0005-0000-0000-00007D010000}"/>
    <cellStyle name="Normal 13 12 2 3 2" xfId="919" xr:uid="{00000000-0005-0000-0000-00007E010000}"/>
    <cellStyle name="Normal 13 12 2 3 3" xfId="920" xr:uid="{00000000-0005-0000-0000-00007F010000}"/>
    <cellStyle name="Normal 13 12 2 4" xfId="921" xr:uid="{00000000-0005-0000-0000-000080010000}"/>
    <cellStyle name="Normal 13 12 2 5" xfId="922" xr:uid="{00000000-0005-0000-0000-000081010000}"/>
    <cellStyle name="Normal 13 12 2 6" xfId="923" xr:uid="{00000000-0005-0000-0000-000082010000}"/>
    <cellStyle name="Normal 13 12 3" xfId="924" xr:uid="{00000000-0005-0000-0000-000083010000}"/>
    <cellStyle name="Normal 13 12 3 2" xfId="925" xr:uid="{00000000-0005-0000-0000-000084010000}"/>
    <cellStyle name="Normal 13 12 3 3" xfId="926" xr:uid="{00000000-0005-0000-0000-000085010000}"/>
    <cellStyle name="Normal 13 12 3 4" xfId="927" xr:uid="{00000000-0005-0000-0000-000086010000}"/>
    <cellStyle name="Normal 13 12 4" xfId="928" xr:uid="{00000000-0005-0000-0000-000087010000}"/>
    <cellStyle name="Normal 13 12 4 2" xfId="929" xr:uid="{00000000-0005-0000-0000-000088010000}"/>
    <cellStyle name="Normal 13 12 4 3" xfId="930" xr:uid="{00000000-0005-0000-0000-000089010000}"/>
    <cellStyle name="Normal 13 12 4 4" xfId="931" xr:uid="{00000000-0005-0000-0000-00008A010000}"/>
    <cellStyle name="Normal 13 12 5" xfId="932" xr:uid="{00000000-0005-0000-0000-00008B010000}"/>
    <cellStyle name="Normal 13 12 5 2" xfId="933" xr:uid="{00000000-0005-0000-0000-00008C010000}"/>
    <cellStyle name="Normal 13 12 5 3" xfId="934" xr:uid="{00000000-0005-0000-0000-00008D010000}"/>
    <cellStyle name="Normal 13 12 5 4" xfId="935" xr:uid="{00000000-0005-0000-0000-00008E010000}"/>
    <cellStyle name="Normal 13 12 6" xfId="936" xr:uid="{00000000-0005-0000-0000-00008F010000}"/>
    <cellStyle name="Normal 13 12 6 2" xfId="937" xr:uid="{00000000-0005-0000-0000-000090010000}"/>
    <cellStyle name="Normal 13 12 6 3" xfId="938" xr:uid="{00000000-0005-0000-0000-000091010000}"/>
    <cellStyle name="Normal 13 12 7" xfId="939" xr:uid="{00000000-0005-0000-0000-000092010000}"/>
    <cellStyle name="Normal 13 12 8" xfId="940" xr:uid="{00000000-0005-0000-0000-000093010000}"/>
    <cellStyle name="Normal 13 12 9" xfId="941" xr:uid="{00000000-0005-0000-0000-000094010000}"/>
    <cellStyle name="Normal 13 13" xfId="942" xr:uid="{00000000-0005-0000-0000-000095010000}"/>
    <cellStyle name="Normal 13 13 2" xfId="943" xr:uid="{00000000-0005-0000-0000-000096010000}"/>
    <cellStyle name="Normal 13 13 2 2" xfId="944" xr:uid="{00000000-0005-0000-0000-000097010000}"/>
    <cellStyle name="Normal 13 13 2 2 2" xfId="945" xr:uid="{00000000-0005-0000-0000-000098010000}"/>
    <cellStyle name="Normal 13 13 2 2 3" xfId="946" xr:uid="{00000000-0005-0000-0000-000099010000}"/>
    <cellStyle name="Normal 13 13 2 2 4" xfId="947" xr:uid="{00000000-0005-0000-0000-00009A010000}"/>
    <cellStyle name="Normal 13 13 2 3" xfId="948" xr:uid="{00000000-0005-0000-0000-00009B010000}"/>
    <cellStyle name="Normal 13 13 2 3 2" xfId="949" xr:uid="{00000000-0005-0000-0000-00009C010000}"/>
    <cellStyle name="Normal 13 13 2 3 3" xfId="950" xr:uid="{00000000-0005-0000-0000-00009D010000}"/>
    <cellStyle name="Normal 13 13 2 4" xfId="951" xr:uid="{00000000-0005-0000-0000-00009E010000}"/>
    <cellStyle name="Normal 13 13 2 5" xfId="952" xr:uid="{00000000-0005-0000-0000-00009F010000}"/>
    <cellStyle name="Normal 13 13 2 6" xfId="953" xr:uid="{00000000-0005-0000-0000-0000A0010000}"/>
    <cellStyle name="Normal 13 13 3" xfId="954" xr:uid="{00000000-0005-0000-0000-0000A1010000}"/>
    <cellStyle name="Normal 13 13 3 2" xfId="955" xr:uid="{00000000-0005-0000-0000-0000A2010000}"/>
    <cellStyle name="Normal 13 13 3 3" xfId="956" xr:uid="{00000000-0005-0000-0000-0000A3010000}"/>
    <cellStyle name="Normal 13 13 3 4" xfId="957" xr:uid="{00000000-0005-0000-0000-0000A4010000}"/>
    <cellStyle name="Normal 13 13 4" xfId="958" xr:uid="{00000000-0005-0000-0000-0000A5010000}"/>
    <cellStyle name="Normal 13 13 4 2" xfId="959" xr:uid="{00000000-0005-0000-0000-0000A6010000}"/>
    <cellStyle name="Normal 13 13 4 3" xfId="960" xr:uid="{00000000-0005-0000-0000-0000A7010000}"/>
    <cellStyle name="Normal 13 13 4 4" xfId="961" xr:uid="{00000000-0005-0000-0000-0000A8010000}"/>
    <cellStyle name="Normal 13 13 5" xfId="962" xr:uid="{00000000-0005-0000-0000-0000A9010000}"/>
    <cellStyle name="Normal 13 13 5 2" xfId="963" xr:uid="{00000000-0005-0000-0000-0000AA010000}"/>
    <cellStyle name="Normal 13 13 5 3" xfId="964" xr:uid="{00000000-0005-0000-0000-0000AB010000}"/>
    <cellStyle name="Normal 13 13 6" xfId="965" xr:uid="{00000000-0005-0000-0000-0000AC010000}"/>
    <cellStyle name="Normal 13 13 7" xfId="966" xr:uid="{00000000-0005-0000-0000-0000AD010000}"/>
    <cellStyle name="Normal 13 13 8" xfId="967" xr:uid="{00000000-0005-0000-0000-0000AE010000}"/>
    <cellStyle name="Normal 13 14" xfId="968" xr:uid="{00000000-0005-0000-0000-0000AF010000}"/>
    <cellStyle name="Normal 13 14 2" xfId="969" xr:uid="{00000000-0005-0000-0000-0000B0010000}"/>
    <cellStyle name="Normal 13 14 2 2" xfId="970" xr:uid="{00000000-0005-0000-0000-0000B1010000}"/>
    <cellStyle name="Normal 13 14 2 3" xfId="971" xr:uid="{00000000-0005-0000-0000-0000B2010000}"/>
    <cellStyle name="Normal 13 14 2 4" xfId="972" xr:uid="{00000000-0005-0000-0000-0000B3010000}"/>
    <cellStyle name="Normal 13 14 3" xfId="973" xr:uid="{00000000-0005-0000-0000-0000B4010000}"/>
    <cellStyle name="Normal 13 14 3 2" xfId="974" xr:uid="{00000000-0005-0000-0000-0000B5010000}"/>
    <cellStyle name="Normal 13 14 3 3" xfId="975" xr:uid="{00000000-0005-0000-0000-0000B6010000}"/>
    <cellStyle name="Normal 13 14 3 4" xfId="976" xr:uid="{00000000-0005-0000-0000-0000B7010000}"/>
    <cellStyle name="Normal 13 14 4" xfId="977" xr:uid="{00000000-0005-0000-0000-0000B8010000}"/>
    <cellStyle name="Normal 13 14 4 2" xfId="978" xr:uid="{00000000-0005-0000-0000-0000B9010000}"/>
    <cellStyle name="Normal 13 14 4 3" xfId="979" xr:uid="{00000000-0005-0000-0000-0000BA010000}"/>
    <cellStyle name="Normal 13 14 5" xfId="980" xr:uid="{00000000-0005-0000-0000-0000BB010000}"/>
    <cellStyle name="Normal 13 14 6" xfId="981" xr:uid="{00000000-0005-0000-0000-0000BC010000}"/>
    <cellStyle name="Normal 13 14 7" xfId="982" xr:uid="{00000000-0005-0000-0000-0000BD010000}"/>
    <cellStyle name="Normal 13 15" xfId="983" xr:uid="{00000000-0005-0000-0000-0000BE010000}"/>
    <cellStyle name="Normal 13 15 2" xfId="984" xr:uid="{00000000-0005-0000-0000-0000BF010000}"/>
    <cellStyle name="Normal 13 15 3" xfId="985" xr:uid="{00000000-0005-0000-0000-0000C0010000}"/>
    <cellStyle name="Normal 13 15 4" xfId="986" xr:uid="{00000000-0005-0000-0000-0000C1010000}"/>
    <cellStyle name="Normal 13 16" xfId="987" xr:uid="{00000000-0005-0000-0000-0000C2010000}"/>
    <cellStyle name="Normal 13 16 2" xfId="988" xr:uid="{00000000-0005-0000-0000-0000C3010000}"/>
    <cellStyle name="Normal 13 16 3" xfId="989" xr:uid="{00000000-0005-0000-0000-0000C4010000}"/>
    <cellStyle name="Normal 13 16 4" xfId="990" xr:uid="{00000000-0005-0000-0000-0000C5010000}"/>
    <cellStyle name="Normal 13 17" xfId="991" xr:uid="{00000000-0005-0000-0000-0000C6010000}"/>
    <cellStyle name="Normal 13 17 2" xfId="992" xr:uid="{00000000-0005-0000-0000-0000C7010000}"/>
    <cellStyle name="Normal 13 17 3" xfId="993" xr:uid="{00000000-0005-0000-0000-0000C8010000}"/>
    <cellStyle name="Normal 13 17 4" xfId="994" xr:uid="{00000000-0005-0000-0000-0000C9010000}"/>
    <cellStyle name="Normal 13 18" xfId="995" xr:uid="{00000000-0005-0000-0000-0000CA010000}"/>
    <cellStyle name="Normal 13 18 2" xfId="996" xr:uid="{00000000-0005-0000-0000-0000CB010000}"/>
    <cellStyle name="Normal 13 18 3" xfId="997" xr:uid="{00000000-0005-0000-0000-0000CC010000}"/>
    <cellStyle name="Normal 13 19" xfId="998" xr:uid="{00000000-0005-0000-0000-0000CD010000}"/>
    <cellStyle name="Normal 13 2" xfId="61" xr:uid="{00000000-0005-0000-0000-0000CE010000}"/>
    <cellStyle name="Normal 13 2 10" xfId="999" xr:uid="{00000000-0005-0000-0000-0000CF010000}"/>
    <cellStyle name="Normal 13 2 10 2" xfId="1000" xr:uid="{00000000-0005-0000-0000-0000D0010000}"/>
    <cellStyle name="Normal 13 2 10 2 2" xfId="1001" xr:uid="{00000000-0005-0000-0000-0000D1010000}"/>
    <cellStyle name="Normal 13 2 10 2 2 2" xfId="1002" xr:uid="{00000000-0005-0000-0000-0000D2010000}"/>
    <cellStyle name="Normal 13 2 10 2 2 3" xfId="1003" xr:uid="{00000000-0005-0000-0000-0000D3010000}"/>
    <cellStyle name="Normal 13 2 10 2 2 4" xfId="1004" xr:uid="{00000000-0005-0000-0000-0000D4010000}"/>
    <cellStyle name="Normal 13 2 10 2 3" xfId="1005" xr:uid="{00000000-0005-0000-0000-0000D5010000}"/>
    <cellStyle name="Normal 13 2 10 2 3 2" xfId="1006" xr:uid="{00000000-0005-0000-0000-0000D6010000}"/>
    <cellStyle name="Normal 13 2 10 2 3 3" xfId="1007" xr:uid="{00000000-0005-0000-0000-0000D7010000}"/>
    <cellStyle name="Normal 13 2 10 2 4" xfId="1008" xr:uid="{00000000-0005-0000-0000-0000D8010000}"/>
    <cellStyle name="Normal 13 2 10 2 5" xfId="1009" xr:uid="{00000000-0005-0000-0000-0000D9010000}"/>
    <cellStyle name="Normal 13 2 10 2 6" xfId="1010" xr:uid="{00000000-0005-0000-0000-0000DA010000}"/>
    <cellStyle name="Normal 13 2 10 3" xfId="1011" xr:uid="{00000000-0005-0000-0000-0000DB010000}"/>
    <cellStyle name="Normal 13 2 10 3 2" xfId="1012" xr:uid="{00000000-0005-0000-0000-0000DC010000}"/>
    <cellStyle name="Normal 13 2 10 3 3" xfId="1013" xr:uid="{00000000-0005-0000-0000-0000DD010000}"/>
    <cellStyle name="Normal 13 2 10 3 4" xfId="1014" xr:uid="{00000000-0005-0000-0000-0000DE010000}"/>
    <cellStyle name="Normal 13 2 10 4" xfId="1015" xr:uid="{00000000-0005-0000-0000-0000DF010000}"/>
    <cellStyle name="Normal 13 2 10 4 2" xfId="1016" xr:uid="{00000000-0005-0000-0000-0000E0010000}"/>
    <cellStyle name="Normal 13 2 10 4 3" xfId="1017" xr:uid="{00000000-0005-0000-0000-0000E1010000}"/>
    <cellStyle name="Normal 13 2 10 4 4" xfId="1018" xr:uid="{00000000-0005-0000-0000-0000E2010000}"/>
    <cellStyle name="Normal 13 2 10 5" xfId="1019" xr:uid="{00000000-0005-0000-0000-0000E3010000}"/>
    <cellStyle name="Normal 13 2 10 5 2" xfId="1020" xr:uid="{00000000-0005-0000-0000-0000E4010000}"/>
    <cellStyle name="Normal 13 2 10 5 3" xfId="1021" xr:uid="{00000000-0005-0000-0000-0000E5010000}"/>
    <cellStyle name="Normal 13 2 10 5 4" xfId="1022" xr:uid="{00000000-0005-0000-0000-0000E6010000}"/>
    <cellStyle name="Normal 13 2 10 6" xfId="1023" xr:uid="{00000000-0005-0000-0000-0000E7010000}"/>
    <cellStyle name="Normal 13 2 10 6 2" xfId="1024" xr:uid="{00000000-0005-0000-0000-0000E8010000}"/>
    <cellStyle name="Normal 13 2 10 6 3" xfId="1025" xr:uid="{00000000-0005-0000-0000-0000E9010000}"/>
    <cellStyle name="Normal 13 2 10 7" xfId="1026" xr:uid="{00000000-0005-0000-0000-0000EA010000}"/>
    <cellStyle name="Normal 13 2 10 8" xfId="1027" xr:uid="{00000000-0005-0000-0000-0000EB010000}"/>
    <cellStyle name="Normal 13 2 10 9" xfId="1028" xr:uid="{00000000-0005-0000-0000-0000EC010000}"/>
    <cellStyle name="Normal 13 2 11" xfId="1029" xr:uid="{00000000-0005-0000-0000-0000ED010000}"/>
    <cellStyle name="Normal 13 2 11 2" xfId="1030" xr:uid="{00000000-0005-0000-0000-0000EE010000}"/>
    <cellStyle name="Normal 13 2 11 2 2" xfId="1031" xr:uid="{00000000-0005-0000-0000-0000EF010000}"/>
    <cellStyle name="Normal 13 2 11 2 2 2" xfId="1032" xr:uid="{00000000-0005-0000-0000-0000F0010000}"/>
    <cellStyle name="Normal 13 2 11 2 2 3" xfId="1033" xr:uid="{00000000-0005-0000-0000-0000F1010000}"/>
    <cellStyle name="Normal 13 2 11 2 2 4" xfId="1034" xr:uid="{00000000-0005-0000-0000-0000F2010000}"/>
    <cellStyle name="Normal 13 2 11 2 3" xfId="1035" xr:uid="{00000000-0005-0000-0000-0000F3010000}"/>
    <cellStyle name="Normal 13 2 11 2 3 2" xfId="1036" xr:uid="{00000000-0005-0000-0000-0000F4010000}"/>
    <cellStyle name="Normal 13 2 11 2 3 3" xfId="1037" xr:uid="{00000000-0005-0000-0000-0000F5010000}"/>
    <cellStyle name="Normal 13 2 11 2 4" xfId="1038" xr:uid="{00000000-0005-0000-0000-0000F6010000}"/>
    <cellStyle name="Normal 13 2 11 2 5" xfId="1039" xr:uid="{00000000-0005-0000-0000-0000F7010000}"/>
    <cellStyle name="Normal 13 2 11 2 6" xfId="1040" xr:uid="{00000000-0005-0000-0000-0000F8010000}"/>
    <cellStyle name="Normal 13 2 11 3" xfId="1041" xr:uid="{00000000-0005-0000-0000-0000F9010000}"/>
    <cellStyle name="Normal 13 2 11 3 2" xfId="1042" xr:uid="{00000000-0005-0000-0000-0000FA010000}"/>
    <cellStyle name="Normal 13 2 11 3 3" xfId="1043" xr:uid="{00000000-0005-0000-0000-0000FB010000}"/>
    <cellStyle name="Normal 13 2 11 3 4" xfId="1044" xr:uid="{00000000-0005-0000-0000-0000FC010000}"/>
    <cellStyle name="Normal 13 2 11 4" xfId="1045" xr:uid="{00000000-0005-0000-0000-0000FD010000}"/>
    <cellStyle name="Normal 13 2 11 4 2" xfId="1046" xr:uid="{00000000-0005-0000-0000-0000FE010000}"/>
    <cellStyle name="Normal 13 2 11 4 3" xfId="1047" xr:uid="{00000000-0005-0000-0000-0000FF010000}"/>
    <cellStyle name="Normal 13 2 11 4 4" xfId="1048" xr:uid="{00000000-0005-0000-0000-000000020000}"/>
    <cellStyle name="Normal 13 2 11 5" xfId="1049" xr:uid="{00000000-0005-0000-0000-000001020000}"/>
    <cellStyle name="Normal 13 2 11 5 2" xfId="1050" xr:uid="{00000000-0005-0000-0000-000002020000}"/>
    <cellStyle name="Normal 13 2 11 5 3" xfId="1051" xr:uid="{00000000-0005-0000-0000-000003020000}"/>
    <cellStyle name="Normal 13 2 11 6" xfId="1052" xr:uid="{00000000-0005-0000-0000-000004020000}"/>
    <cellStyle name="Normal 13 2 11 7" xfId="1053" xr:uid="{00000000-0005-0000-0000-000005020000}"/>
    <cellStyle name="Normal 13 2 11 8" xfId="1054" xr:uid="{00000000-0005-0000-0000-000006020000}"/>
    <cellStyle name="Normal 13 2 12" xfId="1055" xr:uid="{00000000-0005-0000-0000-000007020000}"/>
    <cellStyle name="Normal 13 2 12 2" xfId="1056" xr:uid="{00000000-0005-0000-0000-000008020000}"/>
    <cellStyle name="Normal 13 2 12 2 2" xfId="1057" xr:uid="{00000000-0005-0000-0000-000009020000}"/>
    <cellStyle name="Normal 13 2 12 2 3" xfId="1058" xr:uid="{00000000-0005-0000-0000-00000A020000}"/>
    <cellStyle name="Normal 13 2 12 2 4" xfId="1059" xr:uid="{00000000-0005-0000-0000-00000B020000}"/>
    <cellStyle name="Normal 13 2 12 3" xfId="1060" xr:uid="{00000000-0005-0000-0000-00000C020000}"/>
    <cellStyle name="Normal 13 2 12 3 2" xfId="1061" xr:uid="{00000000-0005-0000-0000-00000D020000}"/>
    <cellStyle name="Normal 13 2 12 3 3" xfId="1062" xr:uid="{00000000-0005-0000-0000-00000E020000}"/>
    <cellStyle name="Normal 13 2 12 3 4" xfId="1063" xr:uid="{00000000-0005-0000-0000-00000F020000}"/>
    <cellStyle name="Normal 13 2 12 4" xfId="1064" xr:uid="{00000000-0005-0000-0000-000010020000}"/>
    <cellStyle name="Normal 13 2 12 4 2" xfId="1065" xr:uid="{00000000-0005-0000-0000-000011020000}"/>
    <cellStyle name="Normal 13 2 12 4 3" xfId="1066" xr:uid="{00000000-0005-0000-0000-000012020000}"/>
    <cellStyle name="Normal 13 2 12 5" xfId="1067" xr:uid="{00000000-0005-0000-0000-000013020000}"/>
    <cellStyle name="Normal 13 2 12 6" xfId="1068" xr:uid="{00000000-0005-0000-0000-000014020000}"/>
    <cellStyle name="Normal 13 2 12 7" xfId="1069" xr:uid="{00000000-0005-0000-0000-000015020000}"/>
    <cellStyle name="Normal 13 2 13" xfId="1070" xr:uid="{00000000-0005-0000-0000-000016020000}"/>
    <cellStyle name="Normal 13 2 13 2" xfId="1071" xr:uid="{00000000-0005-0000-0000-000017020000}"/>
    <cellStyle name="Normal 13 2 13 3" xfId="1072" xr:uid="{00000000-0005-0000-0000-000018020000}"/>
    <cellStyle name="Normal 13 2 13 4" xfId="1073" xr:uid="{00000000-0005-0000-0000-000019020000}"/>
    <cellStyle name="Normal 13 2 14" xfId="1074" xr:uid="{00000000-0005-0000-0000-00001A020000}"/>
    <cellStyle name="Normal 13 2 14 2" xfId="1075" xr:uid="{00000000-0005-0000-0000-00001B020000}"/>
    <cellStyle name="Normal 13 2 14 3" xfId="1076" xr:uid="{00000000-0005-0000-0000-00001C020000}"/>
    <cellStyle name="Normal 13 2 14 4" xfId="1077" xr:uid="{00000000-0005-0000-0000-00001D020000}"/>
    <cellStyle name="Normal 13 2 15" xfId="1078" xr:uid="{00000000-0005-0000-0000-00001E020000}"/>
    <cellStyle name="Normal 13 2 15 2" xfId="1079" xr:uid="{00000000-0005-0000-0000-00001F020000}"/>
    <cellStyle name="Normal 13 2 15 3" xfId="1080" xr:uid="{00000000-0005-0000-0000-000020020000}"/>
    <cellStyle name="Normal 13 2 15 4" xfId="1081" xr:uid="{00000000-0005-0000-0000-000021020000}"/>
    <cellStyle name="Normal 13 2 16" xfId="1082" xr:uid="{00000000-0005-0000-0000-000022020000}"/>
    <cellStyle name="Normal 13 2 16 2" xfId="1083" xr:uid="{00000000-0005-0000-0000-000023020000}"/>
    <cellStyle name="Normal 13 2 16 3" xfId="1084" xr:uid="{00000000-0005-0000-0000-000024020000}"/>
    <cellStyle name="Normal 13 2 17" xfId="1085" xr:uid="{00000000-0005-0000-0000-000025020000}"/>
    <cellStyle name="Normal 13 2 18" xfId="1086" xr:uid="{00000000-0005-0000-0000-000026020000}"/>
    <cellStyle name="Normal 13 2 19" xfId="1087" xr:uid="{00000000-0005-0000-0000-000027020000}"/>
    <cellStyle name="Normal 13 2 2" xfId="193" xr:uid="{00000000-0005-0000-0000-000028020000}"/>
    <cellStyle name="Normal 13 2 2 10" xfId="1088" xr:uid="{00000000-0005-0000-0000-000029020000}"/>
    <cellStyle name="Normal 13 2 2 10 2" xfId="1089" xr:uid="{00000000-0005-0000-0000-00002A020000}"/>
    <cellStyle name="Normal 13 2 2 10 3" xfId="1090" xr:uid="{00000000-0005-0000-0000-00002B020000}"/>
    <cellStyle name="Normal 13 2 2 10 4" xfId="1091" xr:uid="{00000000-0005-0000-0000-00002C020000}"/>
    <cellStyle name="Normal 13 2 2 11" xfId="1092" xr:uid="{00000000-0005-0000-0000-00002D020000}"/>
    <cellStyle name="Normal 13 2 2 11 2" xfId="1093" xr:uid="{00000000-0005-0000-0000-00002E020000}"/>
    <cellStyle name="Normal 13 2 2 11 3" xfId="1094" xr:uid="{00000000-0005-0000-0000-00002F020000}"/>
    <cellStyle name="Normal 13 2 2 12" xfId="1095" xr:uid="{00000000-0005-0000-0000-000030020000}"/>
    <cellStyle name="Normal 13 2 2 13" xfId="1096" xr:uid="{00000000-0005-0000-0000-000031020000}"/>
    <cellStyle name="Normal 13 2 2 14" xfId="1097" xr:uid="{00000000-0005-0000-0000-000032020000}"/>
    <cellStyle name="Normal 13 2 2 2" xfId="484" xr:uid="{00000000-0005-0000-0000-000033020000}"/>
    <cellStyle name="Normal 13 2 2 2 10" xfId="1098" xr:uid="{00000000-0005-0000-0000-000034020000}"/>
    <cellStyle name="Normal 13 2 2 2 11" xfId="1099" xr:uid="{00000000-0005-0000-0000-000035020000}"/>
    <cellStyle name="Normal 13 2 2 2 2" xfId="1100" xr:uid="{00000000-0005-0000-0000-000036020000}"/>
    <cellStyle name="Normal 13 2 2 2 2 10" xfId="1101" xr:uid="{00000000-0005-0000-0000-000037020000}"/>
    <cellStyle name="Normal 13 2 2 2 2 2" xfId="1102" xr:uid="{00000000-0005-0000-0000-000038020000}"/>
    <cellStyle name="Normal 13 2 2 2 2 2 2" xfId="1103" xr:uid="{00000000-0005-0000-0000-000039020000}"/>
    <cellStyle name="Normal 13 2 2 2 2 2 2 2" xfId="1104" xr:uid="{00000000-0005-0000-0000-00003A020000}"/>
    <cellStyle name="Normal 13 2 2 2 2 2 2 2 2" xfId="1105" xr:uid="{00000000-0005-0000-0000-00003B020000}"/>
    <cellStyle name="Normal 13 2 2 2 2 2 2 2 3" xfId="1106" xr:uid="{00000000-0005-0000-0000-00003C020000}"/>
    <cellStyle name="Normal 13 2 2 2 2 2 2 2 4" xfId="1107" xr:uid="{00000000-0005-0000-0000-00003D020000}"/>
    <cellStyle name="Normal 13 2 2 2 2 2 2 3" xfId="1108" xr:uid="{00000000-0005-0000-0000-00003E020000}"/>
    <cellStyle name="Normal 13 2 2 2 2 2 2 3 2" xfId="1109" xr:uid="{00000000-0005-0000-0000-00003F020000}"/>
    <cellStyle name="Normal 13 2 2 2 2 2 2 3 3" xfId="1110" xr:uid="{00000000-0005-0000-0000-000040020000}"/>
    <cellStyle name="Normal 13 2 2 2 2 2 2 4" xfId="1111" xr:uid="{00000000-0005-0000-0000-000041020000}"/>
    <cellStyle name="Normal 13 2 2 2 2 2 2 5" xfId="1112" xr:uid="{00000000-0005-0000-0000-000042020000}"/>
    <cellStyle name="Normal 13 2 2 2 2 2 2 6" xfId="1113" xr:uid="{00000000-0005-0000-0000-000043020000}"/>
    <cellStyle name="Normal 13 2 2 2 2 2 3" xfId="1114" xr:uid="{00000000-0005-0000-0000-000044020000}"/>
    <cellStyle name="Normal 13 2 2 2 2 2 3 2" xfId="1115" xr:uid="{00000000-0005-0000-0000-000045020000}"/>
    <cellStyle name="Normal 13 2 2 2 2 2 3 3" xfId="1116" xr:uid="{00000000-0005-0000-0000-000046020000}"/>
    <cellStyle name="Normal 13 2 2 2 2 2 3 4" xfId="1117" xr:uid="{00000000-0005-0000-0000-000047020000}"/>
    <cellStyle name="Normal 13 2 2 2 2 2 4" xfId="1118" xr:uid="{00000000-0005-0000-0000-000048020000}"/>
    <cellStyle name="Normal 13 2 2 2 2 2 4 2" xfId="1119" xr:uid="{00000000-0005-0000-0000-000049020000}"/>
    <cellStyle name="Normal 13 2 2 2 2 2 4 3" xfId="1120" xr:uid="{00000000-0005-0000-0000-00004A020000}"/>
    <cellStyle name="Normal 13 2 2 2 2 2 4 4" xfId="1121" xr:uid="{00000000-0005-0000-0000-00004B020000}"/>
    <cellStyle name="Normal 13 2 2 2 2 2 5" xfId="1122" xr:uid="{00000000-0005-0000-0000-00004C020000}"/>
    <cellStyle name="Normal 13 2 2 2 2 2 5 2" xfId="1123" xr:uid="{00000000-0005-0000-0000-00004D020000}"/>
    <cellStyle name="Normal 13 2 2 2 2 2 5 3" xfId="1124" xr:uid="{00000000-0005-0000-0000-00004E020000}"/>
    <cellStyle name="Normal 13 2 2 2 2 2 5 4" xfId="1125" xr:uid="{00000000-0005-0000-0000-00004F020000}"/>
    <cellStyle name="Normal 13 2 2 2 2 2 6" xfId="1126" xr:uid="{00000000-0005-0000-0000-000050020000}"/>
    <cellStyle name="Normal 13 2 2 2 2 2 6 2" xfId="1127" xr:uid="{00000000-0005-0000-0000-000051020000}"/>
    <cellStyle name="Normal 13 2 2 2 2 2 6 3" xfId="1128" xr:uid="{00000000-0005-0000-0000-000052020000}"/>
    <cellStyle name="Normal 13 2 2 2 2 2 7" xfId="1129" xr:uid="{00000000-0005-0000-0000-000053020000}"/>
    <cellStyle name="Normal 13 2 2 2 2 2 8" xfId="1130" xr:uid="{00000000-0005-0000-0000-000054020000}"/>
    <cellStyle name="Normal 13 2 2 2 2 2 9" xfId="1131" xr:uid="{00000000-0005-0000-0000-000055020000}"/>
    <cellStyle name="Normal 13 2 2 2 2 3" xfId="1132" xr:uid="{00000000-0005-0000-0000-000056020000}"/>
    <cellStyle name="Normal 13 2 2 2 2 3 2" xfId="1133" xr:uid="{00000000-0005-0000-0000-000057020000}"/>
    <cellStyle name="Normal 13 2 2 2 2 3 2 2" xfId="1134" xr:uid="{00000000-0005-0000-0000-000058020000}"/>
    <cellStyle name="Normal 13 2 2 2 2 3 2 3" xfId="1135" xr:uid="{00000000-0005-0000-0000-000059020000}"/>
    <cellStyle name="Normal 13 2 2 2 2 3 2 4" xfId="1136" xr:uid="{00000000-0005-0000-0000-00005A020000}"/>
    <cellStyle name="Normal 13 2 2 2 2 3 3" xfId="1137" xr:uid="{00000000-0005-0000-0000-00005B020000}"/>
    <cellStyle name="Normal 13 2 2 2 2 3 3 2" xfId="1138" xr:uid="{00000000-0005-0000-0000-00005C020000}"/>
    <cellStyle name="Normal 13 2 2 2 2 3 3 3" xfId="1139" xr:uid="{00000000-0005-0000-0000-00005D020000}"/>
    <cellStyle name="Normal 13 2 2 2 2 3 4" xfId="1140" xr:uid="{00000000-0005-0000-0000-00005E020000}"/>
    <cellStyle name="Normal 13 2 2 2 2 3 5" xfId="1141" xr:uid="{00000000-0005-0000-0000-00005F020000}"/>
    <cellStyle name="Normal 13 2 2 2 2 3 6" xfId="1142" xr:uid="{00000000-0005-0000-0000-000060020000}"/>
    <cellStyle name="Normal 13 2 2 2 2 4" xfId="1143" xr:uid="{00000000-0005-0000-0000-000061020000}"/>
    <cellStyle name="Normal 13 2 2 2 2 4 2" xfId="1144" xr:uid="{00000000-0005-0000-0000-000062020000}"/>
    <cellStyle name="Normal 13 2 2 2 2 4 3" xfId="1145" xr:uid="{00000000-0005-0000-0000-000063020000}"/>
    <cellStyle name="Normal 13 2 2 2 2 4 4" xfId="1146" xr:uid="{00000000-0005-0000-0000-000064020000}"/>
    <cellStyle name="Normal 13 2 2 2 2 5" xfId="1147" xr:uid="{00000000-0005-0000-0000-000065020000}"/>
    <cellStyle name="Normal 13 2 2 2 2 5 2" xfId="1148" xr:uid="{00000000-0005-0000-0000-000066020000}"/>
    <cellStyle name="Normal 13 2 2 2 2 5 3" xfId="1149" xr:uid="{00000000-0005-0000-0000-000067020000}"/>
    <cellStyle name="Normal 13 2 2 2 2 5 4" xfId="1150" xr:uid="{00000000-0005-0000-0000-000068020000}"/>
    <cellStyle name="Normal 13 2 2 2 2 6" xfId="1151" xr:uid="{00000000-0005-0000-0000-000069020000}"/>
    <cellStyle name="Normal 13 2 2 2 2 6 2" xfId="1152" xr:uid="{00000000-0005-0000-0000-00006A020000}"/>
    <cellStyle name="Normal 13 2 2 2 2 6 3" xfId="1153" xr:uid="{00000000-0005-0000-0000-00006B020000}"/>
    <cellStyle name="Normal 13 2 2 2 2 6 4" xfId="1154" xr:uid="{00000000-0005-0000-0000-00006C020000}"/>
    <cellStyle name="Normal 13 2 2 2 2 7" xfId="1155" xr:uid="{00000000-0005-0000-0000-00006D020000}"/>
    <cellStyle name="Normal 13 2 2 2 2 7 2" xfId="1156" xr:uid="{00000000-0005-0000-0000-00006E020000}"/>
    <cellStyle name="Normal 13 2 2 2 2 7 3" xfId="1157" xr:uid="{00000000-0005-0000-0000-00006F020000}"/>
    <cellStyle name="Normal 13 2 2 2 2 8" xfId="1158" xr:uid="{00000000-0005-0000-0000-000070020000}"/>
    <cellStyle name="Normal 13 2 2 2 2 9" xfId="1159" xr:uid="{00000000-0005-0000-0000-000071020000}"/>
    <cellStyle name="Normal 13 2 2 2 3" xfId="1160" xr:uid="{00000000-0005-0000-0000-000072020000}"/>
    <cellStyle name="Normal 13 2 2 2 3 2" xfId="1161" xr:uid="{00000000-0005-0000-0000-000073020000}"/>
    <cellStyle name="Normal 13 2 2 2 3 2 2" xfId="1162" xr:uid="{00000000-0005-0000-0000-000074020000}"/>
    <cellStyle name="Normal 13 2 2 2 3 2 2 2" xfId="1163" xr:uid="{00000000-0005-0000-0000-000075020000}"/>
    <cellStyle name="Normal 13 2 2 2 3 2 2 3" xfId="1164" xr:uid="{00000000-0005-0000-0000-000076020000}"/>
    <cellStyle name="Normal 13 2 2 2 3 2 2 4" xfId="1165" xr:uid="{00000000-0005-0000-0000-000077020000}"/>
    <cellStyle name="Normal 13 2 2 2 3 2 3" xfId="1166" xr:uid="{00000000-0005-0000-0000-000078020000}"/>
    <cellStyle name="Normal 13 2 2 2 3 2 3 2" xfId="1167" xr:uid="{00000000-0005-0000-0000-000079020000}"/>
    <cellStyle name="Normal 13 2 2 2 3 2 3 3" xfId="1168" xr:uid="{00000000-0005-0000-0000-00007A020000}"/>
    <cellStyle name="Normal 13 2 2 2 3 2 4" xfId="1169" xr:uid="{00000000-0005-0000-0000-00007B020000}"/>
    <cellStyle name="Normal 13 2 2 2 3 2 5" xfId="1170" xr:uid="{00000000-0005-0000-0000-00007C020000}"/>
    <cellStyle name="Normal 13 2 2 2 3 2 6" xfId="1171" xr:uid="{00000000-0005-0000-0000-00007D020000}"/>
    <cellStyle name="Normal 13 2 2 2 3 3" xfId="1172" xr:uid="{00000000-0005-0000-0000-00007E020000}"/>
    <cellStyle name="Normal 13 2 2 2 3 3 2" xfId="1173" xr:uid="{00000000-0005-0000-0000-00007F020000}"/>
    <cellStyle name="Normal 13 2 2 2 3 3 3" xfId="1174" xr:uid="{00000000-0005-0000-0000-000080020000}"/>
    <cellStyle name="Normal 13 2 2 2 3 3 4" xfId="1175" xr:uid="{00000000-0005-0000-0000-000081020000}"/>
    <cellStyle name="Normal 13 2 2 2 3 4" xfId="1176" xr:uid="{00000000-0005-0000-0000-000082020000}"/>
    <cellStyle name="Normal 13 2 2 2 3 4 2" xfId="1177" xr:uid="{00000000-0005-0000-0000-000083020000}"/>
    <cellStyle name="Normal 13 2 2 2 3 4 3" xfId="1178" xr:uid="{00000000-0005-0000-0000-000084020000}"/>
    <cellStyle name="Normal 13 2 2 2 3 4 4" xfId="1179" xr:uid="{00000000-0005-0000-0000-000085020000}"/>
    <cellStyle name="Normal 13 2 2 2 3 5" xfId="1180" xr:uid="{00000000-0005-0000-0000-000086020000}"/>
    <cellStyle name="Normal 13 2 2 2 3 5 2" xfId="1181" xr:uid="{00000000-0005-0000-0000-000087020000}"/>
    <cellStyle name="Normal 13 2 2 2 3 5 3" xfId="1182" xr:uid="{00000000-0005-0000-0000-000088020000}"/>
    <cellStyle name="Normal 13 2 2 2 3 5 4" xfId="1183" xr:uid="{00000000-0005-0000-0000-000089020000}"/>
    <cellStyle name="Normal 13 2 2 2 3 6" xfId="1184" xr:uid="{00000000-0005-0000-0000-00008A020000}"/>
    <cellStyle name="Normal 13 2 2 2 3 6 2" xfId="1185" xr:uid="{00000000-0005-0000-0000-00008B020000}"/>
    <cellStyle name="Normal 13 2 2 2 3 6 3" xfId="1186" xr:uid="{00000000-0005-0000-0000-00008C020000}"/>
    <cellStyle name="Normal 13 2 2 2 3 7" xfId="1187" xr:uid="{00000000-0005-0000-0000-00008D020000}"/>
    <cellStyle name="Normal 13 2 2 2 3 8" xfId="1188" xr:uid="{00000000-0005-0000-0000-00008E020000}"/>
    <cellStyle name="Normal 13 2 2 2 3 9" xfId="1189" xr:uid="{00000000-0005-0000-0000-00008F020000}"/>
    <cellStyle name="Normal 13 2 2 2 4" xfId="1190" xr:uid="{00000000-0005-0000-0000-000090020000}"/>
    <cellStyle name="Normal 13 2 2 2 4 2" xfId="1191" xr:uid="{00000000-0005-0000-0000-000091020000}"/>
    <cellStyle name="Normal 13 2 2 2 4 2 2" xfId="1192" xr:uid="{00000000-0005-0000-0000-000092020000}"/>
    <cellStyle name="Normal 13 2 2 2 4 2 3" xfId="1193" xr:uid="{00000000-0005-0000-0000-000093020000}"/>
    <cellStyle name="Normal 13 2 2 2 4 2 4" xfId="1194" xr:uid="{00000000-0005-0000-0000-000094020000}"/>
    <cellStyle name="Normal 13 2 2 2 4 3" xfId="1195" xr:uid="{00000000-0005-0000-0000-000095020000}"/>
    <cellStyle name="Normal 13 2 2 2 4 3 2" xfId="1196" xr:uid="{00000000-0005-0000-0000-000096020000}"/>
    <cellStyle name="Normal 13 2 2 2 4 3 3" xfId="1197" xr:uid="{00000000-0005-0000-0000-000097020000}"/>
    <cellStyle name="Normal 13 2 2 2 4 4" xfId="1198" xr:uid="{00000000-0005-0000-0000-000098020000}"/>
    <cellStyle name="Normal 13 2 2 2 4 5" xfId="1199" xr:uid="{00000000-0005-0000-0000-000099020000}"/>
    <cellStyle name="Normal 13 2 2 2 4 6" xfId="1200" xr:uid="{00000000-0005-0000-0000-00009A020000}"/>
    <cellStyle name="Normal 13 2 2 2 5" xfId="1201" xr:uid="{00000000-0005-0000-0000-00009B020000}"/>
    <cellStyle name="Normal 13 2 2 2 5 2" xfId="1202" xr:uid="{00000000-0005-0000-0000-00009C020000}"/>
    <cellStyle name="Normal 13 2 2 2 5 3" xfId="1203" xr:uid="{00000000-0005-0000-0000-00009D020000}"/>
    <cellStyle name="Normal 13 2 2 2 5 4" xfId="1204" xr:uid="{00000000-0005-0000-0000-00009E020000}"/>
    <cellStyle name="Normal 13 2 2 2 6" xfId="1205" xr:uid="{00000000-0005-0000-0000-00009F020000}"/>
    <cellStyle name="Normal 13 2 2 2 6 2" xfId="1206" xr:uid="{00000000-0005-0000-0000-0000A0020000}"/>
    <cellStyle name="Normal 13 2 2 2 6 3" xfId="1207" xr:uid="{00000000-0005-0000-0000-0000A1020000}"/>
    <cellStyle name="Normal 13 2 2 2 6 4" xfId="1208" xr:uid="{00000000-0005-0000-0000-0000A2020000}"/>
    <cellStyle name="Normal 13 2 2 2 7" xfId="1209" xr:uid="{00000000-0005-0000-0000-0000A3020000}"/>
    <cellStyle name="Normal 13 2 2 2 7 2" xfId="1210" xr:uid="{00000000-0005-0000-0000-0000A4020000}"/>
    <cellStyle name="Normal 13 2 2 2 7 3" xfId="1211" xr:uid="{00000000-0005-0000-0000-0000A5020000}"/>
    <cellStyle name="Normal 13 2 2 2 7 4" xfId="1212" xr:uid="{00000000-0005-0000-0000-0000A6020000}"/>
    <cellStyle name="Normal 13 2 2 2 8" xfId="1213" xr:uid="{00000000-0005-0000-0000-0000A7020000}"/>
    <cellStyle name="Normal 13 2 2 2 8 2" xfId="1214" xr:uid="{00000000-0005-0000-0000-0000A8020000}"/>
    <cellStyle name="Normal 13 2 2 2 8 3" xfId="1215" xr:uid="{00000000-0005-0000-0000-0000A9020000}"/>
    <cellStyle name="Normal 13 2 2 2 9" xfId="1216" xr:uid="{00000000-0005-0000-0000-0000AA020000}"/>
    <cellStyle name="Normal 13 2 2 3" xfId="1217" xr:uid="{00000000-0005-0000-0000-0000AB020000}"/>
    <cellStyle name="Normal 13 2 2 3 10" xfId="1218" xr:uid="{00000000-0005-0000-0000-0000AC020000}"/>
    <cellStyle name="Normal 13 2 2 3 2" xfId="1219" xr:uid="{00000000-0005-0000-0000-0000AD020000}"/>
    <cellStyle name="Normal 13 2 2 3 2 2" xfId="1220" xr:uid="{00000000-0005-0000-0000-0000AE020000}"/>
    <cellStyle name="Normal 13 2 2 3 2 2 2" xfId="1221" xr:uid="{00000000-0005-0000-0000-0000AF020000}"/>
    <cellStyle name="Normal 13 2 2 3 2 2 2 2" xfId="1222" xr:uid="{00000000-0005-0000-0000-0000B0020000}"/>
    <cellStyle name="Normal 13 2 2 3 2 2 2 3" xfId="1223" xr:uid="{00000000-0005-0000-0000-0000B1020000}"/>
    <cellStyle name="Normal 13 2 2 3 2 2 2 4" xfId="1224" xr:uid="{00000000-0005-0000-0000-0000B2020000}"/>
    <cellStyle name="Normal 13 2 2 3 2 2 3" xfId="1225" xr:uid="{00000000-0005-0000-0000-0000B3020000}"/>
    <cellStyle name="Normal 13 2 2 3 2 2 3 2" xfId="1226" xr:uid="{00000000-0005-0000-0000-0000B4020000}"/>
    <cellStyle name="Normal 13 2 2 3 2 2 3 3" xfId="1227" xr:uid="{00000000-0005-0000-0000-0000B5020000}"/>
    <cellStyle name="Normal 13 2 2 3 2 2 4" xfId="1228" xr:uid="{00000000-0005-0000-0000-0000B6020000}"/>
    <cellStyle name="Normal 13 2 2 3 2 2 5" xfId="1229" xr:uid="{00000000-0005-0000-0000-0000B7020000}"/>
    <cellStyle name="Normal 13 2 2 3 2 2 6" xfId="1230" xr:uid="{00000000-0005-0000-0000-0000B8020000}"/>
    <cellStyle name="Normal 13 2 2 3 2 3" xfId="1231" xr:uid="{00000000-0005-0000-0000-0000B9020000}"/>
    <cellStyle name="Normal 13 2 2 3 2 3 2" xfId="1232" xr:uid="{00000000-0005-0000-0000-0000BA020000}"/>
    <cellStyle name="Normal 13 2 2 3 2 3 3" xfId="1233" xr:uid="{00000000-0005-0000-0000-0000BB020000}"/>
    <cellStyle name="Normal 13 2 2 3 2 3 4" xfId="1234" xr:uid="{00000000-0005-0000-0000-0000BC020000}"/>
    <cellStyle name="Normal 13 2 2 3 2 4" xfId="1235" xr:uid="{00000000-0005-0000-0000-0000BD020000}"/>
    <cellStyle name="Normal 13 2 2 3 2 4 2" xfId="1236" xr:uid="{00000000-0005-0000-0000-0000BE020000}"/>
    <cellStyle name="Normal 13 2 2 3 2 4 3" xfId="1237" xr:uid="{00000000-0005-0000-0000-0000BF020000}"/>
    <cellStyle name="Normal 13 2 2 3 2 4 4" xfId="1238" xr:uid="{00000000-0005-0000-0000-0000C0020000}"/>
    <cellStyle name="Normal 13 2 2 3 2 5" xfId="1239" xr:uid="{00000000-0005-0000-0000-0000C1020000}"/>
    <cellStyle name="Normal 13 2 2 3 2 5 2" xfId="1240" xr:uid="{00000000-0005-0000-0000-0000C2020000}"/>
    <cellStyle name="Normal 13 2 2 3 2 5 3" xfId="1241" xr:uid="{00000000-0005-0000-0000-0000C3020000}"/>
    <cellStyle name="Normal 13 2 2 3 2 5 4" xfId="1242" xr:uid="{00000000-0005-0000-0000-0000C4020000}"/>
    <cellStyle name="Normal 13 2 2 3 2 6" xfId="1243" xr:uid="{00000000-0005-0000-0000-0000C5020000}"/>
    <cellStyle name="Normal 13 2 2 3 2 6 2" xfId="1244" xr:uid="{00000000-0005-0000-0000-0000C6020000}"/>
    <cellStyle name="Normal 13 2 2 3 2 6 3" xfId="1245" xr:uid="{00000000-0005-0000-0000-0000C7020000}"/>
    <cellStyle name="Normal 13 2 2 3 2 7" xfId="1246" xr:uid="{00000000-0005-0000-0000-0000C8020000}"/>
    <cellStyle name="Normal 13 2 2 3 2 8" xfId="1247" xr:uid="{00000000-0005-0000-0000-0000C9020000}"/>
    <cellStyle name="Normal 13 2 2 3 2 9" xfId="1248" xr:uid="{00000000-0005-0000-0000-0000CA020000}"/>
    <cellStyle name="Normal 13 2 2 3 3" xfId="1249" xr:uid="{00000000-0005-0000-0000-0000CB020000}"/>
    <cellStyle name="Normal 13 2 2 3 3 2" xfId="1250" xr:uid="{00000000-0005-0000-0000-0000CC020000}"/>
    <cellStyle name="Normal 13 2 2 3 3 2 2" xfId="1251" xr:uid="{00000000-0005-0000-0000-0000CD020000}"/>
    <cellStyle name="Normal 13 2 2 3 3 2 3" xfId="1252" xr:uid="{00000000-0005-0000-0000-0000CE020000}"/>
    <cellStyle name="Normal 13 2 2 3 3 2 4" xfId="1253" xr:uid="{00000000-0005-0000-0000-0000CF020000}"/>
    <cellStyle name="Normal 13 2 2 3 3 3" xfId="1254" xr:uid="{00000000-0005-0000-0000-0000D0020000}"/>
    <cellStyle name="Normal 13 2 2 3 3 3 2" xfId="1255" xr:uid="{00000000-0005-0000-0000-0000D1020000}"/>
    <cellStyle name="Normal 13 2 2 3 3 3 3" xfId="1256" xr:uid="{00000000-0005-0000-0000-0000D2020000}"/>
    <cellStyle name="Normal 13 2 2 3 3 4" xfId="1257" xr:uid="{00000000-0005-0000-0000-0000D3020000}"/>
    <cellStyle name="Normal 13 2 2 3 3 5" xfId="1258" xr:uid="{00000000-0005-0000-0000-0000D4020000}"/>
    <cellStyle name="Normal 13 2 2 3 3 6" xfId="1259" xr:uid="{00000000-0005-0000-0000-0000D5020000}"/>
    <cellStyle name="Normal 13 2 2 3 4" xfId="1260" xr:uid="{00000000-0005-0000-0000-0000D6020000}"/>
    <cellStyle name="Normal 13 2 2 3 4 2" xfId="1261" xr:uid="{00000000-0005-0000-0000-0000D7020000}"/>
    <cellStyle name="Normal 13 2 2 3 4 3" xfId="1262" xr:uid="{00000000-0005-0000-0000-0000D8020000}"/>
    <cellStyle name="Normal 13 2 2 3 4 4" xfId="1263" xr:uid="{00000000-0005-0000-0000-0000D9020000}"/>
    <cellStyle name="Normal 13 2 2 3 5" xfId="1264" xr:uid="{00000000-0005-0000-0000-0000DA020000}"/>
    <cellStyle name="Normal 13 2 2 3 5 2" xfId="1265" xr:uid="{00000000-0005-0000-0000-0000DB020000}"/>
    <cellStyle name="Normal 13 2 2 3 5 3" xfId="1266" xr:uid="{00000000-0005-0000-0000-0000DC020000}"/>
    <cellStyle name="Normal 13 2 2 3 5 4" xfId="1267" xr:uid="{00000000-0005-0000-0000-0000DD020000}"/>
    <cellStyle name="Normal 13 2 2 3 6" xfId="1268" xr:uid="{00000000-0005-0000-0000-0000DE020000}"/>
    <cellStyle name="Normal 13 2 2 3 6 2" xfId="1269" xr:uid="{00000000-0005-0000-0000-0000DF020000}"/>
    <cellStyle name="Normal 13 2 2 3 6 3" xfId="1270" xr:uid="{00000000-0005-0000-0000-0000E0020000}"/>
    <cellStyle name="Normal 13 2 2 3 6 4" xfId="1271" xr:uid="{00000000-0005-0000-0000-0000E1020000}"/>
    <cellStyle name="Normal 13 2 2 3 7" xfId="1272" xr:uid="{00000000-0005-0000-0000-0000E2020000}"/>
    <cellStyle name="Normal 13 2 2 3 7 2" xfId="1273" xr:uid="{00000000-0005-0000-0000-0000E3020000}"/>
    <cellStyle name="Normal 13 2 2 3 7 3" xfId="1274" xr:uid="{00000000-0005-0000-0000-0000E4020000}"/>
    <cellStyle name="Normal 13 2 2 3 8" xfId="1275" xr:uid="{00000000-0005-0000-0000-0000E5020000}"/>
    <cellStyle name="Normal 13 2 2 3 9" xfId="1276" xr:uid="{00000000-0005-0000-0000-0000E6020000}"/>
    <cellStyle name="Normal 13 2 2 4" xfId="1277" xr:uid="{00000000-0005-0000-0000-0000E7020000}"/>
    <cellStyle name="Normal 13 2 2 4 2" xfId="1278" xr:uid="{00000000-0005-0000-0000-0000E8020000}"/>
    <cellStyle name="Normal 13 2 2 4 2 2" xfId="1279" xr:uid="{00000000-0005-0000-0000-0000E9020000}"/>
    <cellStyle name="Normal 13 2 2 4 2 2 2" xfId="1280" xr:uid="{00000000-0005-0000-0000-0000EA020000}"/>
    <cellStyle name="Normal 13 2 2 4 2 2 3" xfId="1281" xr:uid="{00000000-0005-0000-0000-0000EB020000}"/>
    <cellStyle name="Normal 13 2 2 4 2 2 4" xfId="1282" xr:uid="{00000000-0005-0000-0000-0000EC020000}"/>
    <cellStyle name="Normal 13 2 2 4 2 3" xfId="1283" xr:uid="{00000000-0005-0000-0000-0000ED020000}"/>
    <cellStyle name="Normal 13 2 2 4 2 3 2" xfId="1284" xr:uid="{00000000-0005-0000-0000-0000EE020000}"/>
    <cellStyle name="Normal 13 2 2 4 2 3 3" xfId="1285" xr:uid="{00000000-0005-0000-0000-0000EF020000}"/>
    <cellStyle name="Normal 13 2 2 4 2 4" xfId="1286" xr:uid="{00000000-0005-0000-0000-0000F0020000}"/>
    <cellStyle name="Normal 13 2 2 4 2 5" xfId="1287" xr:uid="{00000000-0005-0000-0000-0000F1020000}"/>
    <cellStyle name="Normal 13 2 2 4 2 6" xfId="1288" xr:uid="{00000000-0005-0000-0000-0000F2020000}"/>
    <cellStyle name="Normal 13 2 2 4 3" xfId="1289" xr:uid="{00000000-0005-0000-0000-0000F3020000}"/>
    <cellStyle name="Normal 13 2 2 4 3 2" xfId="1290" xr:uid="{00000000-0005-0000-0000-0000F4020000}"/>
    <cellStyle name="Normal 13 2 2 4 3 3" xfId="1291" xr:uid="{00000000-0005-0000-0000-0000F5020000}"/>
    <cellStyle name="Normal 13 2 2 4 3 4" xfId="1292" xr:uid="{00000000-0005-0000-0000-0000F6020000}"/>
    <cellStyle name="Normal 13 2 2 4 4" xfId="1293" xr:uid="{00000000-0005-0000-0000-0000F7020000}"/>
    <cellStyle name="Normal 13 2 2 4 4 2" xfId="1294" xr:uid="{00000000-0005-0000-0000-0000F8020000}"/>
    <cellStyle name="Normal 13 2 2 4 4 3" xfId="1295" xr:uid="{00000000-0005-0000-0000-0000F9020000}"/>
    <cellStyle name="Normal 13 2 2 4 4 4" xfId="1296" xr:uid="{00000000-0005-0000-0000-0000FA020000}"/>
    <cellStyle name="Normal 13 2 2 4 5" xfId="1297" xr:uid="{00000000-0005-0000-0000-0000FB020000}"/>
    <cellStyle name="Normal 13 2 2 4 5 2" xfId="1298" xr:uid="{00000000-0005-0000-0000-0000FC020000}"/>
    <cellStyle name="Normal 13 2 2 4 5 3" xfId="1299" xr:uid="{00000000-0005-0000-0000-0000FD020000}"/>
    <cellStyle name="Normal 13 2 2 4 5 4" xfId="1300" xr:uid="{00000000-0005-0000-0000-0000FE020000}"/>
    <cellStyle name="Normal 13 2 2 4 6" xfId="1301" xr:uid="{00000000-0005-0000-0000-0000FF020000}"/>
    <cellStyle name="Normal 13 2 2 4 6 2" xfId="1302" xr:uid="{00000000-0005-0000-0000-000000030000}"/>
    <cellStyle name="Normal 13 2 2 4 6 3" xfId="1303" xr:uid="{00000000-0005-0000-0000-000001030000}"/>
    <cellStyle name="Normal 13 2 2 4 7" xfId="1304" xr:uid="{00000000-0005-0000-0000-000002030000}"/>
    <cellStyle name="Normal 13 2 2 4 8" xfId="1305" xr:uid="{00000000-0005-0000-0000-000003030000}"/>
    <cellStyle name="Normal 13 2 2 4 9" xfId="1306" xr:uid="{00000000-0005-0000-0000-000004030000}"/>
    <cellStyle name="Normal 13 2 2 5" xfId="1307" xr:uid="{00000000-0005-0000-0000-000005030000}"/>
    <cellStyle name="Normal 13 2 2 5 2" xfId="1308" xr:uid="{00000000-0005-0000-0000-000006030000}"/>
    <cellStyle name="Normal 13 2 2 5 2 2" xfId="1309" xr:uid="{00000000-0005-0000-0000-000007030000}"/>
    <cellStyle name="Normal 13 2 2 5 2 2 2" xfId="1310" xr:uid="{00000000-0005-0000-0000-000008030000}"/>
    <cellStyle name="Normal 13 2 2 5 2 2 3" xfId="1311" xr:uid="{00000000-0005-0000-0000-000009030000}"/>
    <cellStyle name="Normal 13 2 2 5 2 2 4" xfId="1312" xr:uid="{00000000-0005-0000-0000-00000A030000}"/>
    <cellStyle name="Normal 13 2 2 5 2 3" xfId="1313" xr:uid="{00000000-0005-0000-0000-00000B030000}"/>
    <cellStyle name="Normal 13 2 2 5 2 3 2" xfId="1314" xr:uid="{00000000-0005-0000-0000-00000C030000}"/>
    <cellStyle name="Normal 13 2 2 5 2 3 3" xfId="1315" xr:uid="{00000000-0005-0000-0000-00000D030000}"/>
    <cellStyle name="Normal 13 2 2 5 2 4" xfId="1316" xr:uid="{00000000-0005-0000-0000-00000E030000}"/>
    <cellStyle name="Normal 13 2 2 5 2 5" xfId="1317" xr:uid="{00000000-0005-0000-0000-00000F030000}"/>
    <cellStyle name="Normal 13 2 2 5 2 6" xfId="1318" xr:uid="{00000000-0005-0000-0000-000010030000}"/>
    <cellStyle name="Normal 13 2 2 5 3" xfId="1319" xr:uid="{00000000-0005-0000-0000-000011030000}"/>
    <cellStyle name="Normal 13 2 2 5 3 2" xfId="1320" xr:uid="{00000000-0005-0000-0000-000012030000}"/>
    <cellStyle name="Normal 13 2 2 5 3 3" xfId="1321" xr:uid="{00000000-0005-0000-0000-000013030000}"/>
    <cellStyle name="Normal 13 2 2 5 3 4" xfId="1322" xr:uid="{00000000-0005-0000-0000-000014030000}"/>
    <cellStyle name="Normal 13 2 2 5 4" xfId="1323" xr:uid="{00000000-0005-0000-0000-000015030000}"/>
    <cellStyle name="Normal 13 2 2 5 4 2" xfId="1324" xr:uid="{00000000-0005-0000-0000-000016030000}"/>
    <cellStyle name="Normal 13 2 2 5 4 3" xfId="1325" xr:uid="{00000000-0005-0000-0000-000017030000}"/>
    <cellStyle name="Normal 13 2 2 5 4 4" xfId="1326" xr:uid="{00000000-0005-0000-0000-000018030000}"/>
    <cellStyle name="Normal 13 2 2 5 5" xfId="1327" xr:uid="{00000000-0005-0000-0000-000019030000}"/>
    <cellStyle name="Normal 13 2 2 5 5 2" xfId="1328" xr:uid="{00000000-0005-0000-0000-00001A030000}"/>
    <cellStyle name="Normal 13 2 2 5 5 3" xfId="1329" xr:uid="{00000000-0005-0000-0000-00001B030000}"/>
    <cellStyle name="Normal 13 2 2 5 5 4" xfId="1330" xr:uid="{00000000-0005-0000-0000-00001C030000}"/>
    <cellStyle name="Normal 13 2 2 5 6" xfId="1331" xr:uid="{00000000-0005-0000-0000-00001D030000}"/>
    <cellStyle name="Normal 13 2 2 5 6 2" xfId="1332" xr:uid="{00000000-0005-0000-0000-00001E030000}"/>
    <cellStyle name="Normal 13 2 2 5 6 3" xfId="1333" xr:uid="{00000000-0005-0000-0000-00001F030000}"/>
    <cellStyle name="Normal 13 2 2 5 7" xfId="1334" xr:uid="{00000000-0005-0000-0000-000020030000}"/>
    <cellStyle name="Normal 13 2 2 5 8" xfId="1335" xr:uid="{00000000-0005-0000-0000-000021030000}"/>
    <cellStyle name="Normal 13 2 2 5 9" xfId="1336" xr:uid="{00000000-0005-0000-0000-000022030000}"/>
    <cellStyle name="Normal 13 2 2 6" xfId="1337" xr:uid="{00000000-0005-0000-0000-000023030000}"/>
    <cellStyle name="Normal 13 2 2 6 2" xfId="1338" xr:uid="{00000000-0005-0000-0000-000024030000}"/>
    <cellStyle name="Normal 13 2 2 6 2 2" xfId="1339" xr:uid="{00000000-0005-0000-0000-000025030000}"/>
    <cellStyle name="Normal 13 2 2 6 2 2 2" xfId="1340" xr:uid="{00000000-0005-0000-0000-000026030000}"/>
    <cellStyle name="Normal 13 2 2 6 2 2 3" xfId="1341" xr:uid="{00000000-0005-0000-0000-000027030000}"/>
    <cellStyle name="Normal 13 2 2 6 2 2 4" xfId="1342" xr:uid="{00000000-0005-0000-0000-000028030000}"/>
    <cellStyle name="Normal 13 2 2 6 2 3" xfId="1343" xr:uid="{00000000-0005-0000-0000-000029030000}"/>
    <cellStyle name="Normal 13 2 2 6 2 3 2" xfId="1344" xr:uid="{00000000-0005-0000-0000-00002A030000}"/>
    <cellStyle name="Normal 13 2 2 6 2 3 3" xfId="1345" xr:uid="{00000000-0005-0000-0000-00002B030000}"/>
    <cellStyle name="Normal 13 2 2 6 2 4" xfId="1346" xr:uid="{00000000-0005-0000-0000-00002C030000}"/>
    <cellStyle name="Normal 13 2 2 6 2 5" xfId="1347" xr:uid="{00000000-0005-0000-0000-00002D030000}"/>
    <cellStyle name="Normal 13 2 2 6 2 6" xfId="1348" xr:uid="{00000000-0005-0000-0000-00002E030000}"/>
    <cellStyle name="Normal 13 2 2 6 3" xfId="1349" xr:uid="{00000000-0005-0000-0000-00002F030000}"/>
    <cellStyle name="Normal 13 2 2 6 3 2" xfId="1350" xr:uid="{00000000-0005-0000-0000-000030030000}"/>
    <cellStyle name="Normal 13 2 2 6 3 3" xfId="1351" xr:uid="{00000000-0005-0000-0000-000031030000}"/>
    <cellStyle name="Normal 13 2 2 6 3 4" xfId="1352" xr:uid="{00000000-0005-0000-0000-000032030000}"/>
    <cellStyle name="Normal 13 2 2 6 4" xfId="1353" xr:uid="{00000000-0005-0000-0000-000033030000}"/>
    <cellStyle name="Normal 13 2 2 6 4 2" xfId="1354" xr:uid="{00000000-0005-0000-0000-000034030000}"/>
    <cellStyle name="Normal 13 2 2 6 4 3" xfId="1355" xr:uid="{00000000-0005-0000-0000-000035030000}"/>
    <cellStyle name="Normal 13 2 2 6 4 4" xfId="1356" xr:uid="{00000000-0005-0000-0000-000036030000}"/>
    <cellStyle name="Normal 13 2 2 6 5" xfId="1357" xr:uid="{00000000-0005-0000-0000-000037030000}"/>
    <cellStyle name="Normal 13 2 2 6 5 2" xfId="1358" xr:uid="{00000000-0005-0000-0000-000038030000}"/>
    <cellStyle name="Normal 13 2 2 6 5 3" xfId="1359" xr:uid="{00000000-0005-0000-0000-000039030000}"/>
    <cellStyle name="Normal 13 2 2 6 6" xfId="1360" xr:uid="{00000000-0005-0000-0000-00003A030000}"/>
    <cellStyle name="Normal 13 2 2 6 7" xfId="1361" xr:uid="{00000000-0005-0000-0000-00003B030000}"/>
    <cellStyle name="Normal 13 2 2 6 8" xfId="1362" xr:uid="{00000000-0005-0000-0000-00003C030000}"/>
    <cellStyle name="Normal 13 2 2 7" xfId="1363" xr:uid="{00000000-0005-0000-0000-00003D030000}"/>
    <cellStyle name="Normal 13 2 2 7 2" xfId="1364" xr:uid="{00000000-0005-0000-0000-00003E030000}"/>
    <cellStyle name="Normal 13 2 2 7 2 2" xfId="1365" xr:uid="{00000000-0005-0000-0000-00003F030000}"/>
    <cellStyle name="Normal 13 2 2 7 2 3" xfId="1366" xr:uid="{00000000-0005-0000-0000-000040030000}"/>
    <cellStyle name="Normal 13 2 2 7 2 4" xfId="1367" xr:uid="{00000000-0005-0000-0000-000041030000}"/>
    <cellStyle name="Normal 13 2 2 7 3" xfId="1368" xr:uid="{00000000-0005-0000-0000-000042030000}"/>
    <cellStyle name="Normal 13 2 2 7 3 2" xfId="1369" xr:uid="{00000000-0005-0000-0000-000043030000}"/>
    <cellStyle name="Normal 13 2 2 7 3 3" xfId="1370" xr:uid="{00000000-0005-0000-0000-000044030000}"/>
    <cellStyle name="Normal 13 2 2 7 4" xfId="1371" xr:uid="{00000000-0005-0000-0000-000045030000}"/>
    <cellStyle name="Normal 13 2 2 7 5" xfId="1372" xr:uid="{00000000-0005-0000-0000-000046030000}"/>
    <cellStyle name="Normal 13 2 2 7 6" xfId="1373" xr:uid="{00000000-0005-0000-0000-000047030000}"/>
    <cellStyle name="Normal 13 2 2 8" xfId="1374" xr:uid="{00000000-0005-0000-0000-000048030000}"/>
    <cellStyle name="Normal 13 2 2 8 2" xfId="1375" xr:uid="{00000000-0005-0000-0000-000049030000}"/>
    <cellStyle name="Normal 13 2 2 8 3" xfId="1376" xr:uid="{00000000-0005-0000-0000-00004A030000}"/>
    <cellStyle name="Normal 13 2 2 8 4" xfId="1377" xr:uid="{00000000-0005-0000-0000-00004B030000}"/>
    <cellStyle name="Normal 13 2 2 9" xfId="1378" xr:uid="{00000000-0005-0000-0000-00004C030000}"/>
    <cellStyle name="Normal 13 2 2 9 2" xfId="1379" xr:uid="{00000000-0005-0000-0000-00004D030000}"/>
    <cellStyle name="Normal 13 2 2 9 3" xfId="1380" xr:uid="{00000000-0005-0000-0000-00004E030000}"/>
    <cellStyle name="Normal 13 2 2 9 4" xfId="1381" xr:uid="{00000000-0005-0000-0000-00004F030000}"/>
    <cellStyle name="Normal 13 2 3" xfId="304" xr:uid="{00000000-0005-0000-0000-000050030000}"/>
    <cellStyle name="Normal 13 2 3 10" xfId="1382" xr:uid="{00000000-0005-0000-0000-000051030000}"/>
    <cellStyle name="Normal 13 2 3 10 2" xfId="1383" xr:uid="{00000000-0005-0000-0000-000052030000}"/>
    <cellStyle name="Normal 13 2 3 10 3" xfId="1384" xr:uid="{00000000-0005-0000-0000-000053030000}"/>
    <cellStyle name="Normal 13 2 3 10 4" xfId="1385" xr:uid="{00000000-0005-0000-0000-000054030000}"/>
    <cellStyle name="Normal 13 2 3 11" xfId="1386" xr:uid="{00000000-0005-0000-0000-000055030000}"/>
    <cellStyle name="Normal 13 2 3 11 2" xfId="1387" xr:uid="{00000000-0005-0000-0000-000056030000}"/>
    <cellStyle name="Normal 13 2 3 11 3" xfId="1388" xr:uid="{00000000-0005-0000-0000-000057030000}"/>
    <cellStyle name="Normal 13 2 3 12" xfId="1389" xr:uid="{00000000-0005-0000-0000-000058030000}"/>
    <cellStyle name="Normal 13 2 3 13" xfId="1390" xr:uid="{00000000-0005-0000-0000-000059030000}"/>
    <cellStyle name="Normal 13 2 3 14" xfId="1391" xr:uid="{00000000-0005-0000-0000-00005A030000}"/>
    <cellStyle name="Normal 13 2 3 2" xfId="1392" xr:uid="{00000000-0005-0000-0000-00005B030000}"/>
    <cellStyle name="Normal 13 2 3 2 10" xfId="1393" xr:uid="{00000000-0005-0000-0000-00005C030000}"/>
    <cellStyle name="Normal 13 2 3 2 11" xfId="1394" xr:uid="{00000000-0005-0000-0000-00005D030000}"/>
    <cellStyle name="Normal 13 2 3 2 2" xfId="1395" xr:uid="{00000000-0005-0000-0000-00005E030000}"/>
    <cellStyle name="Normal 13 2 3 2 2 10" xfId="1396" xr:uid="{00000000-0005-0000-0000-00005F030000}"/>
    <cellStyle name="Normal 13 2 3 2 2 2" xfId="1397" xr:uid="{00000000-0005-0000-0000-000060030000}"/>
    <cellStyle name="Normal 13 2 3 2 2 2 2" xfId="1398" xr:uid="{00000000-0005-0000-0000-000061030000}"/>
    <cellStyle name="Normal 13 2 3 2 2 2 2 2" xfId="1399" xr:uid="{00000000-0005-0000-0000-000062030000}"/>
    <cellStyle name="Normal 13 2 3 2 2 2 2 2 2" xfId="1400" xr:uid="{00000000-0005-0000-0000-000063030000}"/>
    <cellStyle name="Normal 13 2 3 2 2 2 2 2 3" xfId="1401" xr:uid="{00000000-0005-0000-0000-000064030000}"/>
    <cellStyle name="Normal 13 2 3 2 2 2 2 2 4" xfId="1402" xr:uid="{00000000-0005-0000-0000-000065030000}"/>
    <cellStyle name="Normal 13 2 3 2 2 2 2 3" xfId="1403" xr:uid="{00000000-0005-0000-0000-000066030000}"/>
    <cellStyle name="Normal 13 2 3 2 2 2 2 3 2" xfId="1404" xr:uid="{00000000-0005-0000-0000-000067030000}"/>
    <cellStyle name="Normal 13 2 3 2 2 2 2 3 3" xfId="1405" xr:uid="{00000000-0005-0000-0000-000068030000}"/>
    <cellStyle name="Normal 13 2 3 2 2 2 2 4" xfId="1406" xr:uid="{00000000-0005-0000-0000-000069030000}"/>
    <cellStyle name="Normal 13 2 3 2 2 2 2 5" xfId="1407" xr:uid="{00000000-0005-0000-0000-00006A030000}"/>
    <cellStyle name="Normal 13 2 3 2 2 2 2 6" xfId="1408" xr:uid="{00000000-0005-0000-0000-00006B030000}"/>
    <cellStyle name="Normal 13 2 3 2 2 2 3" xfId="1409" xr:uid="{00000000-0005-0000-0000-00006C030000}"/>
    <cellStyle name="Normal 13 2 3 2 2 2 3 2" xfId="1410" xr:uid="{00000000-0005-0000-0000-00006D030000}"/>
    <cellStyle name="Normal 13 2 3 2 2 2 3 3" xfId="1411" xr:uid="{00000000-0005-0000-0000-00006E030000}"/>
    <cellStyle name="Normal 13 2 3 2 2 2 3 4" xfId="1412" xr:uid="{00000000-0005-0000-0000-00006F030000}"/>
    <cellStyle name="Normal 13 2 3 2 2 2 4" xfId="1413" xr:uid="{00000000-0005-0000-0000-000070030000}"/>
    <cellStyle name="Normal 13 2 3 2 2 2 4 2" xfId="1414" xr:uid="{00000000-0005-0000-0000-000071030000}"/>
    <cellStyle name="Normal 13 2 3 2 2 2 4 3" xfId="1415" xr:uid="{00000000-0005-0000-0000-000072030000}"/>
    <cellStyle name="Normal 13 2 3 2 2 2 4 4" xfId="1416" xr:uid="{00000000-0005-0000-0000-000073030000}"/>
    <cellStyle name="Normal 13 2 3 2 2 2 5" xfId="1417" xr:uid="{00000000-0005-0000-0000-000074030000}"/>
    <cellStyle name="Normal 13 2 3 2 2 2 5 2" xfId="1418" xr:uid="{00000000-0005-0000-0000-000075030000}"/>
    <cellStyle name="Normal 13 2 3 2 2 2 5 3" xfId="1419" xr:uid="{00000000-0005-0000-0000-000076030000}"/>
    <cellStyle name="Normal 13 2 3 2 2 2 5 4" xfId="1420" xr:uid="{00000000-0005-0000-0000-000077030000}"/>
    <cellStyle name="Normal 13 2 3 2 2 2 6" xfId="1421" xr:uid="{00000000-0005-0000-0000-000078030000}"/>
    <cellStyle name="Normal 13 2 3 2 2 2 6 2" xfId="1422" xr:uid="{00000000-0005-0000-0000-000079030000}"/>
    <cellStyle name="Normal 13 2 3 2 2 2 6 3" xfId="1423" xr:uid="{00000000-0005-0000-0000-00007A030000}"/>
    <cellStyle name="Normal 13 2 3 2 2 2 7" xfId="1424" xr:uid="{00000000-0005-0000-0000-00007B030000}"/>
    <cellStyle name="Normal 13 2 3 2 2 2 8" xfId="1425" xr:uid="{00000000-0005-0000-0000-00007C030000}"/>
    <cellStyle name="Normal 13 2 3 2 2 2 9" xfId="1426" xr:uid="{00000000-0005-0000-0000-00007D030000}"/>
    <cellStyle name="Normal 13 2 3 2 2 3" xfId="1427" xr:uid="{00000000-0005-0000-0000-00007E030000}"/>
    <cellStyle name="Normal 13 2 3 2 2 3 2" xfId="1428" xr:uid="{00000000-0005-0000-0000-00007F030000}"/>
    <cellStyle name="Normal 13 2 3 2 2 3 2 2" xfId="1429" xr:uid="{00000000-0005-0000-0000-000080030000}"/>
    <cellStyle name="Normal 13 2 3 2 2 3 2 3" xfId="1430" xr:uid="{00000000-0005-0000-0000-000081030000}"/>
    <cellStyle name="Normal 13 2 3 2 2 3 2 4" xfId="1431" xr:uid="{00000000-0005-0000-0000-000082030000}"/>
    <cellStyle name="Normal 13 2 3 2 2 3 3" xfId="1432" xr:uid="{00000000-0005-0000-0000-000083030000}"/>
    <cellStyle name="Normal 13 2 3 2 2 3 3 2" xfId="1433" xr:uid="{00000000-0005-0000-0000-000084030000}"/>
    <cellStyle name="Normal 13 2 3 2 2 3 3 3" xfId="1434" xr:uid="{00000000-0005-0000-0000-000085030000}"/>
    <cellStyle name="Normal 13 2 3 2 2 3 4" xfId="1435" xr:uid="{00000000-0005-0000-0000-000086030000}"/>
    <cellStyle name="Normal 13 2 3 2 2 3 5" xfId="1436" xr:uid="{00000000-0005-0000-0000-000087030000}"/>
    <cellStyle name="Normal 13 2 3 2 2 3 6" xfId="1437" xr:uid="{00000000-0005-0000-0000-000088030000}"/>
    <cellStyle name="Normal 13 2 3 2 2 4" xfId="1438" xr:uid="{00000000-0005-0000-0000-000089030000}"/>
    <cellStyle name="Normal 13 2 3 2 2 4 2" xfId="1439" xr:uid="{00000000-0005-0000-0000-00008A030000}"/>
    <cellStyle name="Normal 13 2 3 2 2 4 3" xfId="1440" xr:uid="{00000000-0005-0000-0000-00008B030000}"/>
    <cellStyle name="Normal 13 2 3 2 2 4 4" xfId="1441" xr:uid="{00000000-0005-0000-0000-00008C030000}"/>
    <cellStyle name="Normal 13 2 3 2 2 5" xfId="1442" xr:uid="{00000000-0005-0000-0000-00008D030000}"/>
    <cellStyle name="Normal 13 2 3 2 2 5 2" xfId="1443" xr:uid="{00000000-0005-0000-0000-00008E030000}"/>
    <cellStyle name="Normal 13 2 3 2 2 5 3" xfId="1444" xr:uid="{00000000-0005-0000-0000-00008F030000}"/>
    <cellStyle name="Normal 13 2 3 2 2 5 4" xfId="1445" xr:uid="{00000000-0005-0000-0000-000090030000}"/>
    <cellStyle name="Normal 13 2 3 2 2 6" xfId="1446" xr:uid="{00000000-0005-0000-0000-000091030000}"/>
    <cellStyle name="Normal 13 2 3 2 2 6 2" xfId="1447" xr:uid="{00000000-0005-0000-0000-000092030000}"/>
    <cellStyle name="Normal 13 2 3 2 2 6 3" xfId="1448" xr:uid="{00000000-0005-0000-0000-000093030000}"/>
    <cellStyle name="Normal 13 2 3 2 2 6 4" xfId="1449" xr:uid="{00000000-0005-0000-0000-000094030000}"/>
    <cellStyle name="Normal 13 2 3 2 2 7" xfId="1450" xr:uid="{00000000-0005-0000-0000-000095030000}"/>
    <cellStyle name="Normal 13 2 3 2 2 7 2" xfId="1451" xr:uid="{00000000-0005-0000-0000-000096030000}"/>
    <cellStyle name="Normal 13 2 3 2 2 7 3" xfId="1452" xr:uid="{00000000-0005-0000-0000-000097030000}"/>
    <cellStyle name="Normal 13 2 3 2 2 8" xfId="1453" xr:uid="{00000000-0005-0000-0000-000098030000}"/>
    <cellStyle name="Normal 13 2 3 2 2 9" xfId="1454" xr:uid="{00000000-0005-0000-0000-000099030000}"/>
    <cellStyle name="Normal 13 2 3 2 3" xfId="1455" xr:uid="{00000000-0005-0000-0000-00009A030000}"/>
    <cellStyle name="Normal 13 2 3 2 3 2" xfId="1456" xr:uid="{00000000-0005-0000-0000-00009B030000}"/>
    <cellStyle name="Normal 13 2 3 2 3 2 2" xfId="1457" xr:uid="{00000000-0005-0000-0000-00009C030000}"/>
    <cellStyle name="Normal 13 2 3 2 3 2 2 2" xfId="1458" xr:uid="{00000000-0005-0000-0000-00009D030000}"/>
    <cellStyle name="Normal 13 2 3 2 3 2 2 3" xfId="1459" xr:uid="{00000000-0005-0000-0000-00009E030000}"/>
    <cellStyle name="Normal 13 2 3 2 3 2 2 4" xfId="1460" xr:uid="{00000000-0005-0000-0000-00009F030000}"/>
    <cellStyle name="Normal 13 2 3 2 3 2 3" xfId="1461" xr:uid="{00000000-0005-0000-0000-0000A0030000}"/>
    <cellStyle name="Normal 13 2 3 2 3 2 3 2" xfId="1462" xr:uid="{00000000-0005-0000-0000-0000A1030000}"/>
    <cellStyle name="Normal 13 2 3 2 3 2 3 3" xfId="1463" xr:uid="{00000000-0005-0000-0000-0000A2030000}"/>
    <cellStyle name="Normal 13 2 3 2 3 2 4" xfId="1464" xr:uid="{00000000-0005-0000-0000-0000A3030000}"/>
    <cellStyle name="Normal 13 2 3 2 3 2 5" xfId="1465" xr:uid="{00000000-0005-0000-0000-0000A4030000}"/>
    <cellStyle name="Normal 13 2 3 2 3 2 6" xfId="1466" xr:uid="{00000000-0005-0000-0000-0000A5030000}"/>
    <cellStyle name="Normal 13 2 3 2 3 3" xfId="1467" xr:uid="{00000000-0005-0000-0000-0000A6030000}"/>
    <cellStyle name="Normal 13 2 3 2 3 3 2" xfId="1468" xr:uid="{00000000-0005-0000-0000-0000A7030000}"/>
    <cellStyle name="Normal 13 2 3 2 3 3 3" xfId="1469" xr:uid="{00000000-0005-0000-0000-0000A8030000}"/>
    <cellStyle name="Normal 13 2 3 2 3 3 4" xfId="1470" xr:uid="{00000000-0005-0000-0000-0000A9030000}"/>
    <cellStyle name="Normal 13 2 3 2 3 4" xfId="1471" xr:uid="{00000000-0005-0000-0000-0000AA030000}"/>
    <cellStyle name="Normal 13 2 3 2 3 4 2" xfId="1472" xr:uid="{00000000-0005-0000-0000-0000AB030000}"/>
    <cellStyle name="Normal 13 2 3 2 3 4 3" xfId="1473" xr:uid="{00000000-0005-0000-0000-0000AC030000}"/>
    <cellStyle name="Normal 13 2 3 2 3 4 4" xfId="1474" xr:uid="{00000000-0005-0000-0000-0000AD030000}"/>
    <cellStyle name="Normal 13 2 3 2 3 5" xfId="1475" xr:uid="{00000000-0005-0000-0000-0000AE030000}"/>
    <cellStyle name="Normal 13 2 3 2 3 5 2" xfId="1476" xr:uid="{00000000-0005-0000-0000-0000AF030000}"/>
    <cellStyle name="Normal 13 2 3 2 3 5 3" xfId="1477" xr:uid="{00000000-0005-0000-0000-0000B0030000}"/>
    <cellStyle name="Normal 13 2 3 2 3 5 4" xfId="1478" xr:uid="{00000000-0005-0000-0000-0000B1030000}"/>
    <cellStyle name="Normal 13 2 3 2 3 6" xfId="1479" xr:uid="{00000000-0005-0000-0000-0000B2030000}"/>
    <cellStyle name="Normal 13 2 3 2 3 6 2" xfId="1480" xr:uid="{00000000-0005-0000-0000-0000B3030000}"/>
    <cellStyle name="Normal 13 2 3 2 3 6 3" xfId="1481" xr:uid="{00000000-0005-0000-0000-0000B4030000}"/>
    <cellStyle name="Normal 13 2 3 2 3 7" xfId="1482" xr:uid="{00000000-0005-0000-0000-0000B5030000}"/>
    <cellStyle name="Normal 13 2 3 2 3 8" xfId="1483" xr:uid="{00000000-0005-0000-0000-0000B6030000}"/>
    <cellStyle name="Normal 13 2 3 2 3 9" xfId="1484" xr:uid="{00000000-0005-0000-0000-0000B7030000}"/>
    <cellStyle name="Normal 13 2 3 2 4" xfId="1485" xr:uid="{00000000-0005-0000-0000-0000B8030000}"/>
    <cellStyle name="Normal 13 2 3 2 4 2" xfId="1486" xr:uid="{00000000-0005-0000-0000-0000B9030000}"/>
    <cellStyle name="Normal 13 2 3 2 4 2 2" xfId="1487" xr:uid="{00000000-0005-0000-0000-0000BA030000}"/>
    <cellStyle name="Normal 13 2 3 2 4 2 3" xfId="1488" xr:uid="{00000000-0005-0000-0000-0000BB030000}"/>
    <cellStyle name="Normal 13 2 3 2 4 2 4" xfId="1489" xr:uid="{00000000-0005-0000-0000-0000BC030000}"/>
    <cellStyle name="Normal 13 2 3 2 4 3" xfId="1490" xr:uid="{00000000-0005-0000-0000-0000BD030000}"/>
    <cellStyle name="Normal 13 2 3 2 4 3 2" xfId="1491" xr:uid="{00000000-0005-0000-0000-0000BE030000}"/>
    <cellStyle name="Normal 13 2 3 2 4 3 3" xfId="1492" xr:uid="{00000000-0005-0000-0000-0000BF030000}"/>
    <cellStyle name="Normal 13 2 3 2 4 4" xfId="1493" xr:uid="{00000000-0005-0000-0000-0000C0030000}"/>
    <cellStyle name="Normal 13 2 3 2 4 5" xfId="1494" xr:uid="{00000000-0005-0000-0000-0000C1030000}"/>
    <cellStyle name="Normal 13 2 3 2 4 6" xfId="1495" xr:uid="{00000000-0005-0000-0000-0000C2030000}"/>
    <cellStyle name="Normal 13 2 3 2 5" xfId="1496" xr:uid="{00000000-0005-0000-0000-0000C3030000}"/>
    <cellStyle name="Normal 13 2 3 2 5 2" xfId="1497" xr:uid="{00000000-0005-0000-0000-0000C4030000}"/>
    <cellStyle name="Normal 13 2 3 2 5 3" xfId="1498" xr:uid="{00000000-0005-0000-0000-0000C5030000}"/>
    <cellStyle name="Normal 13 2 3 2 5 4" xfId="1499" xr:uid="{00000000-0005-0000-0000-0000C6030000}"/>
    <cellStyle name="Normal 13 2 3 2 6" xfId="1500" xr:uid="{00000000-0005-0000-0000-0000C7030000}"/>
    <cellStyle name="Normal 13 2 3 2 6 2" xfId="1501" xr:uid="{00000000-0005-0000-0000-0000C8030000}"/>
    <cellStyle name="Normal 13 2 3 2 6 3" xfId="1502" xr:uid="{00000000-0005-0000-0000-0000C9030000}"/>
    <cellStyle name="Normal 13 2 3 2 6 4" xfId="1503" xr:uid="{00000000-0005-0000-0000-0000CA030000}"/>
    <cellStyle name="Normal 13 2 3 2 7" xfId="1504" xr:uid="{00000000-0005-0000-0000-0000CB030000}"/>
    <cellStyle name="Normal 13 2 3 2 7 2" xfId="1505" xr:uid="{00000000-0005-0000-0000-0000CC030000}"/>
    <cellStyle name="Normal 13 2 3 2 7 3" xfId="1506" xr:uid="{00000000-0005-0000-0000-0000CD030000}"/>
    <cellStyle name="Normal 13 2 3 2 7 4" xfId="1507" xr:uid="{00000000-0005-0000-0000-0000CE030000}"/>
    <cellStyle name="Normal 13 2 3 2 8" xfId="1508" xr:uid="{00000000-0005-0000-0000-0000CF030000}"/>
    <cellStyle name="Normal 13 2 3 2 8 2" xfId="1509" xr:uid="{00000000-0005-0000-0000-0000D0030000}"/>
    <cellStyle name="Normal 13 2 3 2 8 3" xfId="1510" xr:uid="{00000000-0005-0000-0000-0000D1030000}"/>
    <cellStyle name="Normal 13 2 3 2 9" xfId="1511" xr:uid="{00000000-0005-0000-0000-0000D2030000}"/>
    <cellStyle name="Normal 13 2 3 3" xfId="1512" xr:uid="{00000000-0005-0000-0000-0000D3030000}"/>
    <cellStyle name="Normal 13 2 3 3 10" xfId="1513" xr:uid="{00000000-0005-0000-0000-0000D4030000}"/>
    <cellStyle name="Normal 13 2 3 3 2" xfId="1514" xr:uid="{00000000-0005-0000-0000-0000D5030000}"/>
    <cellStyle name="Normal 13 2 3 3 2 2" xfId="1515" xr:uid="{00000000-0005-0000-0000-0000D6030000}"/>
    <cellStyle name="Normal 13 2 3 3 2 2 2" xfId="1516" xr:uid="{00000000-0005-0000-0000-0000D7030000}"/>
    <cellStyle name="Normal 13 2 3 3 2 2 2 2" xfId="1517" xr:uid="{00000000-0005-0000-0000-0000D8030000}"/>
    <cellStyle name="Normal 13 2 3 3 2 2 2 3" xfId="1518" xr:uid="{00000000-0005-0000-0000-0000D9030000}"/>
    <cellStyle name="Normal 13 2 3 3 2 2 2 4" xfId="1519" xr:uid="{00000000-0005-0000-0000-0000DA030000}"/>
    <cellStyle name="Normal 13 2 3 3 2 2 3" xfId="1520" xr:uid="{00000000-0005-0000-0000-0000DB030000}"/>
    <cellStyle name="Normal 13 2 3 3 2 2 3 2" xfId="1521" xr:uid="{00000000-0005-0000-0000-0000DC030000}"/>
    <cellStyle name="Normal 13 2 3 3 2 2 3 3" xfId="1522" xr:uid="{00000000-0005-0000-0000-0000DD030000}"/>
    <cellStyle name="Normal 13 2 3 3 2 2 4" xfId="1523" xr:uid="{00000000-0005-0000-0000-0000DE030000}"/>
    <cellStyle name="Normal 13 2 3 3 2 2 5" xfId="1524" xr:uid="{00000000-0005-0000-0000-0000DF030000}"/>
    <cellStyle name="Normal 13 2 3 3 2 2 6" xfId="1525" xr:uid="{00000000-0005-0000-0000-0000E0030000}"/>
    <cellStyle name="Normal 13 2 3 3 2 3" xfId="1526" xr:uid="{00000000-0005-0000-0000-0000E1030000}"/>
    <cellStyle name="Normal 13 2 3 3 2 3 2" xfId="1527" xr:uid="{00000000-0005-0000-0000-0000E2030000}"/>
    <cellStyle name="Normal 13 2 3 3 2 3 3" xfId="1528" xr:uid="{00000000-0005-0000-0000-0000E3030000}"/>
    <cellStyle name="Normal 13 2 3 3 2 3 4" xfId="1529" xr:uid="{00000000-0005-0000-0000-0000E4030000}"/>
    <cellStyle name="Normal 13 2 3 3 2 4" xfId="1530" xr:uid="{00000000-0005-0000-0000-0000E5030000}"/>
    <cellStyle name="Normal 13 2 3 3 2 4 2" xfId="1531" xr:uid="{00000000-0005-0000-0000-0000E6030000}"/>
    <cellStyle name="Normal 13 2 3 3 2 4 3" xfId="1532" xr:uid="{00000000-0005-0000-0000-0000E7030000}"/>
    <cellStyle name="Normal 13 2 3 3 2 4 4" xfId="1533" xr:uid="{00000000-0005-0000-0000-0000E8030000}"/>
    <cellStyle name="Normal 13 2 3 3 2 5" xfId="1534" xr:uid="{00000000-0005-0000-0000-0000E9030000}"/>
    <cellStyle name="Normal 13 2 3 3 2 5 2" xfId="1535" xr:uid="{00000000-0005-0000-0000-0000EA030000}"/>
    <cellStyle name="Normal 13 2 3 3 2 5 3" xfId="1536" xr:uid="{00000000-0005-0000-0000-0000EB030000}"/>
    <cellStyle name="Normal 13 2 3 3 2 5 4" xfId="1537" xr:uid="{00000000-0005-0000-0000-0000EC030000}"/>
    <cellStyle name="Normal 13 2 3 3 2 6" xfId="1538" xr:uid="{00000000-0005-0000-0000-0000ED030000}"/>
    <cellStyle name="Normal 13 2 3 3 2 6 2" xfId="1539" xr:uid="{00000000-0005-0000-0000-0000EE030000}"/>
    <cellStyle name="Normal 13 2 3 3 2 6 3" xfId="1540" xr:uid="{00000000-0005-0000-0000-0000EF030000}"/>
    <cellStyle name="Normal 13 2 3 3 2 7" xfId="1541" xr:uid="{00000000-0005-0000-0000-0000F0030000}"/>
    <cellStyle name="Normal 13 2 3 3 2 8" xfId="1542" xr:uid="{00000000-0005-0000-0000-0000F1030000}"/>
    <cellStyle name="Normal 13 2 3 3 2 9" xfId="1543" xr:uid="{00000000-0005-0000-0000-0000F2030000}"/>
    <cellStyle name="Normal 13 2 3 3 3" xfId="1544" xr:uid="{00000000-0005-0000-0000-0000F3030000}"/>
    <cellStyle name="Normal 13 2 3 3 3 2" xfId="1545" xr:uid="{00000000-0005-0000-0000-0000F4030000}"/>
    <cellStyle name="Normal 13 2 3 3 3 2 2" xfId="1546" xr:uid="{00000000-0005-0000-0000-0000F5030000}"/>
    <cellStyle name="Normal 13 2 3 3 3 2 3" xfId="1547" xr:uid="{00000000-0005-0000-0000-0000F6030000}"/>
    <cellStyle name="Normal 13 2 3 3 3 2 4" xfId="1548" xr:uid="{00000000-0005-0000-0000-0000F7030000}"/>
    <cellStyle name="Normal 13 2 3 3 3 3" xfId="1549" xr:uid="{00000000-0005-0000-0000-0000F8030000}"/>
    <cellStyle name="Normal 13 2 3 3 3 3 2" xfId="1550" xr:uid="{00000000-0005-0000-0000-0000F9030000}"/>
    <cellStyle name="Normal 13 2 3 3 3 3 3" xfId="1551" xr:uid="{00000000-0005-0000-0000-0000FA030000}"/>
    <cellStyle name="Normal 13 2 3 3 3 4" xfId="1552" xr:uid="{00000000-0005-0000-0000-0000FB030000}"/>
    <cellStyle name="Normal 13 2 3 3 3 5" xfId="1553" xr:uid="{00000000-0005-0000-0000-0000FC030000}"/>
    <cellStyle name="Normal 13 2 3 3 3 6" xfId="1554" xr:uid="{00000000-0005-0000-0000-0000FD030000}"/>
    <cellStyle name="Normal 13 2 3 3 4" xfId="1555" xr:uid="{00000000-0005-0000-0000-0000FE030000}"/>
    <cellStyle name="Normal 13 2 3 3 4 2" xfId="1556" xr:uid="{00000000-0005-0000-0000-0000FF030000}"/>
    <cellStyle name="Normal 13 2 3 3 4 3" xfId="1557" xr:uid="{00000000-0005-0000-0000-000000040000}"/>
    <cellStyle name="Normal 13 2 3 3 4 4" xfId="1558" xr:uid="{00000000-0005-0000-0000-000001040000}"/>
    <cellStyle name="Normal 13 2 3 3 5" xfId="1559" xr:uid="{00000000-0005-0000-0000-000002040000}"/>
    <cellStyle name="Normal 13 2 3 3 5 2" xfId="1560" xr:uid="{00000000-0005-0000-0000-000003040000}"/>
    <cellStyle name="Normal 13 2 3 3 5 3" xfId="1561" xr:uid="{00000000-0005-0000-0000-000004040000}"/>
    <cellStyle name="Normal 13 2 3 3 5 4" xfId="1562" xr:uid="{00000000-0005-0000-0000-000005040000}"/>
    <cellStyle name="Normal 13 2 3 3 6" xfId="1563" xr:uid="{00000000-0005-0000-0000-000006040000}"/>
    <cellStyle name="Normal 13 2 3 3 6 2" xfId="1564" xr:uid="{00000000-0005-0000-0000-000007040000}"/>
    <cellStyle name="Normal 13 2 3 3 6 3" xfId="1565" xr:uid="{00000000-0005-0000-0000-000008040000}"/>
    <cellStyle name="Normal 13 2 3 3 6 4" xfId="1566" xr:uid="{00000000-0005-0000-0000-000009040000}"/>
    <cellStyle name="Normal 13 2 3 3 7" xfId="1567" xr:uid="{00000000-0005-0000-0000-00000A040000}"/>
    <cellStyle name="Normal 13 2 3 3 7 2" xfId="1568" xr:uid="{00000000-0005-0000-0000-00000B040000}"/>
    <cellStyle name="Normal 13 2 3 3 7 3" xfId="1569" xr:uid="{00000000-0005-0000-0000-00000C040000}"/>
    <cellStyle name="Normal 13 2 3 3 8" xfId="1570" xr:uid="{00000000-0005-0000-0000-00000D040000}"/>
    <cellStyle name="Normal 13 2 3 3 9" xfId="1571" xr:uid="{00000000-0005-0000-0000-00000E040000}"/>
    <cellStyle name="Normal 13 2 3 4" xfId="1572" xr:uid="{00000000-0005-0000-0000-00000F040000}"/>
    <cellStyle name="Normal 13 2 3 4 2" xfId="1573" xr:uid="{00000000-0005-0000-0000-000010040000}"/>
    <cellStyle name="Normal 13 2 3 4 2 2" xfId="1574" xr:uid="{00000000-0005-0000-0000-000011040000}"/>
    <cellStyle name="Normal 13 2 3 4 2 2 2" xfId="1575" xr:uid="{00000000-0005-0000-0000-000012040000}"/>
    <cellStyle name="Normal 13 2 3 4 2 2 3" xfId="1576" xr:uid="{00000000-0005-0000-0000-000013040000}"/>
    <cellStyle name="Normal 13 2 3 4 2 2 4" xfId="1577" xr:uid="{00000000-0005-0000-0000-000014040000}"/>
    <cellStyle name="Normal 13 2 3 4 2 3" xfId="1578" xr:uid="{00000000-0005-0000-0000-000015040000}"/>
    <cellStyle name="Normal 13 2 3 4 2 3 2" xfId="1579" xr:uid="{00000000-0005-0000-0000-000016040000}"/>
    <cellStyle name="Normal 13 2 3 4 2 3 3" xfId="1580" xr:uid="{00000000-0005-0000-0000-000017040000}"/>
    <cellStyle name="Normal 13 2 3 4 2 4" xfId="1581" xr:uid="{00000000-0005-0000-0000-000018040000}"/>
    <cellStyle name="Normal 13 2 3 4 2 5" xfId="1582" xr:uid="{00000000-0005-0000-0000-000019040000}"/>
    <cellStyle name="Normal 13 2 3 4 2 6" xfId="1583" xr:uid="{00000000-0005-0000-0000-00001A040000}"/>
    <cellStyle name="Normal 13 2 3 4 3" xfId="1584" xr:uid="{00000000-0005-0000-0000-00001B040000}"/>
    <cellStyle name="Normal 13 2 3 4 3 2" xfId="1585" xr:uid="{00000000-0005-0000-0000-00001C040000}"/>
    <cellStyle name="Normal 13 2 3 4 3 3" xfId="1586" xr:uid="{00000000-0005-0000-0000-00001D040000}"/>
    <cellStyle name="Normal 13 2 3 4 3 4" xfId="1587" xr:uid="{00000000-0005-0000-0000-00001E040000}"/>
    <cellStyle name="Normal 13 2 3 4 4" xfId="1588" xr:uid="{00000000-0005-0000-0000-00001F040000}"/>
    <cellStyle name="Normal 13 2 3 4 4 2" xfId="1589" xr:uid="{00000000-0005-0000-0000-000020040000}"/>
    <cellStyle name="Normal 13 2 3 4 4 3" xfId="1590" xr:uid="{00000000-0005-0000-0000-000021040000}"/>
    <cellStyle name="Normal 13 2 3 4 4 4" xfId="1591" xr:uid="{00000000-0005-0000-0000-000022040000}"/>
    <cellStyle name="Normal 13 2 3 4 5" xfId="1592" xr:uid="{00000000-0005-0000-0000-000023040000}"/>
    <cellStyle name="Normal 13 2 3 4 5 2" xfId="1593" xr:uid="{00000000-0005-0000-0000-000024040000}"/>
    <cellStyle name="Normal 13 2 3 4 5 3" xfId="1594" xr:uid="{00000000-0005-0000-0000-000025040000}"/>
    <cellStyle name="Normal 13 2 3 4 5 4" xfId="1595" xr:uid="{00000000-0005-0000-0000-000026040000}"/>
    <cellStyle name="Normal 13 2 3 4 6" xfId="1596" xr:uid="{00000000-0005-0000-0000-000027040000}"/>
    <cellStyle name="Normal 13 2 3 4 6 2" xfId="1597" xr:uid="{00000000-0005-0000-0000-000028040000}"/>
    <cellStyle name="Normal 13 2 3 4 6 3" xfId="1598" xr:uid="{00000000-0005-0000-0000-000029040000}"/>
    <cellStyle name="Normal 13 2 3 4 7" xfId="1599" xr:uid="{00000000-0005-0000-0000-00002A040000}"/>
    <cellStyle name="Normal 13 2 3 4 8" xfId="1600" xr:uid="{00000000-0005-0000-0000-00002B040000}"/>
    <cellStyle name="Normal 13 2 3 4 9" xfId="1601" xr:uid="{00000000-0005-0000-0000-00002C040000}"/>
    <cellStyle name="Normal 13 2 3 5" xfId="1602" xr:uid="{00000000-0005-0000-0000-00002D040000}"/>
    <cellStyle name="Normal 13 2 3 5 2" xfId="1603" xr:uid="{00000000-0005-0000-0000-00002E040000}"/>
    <cellStyle name="Normal 13 2 3 5 2 2" xfId="1604" xr:uid="{00000000-0005-0000-0000-00002F040000}"/>
    <cellStyle name="Normal 13 2 3 5 2 2 2" xfId="1605" xr:uid="{00000000-0005-0000-0000-000030040000}"/>
    <cellStyle name="Normal 13 2 3 5 2 2 3" xfId="1606" xr:uid="{00000000-0005-0000-0000-000031040000}"/>
    <cellStyle name="Normal 13 2 3 5 2 2 4" xfId="1607" xr:uid="{00000000-0005-0000-0000-000032040000}"/>
    <cellStyle name="Normal 13 2 3 5 2 3" xfId="1608" xr:uid="{00000000-0005-0000-0000-000033040000}"/>
    <cellStyle name="Normal 13 2 3 5 2 3 2" xfId="1609" xr:uid="{00000000-0005-0000-0000-000034040000}"/>
    <cellStyle name="Normal 13 2 3 5 2 3 3" xfId="1610" xr:uid="{00000000-0005-0000-0000-000035040000}"/>
    <cellStyle name="Normal 13 2 3 5 2 4" xfId="1611" xr:uid="{00000000-0005-0000-0000-000036040000}"/>
    <cellStyle name="Normal 13 2 3 5 2 5" xfId="1612" xr:uid="{00000000-0005-0000-0000-000037040000}"/>
    <cellStyle name="Normal 13 2 3 5 2 6" xfId="1613" xr:uid="{00000000-0005-0000-0000-000038040000}"/>
    <cellStyle name="Normal 13 2 3 5 3" xfId="1614" xr:uid="{00000000-0005-0000-0000-000039040000}"/>
    <cellStyle name="Normal 13 2 3 5 3 2" xfId="1615" xr:uid="{00000000-0005-0000-0000-00003A040000}"/>
    <cellStyle name="Normal 13 2 3 5 3 3" xfId="1616" xr:uid="{00000000-0005-0000-0000-00003B040000}"/>
    <cellStyle name="Normal 13 2 3 5 3 4" xfId="1617" xr:uid="{00000000-0005-0000-0000-00003C040000}"/>
    <cellStyle name="Normal 13 2 3 5 4" xfId="1618" xr:uid="{00000000-0005-0000-0000-00003D040000}"/>
    <cellStyle name="Normal 13 2 3 5 4 2" xfId="1619" xr:uid="{00000000-0005-0000-0000-00003E040000}"/>
    <cellStyle name="Normal 13 2 3 5 4 3" xfId="1620" xr:uid="{00000000-0005-0000-0000-00003F040000}"/>
    <cellStyle name="Normal 13 2 3 5 4 4" xfId="1621" xr:uid="{00000000-0005-0000-0000-000040040000}"/>
    <cellStyle name="Normal 13 2 3 5 5" xfId="1622" xr:uid="{00000000-0005-0000-0000-000041040000}"/>
    <cellStyle name="Normal 13 2 3 5 5 2" xfId="1623" xr:uid="{00000000-0005-0000-0000-000042040000}"/>
    <cellStyle name="Normal 13 2 3 5 5 3" xfId="1624" xr:uid="{00000000-0005-0000-0000-000043040000}"/>
    <cellStyle name="Normal 13 2 3 5 5 4" xfId="1625" xr:uid="{00000000-0005-0000-0000-000044040000}"/>
    <cellStyle name="Normal 13 2 3 5 6" xfId="1626" xr:uid="{00000000-0005-0000-0000-000045040000}"/>
    <cellStyle name="Normal 13 2 3 5 6 2" xfId="1627" xr:uid="{00000000-0005-0000-0000-000046040000}"/>
    <cellStyle name="Normal 13 2 3 5 6 3" xfId="1628" xr:uid="{00000000-0005-0000-0000-000047040000}"/>
    <cellStyle name="Normal 13 2 3 5 7" xfId="1629" xr:uid="{00000000-0005-0000-0000-000048040000}"/>
    <cellStyle name="Normal 13 2 3 5 8" xfId="1630" xr:uid="{00000000-0005-0000-0000-000049040000}"/>
    <cellStyle name="Normal 13 2 3 5 9" xfId="1631" xr:uid="{00000000-0005-0000-0000-00004A040000}"/>
    <cellStyle name="Normal 13 2 3 6" xfId="1632" xr:uid="{00000000-0005-0000-0000-00004B040000}"/>
    <cellStyle name="Normal 13 2 3 6 2" xfId="1633" xr:uid="{00000000-0005-0000-0000-00004C040000}"/>
    <cellStyle name="Normal 13 2 3 6 2 2" xfId="1634" xr:uid="{00000000-0005-0000-0000-00004D040000}"/>
    <cellStyle name="Normal 13 2 3 6 2 2 2" xfId="1635" xr:uid="{00000000-0005-0000-0000-00004E040000}"/>
    <cellStyle name="Normal 13 2 3 6 2 2 3" xfId="1636" xr:uid="{00000000-0005-0000-0000-00004F040000}"/>
    <cellStyle name="Normal 13 2 3 6 2 2 4" xfId="1637" xr:uid="{00000000-0005-0000-0000-000050040000}"/>
    <cellStyle name="Normal 13 2 3 6 2 3" xfId="1638" xr:uid="{00000000-0005-0000-0000-000051040000}"/>
    <cellStyle name="Normal 13 2 3 6 2 3 2" xfId="1639" xr:uid="{00000000-0005-0000-0000-000052040000}"/>
    <cellStyle name="Normal 13 2 3 6 2 3 3" xfId="1640" xr:uid="{00000000-0005-0000-0000-000053040000}"/>
    <cellStyle name="Normal 13 2 3 6 2 4" xfId="1641" xr:uid="{00000000-0005-0000-0000-000054040000}"/>
    <cellStyle name="Normal 13 2 3 6 2 5" xfId="1642" xr:uid="{00000000-0005-0000-0000-000055040000}"/>
    <cellStyle name="Normal 13 2 3 6 2 6" xfId="1643" xr:uid="{00000000-0005-0000-0000-000056040000}"/>
    <cellStyle name="Normal 13 2 3 6 3" xfId="1644" xr:uid="{00000000-0005-0000-0000-000057040000}"/>
    <cellStyle name="Normal 13 2 3 6 3 2" xfId="1645" xr:uid="{00000000-0005-0000-0000-000058040000}"/>
    <cellStyle name="Normal 13 2 3 6 3 3" xfId="1646" xr:uid="{00000000-0005-0000-0000-000059040000}"/>
    <cellStyle name="Normal 13 2 3 6 3 4" xfId="1647" xr:uid="{00000000-0005-0000-0000-00005A040000}"/>
    <cellStyle name="Normal 13 2 3 6 4" xfId="1648" xr:uid="{00000000-0005-0000-0000-00005B040000}"/>
    <cellStyle name="Normal 13 2 3 6 4 2" xfId="1649" xr:uid="{00000000-0005-0000-0000-00005C040000}"/>
    <cellStyle name="Normal 13 2 3 6 4 3" xfId="1650" xr:uid="{00000000-0005-0000-0000-00005D040000}"/>
    <cellStyle name="Normal 13 2 3 6 4 4" xfId="1651" xr:uid="{00000000-0005-0000-0000-00005E040000}"/>
    <cellStyle name="Normal 13 2 3 6 5" xfId="1652" xr:uid="{00000000-0005-0000-0000-00005F040000}"/>
    <cellStyle name="Normal 13 2 3 6 5 2" xfId="1653" xr:uid="{00000000-0005-0000-0000-000060040000}"/>
    <cellStyle name="Normal 13 2 3 6 5 3" xfId="1654" xr:uid="{00000000-0005-0000-0000-000061040000}"/>
    <cellStyle name="Normal 13 2 3 6 6" xfId="1655" xr:uid="{00000000-0005-0000-0000-000062040000}"/>
    <cellStyle name="Normal 13 2 3 6 7" xfId="1656" xr:uid="{00000000-0005-0000-0000-000063040000}"/>
    <cellStyle name="Normal 13 2 3 6 8" xfId="1657" xr:uid="{00000000-0005-0000-0000-000064040000}"/>
    <cellStyle name="Normal 13 2 3 7" xfId="1658" xr:uid="{00000000-0005-0000-0000-000065040000}"/>
    <cellStyle name="Normal 13 2 3 7 2" xfId="1659" xr:uid="{00000000-0005-0000-0000-000066040000}"/>
    <cellStyle name="Normal 13 2 3 7 2 2" xfId="1660" xr:uid="{00000000-0005-0000-0000-000067040000}"/>
    <cellStyle name="Normal 13 2 3 7 2 3" xfId="1661" xr:uid="{00000000-0005-0000-0000-000068040000}"/>
    <cellStyle name="Normal 13 2 3 7 2 4" xfId="1662" xr:uid="{00000000-0005-0000-0000-000069040000}"/>
    <cellStyle name="Normal 13 2 3 7 3" xfId="1663" xr:uid="{00000000-0005-0000-0000-00006A040000}"/>
    <cellStyle name="Normal 13 2 3 7 3 2" xfId="1664" xr:uid="{00000000-0005-0000-0000-00006B040000}"/>
    <cellStyle name="Normal 13 2 3 7 3 3" xfId="1665" xr:uid="{00000000-0005-0000-0000-00006C040000}"/>
    <cellStyle name="Normal 13 2 3 7 4" xfId="1666" xr:uid="{00000000-0005-0000-0000-00006D040000}"/>
    <cellStyle name="Normal 13 2 3 7 5" xfId="1667" xr:uid="{00000000-0005-0000-0000-00006E040000}"/>
    <cellStyle name="Normal 13 2 3 7 6" xfId="1668" xr:uid="{00000000-0005-0000-0000-00006F040000}"/>
    <cellStyle name="Normal 13 2 3 8" xfId="1669" xr:uid="{00000000-0005-0000-0000-000070040000}"/>
    <cellStyle name="Normal 13 2 3 8 2" xfId="1670" xr:uid="{00000000-0005-0000-0000-000071040000}"/>
    <cellStyle name="Normal 13 2 3 8 3" xfId="1671" xr:uid="{00000000-0005-0000-0000-000072040000}"/>
    <cellStyle name="Normal 13 2 3 8 4" xfId="1672" xr:uid="{00000000-0005-0000-0000-000073040000}"/>
    <cellStyle name="Normal 13 2 3 9" xfId="1673" xr:uid="{00000000-0005-0000-0000-000074040000}"/>
    <cellStyle name="Normal 13 2 3 9 2" xfId="1674" xr:uid="{00000000-0005-0000-0000-000075040000}"/>
    <cellStyle name="Normal 13 2 3 9 3" xfId="1675" xr:uid="{00000000-0005-0000-0000-000076040000}"/>
    <cellStyle name="Normal 13 2 3 9 4" xfId="1676" xr:uid="{00000000-0005-0000-0000-000077040000}"/>
    <cellStyle name="Normal 13 2 4" xfId="372" xr:uid="{00000000-0005-0000-0000-000078040000}"/>
    <cellStyle name="Normal 13 2 4 10" xfId="1677" xr:uid="{00000000-0005-0000-0000-000079040000}"/>
    <cellStyle name="Normal 13 2 4 11" xfId="1678" xr:uid="{00000000-0005-0000-0000-00007A040000}"/>
    <cellStyle name="Normal 13 2 4 2" xfId="1679" xr:uid="{00000000-0005-0000-0000-00007B040000}"/>
    <cellStyle name="Normal 13 2 4 2 10" xfId="1680" xr:uid="{00000000-0005-0000-0000-00007C040000}"/>
    <cellStyle name="Normal 13 2 4 2 2" xfId="1681" xr:uid="{00000000-0005-0000-0000-00007D040000}"/>
    <cellStyle name="Normal 13 2 4 2 2 2" xfId="1682" xr:uid="{00000000-0005-0000-0000-00007E040000}"/>
    <cellStyle name="Normal 13 2 4 2 2 2 2" xfId="1683" xr:uid="{00000000-0005-0000-0000-00007F040000}"/>
    <cellStyle name="Normal 13 2 4 2 2 2 2 2" xfId="1684" xr:uid="{00000000-0005-0000-0000-000080040000}"/>
    <cellStyle name="Normal 13 2 4 2 2 2 2 3" xfId="1685" xr:uid="{00000000-0005-0000-0000-000081040000}"/>
    <cellStyle name="Normal 13 2 4 2 2 2 2 4" xfId="1686" xr:uid="{00000000-0005-0000-0000-000082040000}"/>
    <cellStyle name="Normal 13 2 4 2 2 2 3" xfId="1687" xr:uid="{00000000-0005-0000-0000-000083040000}"/>
    <cellStyle name="Normal 13 2 4 2 2 2 3 2" xfId="1688" xr:uid="{00000000-0005-0000-0000-000084040000}"/>
    <cellStyle name="Normal 13 2 4 2 2 2 3 3" xfId="1689" xr:uid="{00000000-0005-0000-0000-000085040000}"/>
    <cellStyle name="Normal 13 2 4 2 2 2 4" xfId="1690" xr:uid="{00000000-0005-0000-0000-000086040000}"/>
    <cellStyle name="Normal 13 2 4 2 2 2 5" xfId="1691" xr:uid="{00000000-0005-0000-0000-000087040000}"/>
    <cellStyle name="Normal 13 2 4 2 2 2 6" xfId="1692" xr:uid="{00000000-0005-0000-0000-000088040000}"/>
    <cellStyle name="Normal 13 2 4 2 2 3" xfId="1693" xr:uid="{00000000-0005-0000-0000-000089040000}"/>
    <cellStyle name="Normal 13 2 4 2 2 3 2" xfId="1694" xr:uid="{00000000-0005-0000-0000-00008A040000}"/>
    <cellStyle name="Normal 13 2 4 2 2 3 3" xfId="1695" xr:uid="{00000000-0005-0000-0000-00008B040000}"/>
    <cellStyle name="Normal 13 2 4 2 2 3 4" xfId="1696" xr:uid="{00000000-0005-0000-0000-00008C040000}"/>
    <cellStyle name="Normal 13 2 4 2 2 4" xfId="1697" xr:uid="{00000000-0005-0000-0000-00008D040000}"/>
    <cellStyle name="Normal 13 2 4 2 2 4 2" xfId="1698" xr:uid="{00000000-0005-0000-0000-00008E040000}"/>
    <cellStyle name="Normal 13 2 4 2 2 4 3" xfId="1699" xr:uid="{00000000-0005-0000-0000-00008F040000}"/>
    <cellStyle name="Normal 13 2 4 2 2 4 4" xfId="1700" xr:uid="{00000000-0005-0000-0000-000090040000}"/>
    <cellStyle name="Normal 13 2 4 2 2 5" xfId="1701" xr:uid="{00000000-0005-0000-0000-000091040000}"/>
    <cellStyle name="Normal 13 2 4 2 2 5 2" xfId="1702" xr:uid="{00000000-0005-0000-0000-000092040000}"/>
    <cellStyle name="Normal 13 2 4 2 2 5 3" xfId="1703" xr:uid="{00000000-0005-0000-0000-000093040000}"/>
    <cellStyle name="Normal 13 2 4 2 2 5 4" xfId="1704" xr:uid="{00000000-0005-0000-0000-000094040000}"/>
    <cellStyle name="Normal 13 2 4 2 2 6" xfId="1705" xr:uid="{00000000-0005-0000-0000-000095040000}"/>
    <cellStyle name="Normal 13 2 4 2 2 6 2" xfId="1706" xr:uid="{00000000-0005-0000-0000-000096040000}"/>
    <cellStyle name="Normal 13 2 4 2 2 6 3" xfId="1707" xr:uid="{00000000-0005-0000-0000-000097040000}"/>
    <cellStyle name="Normal 13 2 4 2 2 7" xfId="1708" xr:uid="{00000000-0005-0000-0000-000098040000}"/>
    <cellStyle name="Normal 13 2 4 2 2 8" xfId="1709" xr:uid="{00000000-0005-0000-0000-000099040000}"/>
    <cellStyle name="Normal 13 2 4 2 2 9" xfId="1710" xr:uid="{00000000-0005-0000-0000-00009A040000}"/>
    <cellStyle name="Normal 13 2 4 2 3" xfId="1711" xr:uid="{00000000-0005-0000-0000-00009B040000}"/>
    <cellStyle name="Normal 13 2 4 2 3 2" xfId="1712" xr:uid="{00000000-0005-0000-0000-00009C040000}"/>
    <cellStyle name="Normal 13 2 4 2 3 2 2" xfId="1713" xr:uid="{00000000-0005-0000-0000-00009D040000}"/>
    <cellStyle name="Normal 13 2 4 2 3 2 3" xfId="1714" xr:uid="{00000000-0005-0000-0000-00009E040000}"/>
    <cellStyle name="Normal 13 2 4 2 3 2 4" xfId="1715" xr:uid="{00000000-0005-0000-0000-00009F040000}"/>
    <cellStyle name="Normal 13 2 4 2 3 3" xfId="1716" xr:uid="{00000000-0005-0000-0000-0000A0040000}"/>
    <cellStyle name="Normal 13 2 4 2 3 3 2" xfId="1717" xr:uid="{00000000-0005-0000-0000-0000A1040000}"/>
    <cellStyle name="Normal 13 2 4 2 3 3 3" xfId="1718" xr:uid="{00000000-0005-0000-0000-0000A2040000}"/>
    <cellStyle name="Normal 13 2 4 2 3 4" xfId="1719" xr:uid="{00000000-0005-0000-0000-0000A3040000}"/>
    <cellStyle name="Normal 13 2 4 2 3 5" xfId="1720" xr:uid="{00000000-0005-0000-0000-0000A4040000}"/>
    <cellStyle name="Normal 13 2 4 2 3 6" xfId="1721" xr:uid="{00000000-0005-0000-0000-0000A5040000}"/>
    <cellStyle name="Normal 13 2 4 2 4" xfId="1722" xr:uid="{00000000-0005-0000-0000-0000A6040000}"/>
    <cellStyle name="Normal 13 2 4 2 4 2" xfId="1723" xr:uid="{00000000-0005-0000-0000-0000A7040000}"/>
    <cellStyle name="Normal 13 2 4 2 4 3" xfId="1724" xr:uid="{00000000-0005-0000-0000-0000A8040000}"/>
    <cellStyle name="Normal 13 2 4 2 4 4" xfId="1725" xr:uid="{00000000-0005-0000-0000-0000A9040000}"/>
    <cellStyle name="Normal 13 2 4 2 5" xfId="1726" xr:uid="{00000000-0005-0000-0000-0000AA040000}"/>
    <cellStyle name="Normal 13 2 4 2 5 2" xfId="1727" xr:uid="{00000000-0005-0000-0000-0000AB040000}"/>
    <cellStyle name="Normal 13 2 4 2 5 3" xfId="1728" xr:uid="{00000000-0005-0000-0000-0000AC040000}"/>
    <cellStyle name="Normal 13 2 4 2 5 4" xfId="1729" xr:uid="{00000000-0005-0000-0000-0000AD040000}"/>
    <cellStyle name="Normal 13 2 4 2 6" xfId="1730" xr:uid="{00000000-0005-0000-0000-0000AE040000}"/>
    <cellStyle name="Normal 13 2 4 2 6 2" xfId="1731" xr:uid="{00000000-0005-0000-0000-0000AF040000}"/>
    <cellStyle name="Normal 13 2 4 2 6 3" xfId="1732" xr:uid="{00000000-0005-0000-0000-0000B0040000}"/>
    <cellStyle name="Normal 13 2 4 2 6 4" xfId="1733" xr:uid="{00000000-0005-0000-0000-0000B1040000}"/>
    <cellStyle name="Normal 13 2 4 2 7" xfId="1734" xr:uid="{00000000-0005-0000-0000-0000B2040000}"/>
    <cellStyle name="Normal 13 2 4 2 7 2" xfId="1735" xr:uid="{00000000-0005-0000-0000-0000B3040000}"/>
    <cellStyle name="Normal 13 2 4 2 7 3" xfId="1736" xr:uid="{00000000-0005-0000-0000-0000B4040000}"/>
    <cellStyle name="Normal 13 2 4 2 8" xfId="1737" xr:uid="{00000000-0005-0000-0000-0000B5040000}"/>
    <cellStyle name="Normal 13 2 4 2 9" xfId="1738" xr:uid="{00000000-0005-0000-0000-0000B6040000}"/>
    <cellStyle name="Normal 13 2 4 3" xfId="1739" xr:uid="{00000000-0005-0000-0000-0000B7040000}"/>
    <cellStyle name="Normal 13 2 4 3 2" xfId="1740" xr:uid="{00000000-0005-0000-0000-0000B8040000}"/>
    <cellStyle name="Normal 13 2 4 3 2 2" xfId="1741" xr:uid="{00000000-0005-0000-0000-0000B9040000}"/>
    <cellStyle name="Normal 13 2 4 3 2 2 2" xfId="1742" xr:uid="{00000000-0005-0000-0000-0000BA040000}"/>
    <cellStyle name="Normal 13 2 4 3 2 2 3" xfId="1743" xr:uid="{00000000-0005-0000-0000-0000BB040000}"/>
    <cellStyle name="Normal 13 2 4 3 2 2 4" xfId="1744" xr:uid="{00000000-0005-0000-0000-0000BC040000}"/>
    <cellStyle name="Normal 13 2 4 3 2 3" xfId="1745" xr:uid="{00000000-0005-0000-0000-0000BD040000}"/>
    <cellStyle name="Normal 13 2 4 3 2 3 2" xfId="1746" xr:uid="{00000000-0005-0000-0000-0000BE040000}"/>
    <cellStyle name="Normal 13 2 4 3 2 3 3" xfId="1747" xr:uid="{00000000-0005-0000-0000-0000BF040000}"/>
    <cellStyle name="Normal 13 2 4 3 2 4" xfId="1748" xr:uid="{00000000-0005-0000-0000-0000C0040000}"/>
    <cellStyle name="Normal 13 2 4 3 2 5" xfId="1749" xr:uid="{00000000-0005-0000-0000-0000C1040000}"/>
    <cellStyle name="Normal 13 2 4 3 2 6" xfId="1750" xr:uid="{00000000-0005-0000-0000-0000C2040000}"/>
    <cellStyle name="Normal 13 2 4 3 3" xfId="1751" xr:uid="{00000000-0005-0000-0000-0000C3040000}"/>
    <cellStyle name="Normal 13 2 4 3 3 2" xfId="1752" xr:uid="{00000000-0005-0000-0000-0000C4040000}"/>
    <cellStyle name="Normal 13 2 4 3 3 3" xfId="1753" xr:uid="{00000000-0005-0000-0000-0000C5040000}"/>
    <cellStyle name="Normal 13 2 4 3 3 4" xfId="1754" xr:uid="{00000000-0005-0000-0000-0000C6040000}"/>
    <cellStyle name="Normal 13 2 4 3 4" xfId="1755" xr:uid="{00000000-0005-0000-0000-0000C7040000}"/>
    <cellStyle name="Normal 13 2 4 3 4 2" xfId="1756" xr:uid="{00000000-0005-0000-0000-0000C8040000}"/>
    <cellStyle name="Normal 13 2 4 3 4 3" xfId="1757" xr:uid="{00000000-0005-0000-0000-0000C9040000}"/>
    <cellStyle name="Normal 13 2 4 3 4 4" xfId="1758" xr:uid="{00000000-0005-0000-0000-0000CA040000}"/>
    <cellStyle name="Normal 13 2 4 3 5" xfId="1759" xr:uid="{00000000-0005-0000-0000-0000CB040000}"/>
    <cellStyle name="Normal 13 2 4 3 5 2" xfId="1760" xr:uid="{00000000-0005-0000-0000-0000CC040000}"/>
    <cellStyle name="Normal 13 2 4 3 5 3" xfId="1761" xr:uid="{00000000-0005-0000-0000-0000CD040000}"/>
    <cellStyle name="Normal 13 2 4 3 5 4" xfId="1762" xr:uid="{00000000-0005-0000-0000-0000CE040000}"/>
    <cellStyle name="Normal 13 2 4 3 6" xfId="1763" xr:uid="{00000000-0005-0000-0000-0000CF040000}"/>
    <cellStyle name="Normal 13 2 4 3 6 2" xfId="1764" xr:uid="{00000000-0005-0000-0000-0000D0040000}"/>
    <cellStyle name="Normal 13 2 4 3 6 3" xfId="1765" xr:uid="{00000000-0005-0000-0000-0000D1040000}"/>
    <cellStyle name="Normal 13 2 4 3 7" xfId="1766" xr:uid="{00000000-0005-0000-0000-0000D2040000}"/>
    <cellStyle name="Normal 13 2 4 3 8" xfId="1767" xr:uid="{00000000-0005-0000-0000-0000D3040000}"/>
    <cellStyle name="Normal 13 2 4 3 9" xfId="1768" xr:uid="{00000000-0005-0000-0000-0000D4040000}"/>
    <cellStyle name="Normal 13 2 4 4" xfId="1769" xr:uid="{00000000-0005-0000-0000-0000D5040000}"/>
    <cellStyle name="Normal 13 2 4 4 2" xfId="1770" xr:uid="{00000000-0005-0000-0000-0000D6040000}"/>
    <cellStyle name="Normal 13 2 4 4 2 2" xfId="1771" xr:uid="{00000000-0005-0000-0000-0000D7040000}"/>
    <cellStyle name="Normal 13 2 4 4 2 3" xfId="1772" xr:uid="{00000000-0005-0000-0000-0000D8040000}"/>
    <cellStyle name="Normal 13 2 4 4 2 4" xfId="1773" xr:uid="{00000000-0005-0000-0000-0000D9040000}"/>
    <cellStyle name="Normal 13 2 4 4 3" xfId="1774" xr:uid="{00000000-0005-0000-0000-0000DA040000}"/>
    <cellStyle name="Normal 13 2 4 4 3 2" xfId="1775" xr:uid="{00000000-0005-0000-0000-0000DB040000}"/>
    <cellStyle name="Normal 13 2 4 4 3 3" xfId="1776" xr:uid="{00000000-0005-0000-0000-0000DC040000}"/>
    <cellStyle name="Normal 13 2 4 4 4" xfId="1777" xr:uid="{00000000-0005-0000-0000-0000DD040000}"/>
    <cellStyle name="Normal 13 2 4 4 5" xfId="1778" xr:uid="{00000000-0005-0000-0000-0000DE040000}"/>
    <cellStyle name="Normal 13 2 4 4 6" xfId="1779" xr:uid="{00000000-0005-0000-0000-0000DF040000}"/>
    <cellStyle name="Normal 13 2 4 5" xfId="1780" xr:uid="{00000000-0005-0000-0000-0000E0040000}"/>
    <cellStyle name="Normal 13 2 4 5 2" xfId="1781" xr:uid="{00000000-0005-0000-0000-0000E1040000}"/>
    <cellStyle name="Normal 13 2 4 5 3" xfId="1782" xr:uid="{00000000-0005-0000-0000-0000E2040000}"/>
    <cellStyle name="Normal 13 2 4 5 4" xfId="1783" xr:uid="{00000000-0005-0000-0000-0000E3040000}"/>
    <cellStyle name="Normal 13 2 4 6" xfId="1784" xr:uid="{00000000-0005-0000-0000-0000E4040000}"/>
    <cellStyle name="Normal 13 2 4 6 2" xfId="1785" xr:uid="{00000000-0005-0000-0000-0000E5040000}"/>
    <cellStyle name="Normal 13 2 4 6 3" xfId="1786" xr:uid="{00000000-0005-0000-0000-0000E6040000}"/>
    <cellStyle name="Normal 13 2 4 6 4" xfId="1787" xr:uid="{00000000-0005-0000-0000-0000E7040000}"/>
    <cellStyle name="Normal 13 2 4 7" xfId="1788" xr:uid="{00000000-0005-0000-0000-0000E8040000}"/>
    <cellStyle name="Normal 13 2 4 7 2" xfId="1789" xr:uid="{00000000-0005-0000-0000-0000E9040000}"/>
    <cellStyle name="Normal 13 2 4 7 3" xfId="1790" xr:uid="{00000000-0005-0000-0000-0000EA040000}"/>
    <cellStyle name="Normal 13 2 4 7 4" xfId="1791" xr:uid="{00000000-0005-0000-0000-0000EB040000}"/>
    <cellStyle name="Normal 13 2 4 8" xfId="1792" xr:uid="{00000000-0005-0000-0000-0000EC040000}"/>
    <cellStyle name="Normal 13 2 4 8 2" xfId="1793" xr:uid="{00000000-0005-0000-0000-0000ED040000}"/>
    <cellStyle name="Normal 13 2 4 8 3" xfId="1794" xr:uid="{00000000-0005-0000-0000-0000EE040000}"/>
    <cellStyle name="Normal 13 2 4 9" xfId="1795" xr:uid="{00000000-0005-0000-0000-0000EF040000}"/>
    <cellStyle name="Normal 13 2 5" xfId="1796" xr:uid="{00000000-0005-0000-0000-0000F0040000}"/>
    <cellStyle name="Normal 13 2 5 10" xfId="1797" xr:uid="{00000000-0005-0000-0000-0000F1040000}"/>
    <cellStyle name="Normal 13 2 5 11" xfId="1798" xr:uid="{00000000-0005-0000-0000-0000F2040000}"/>
    <cellStyle name="Normal 13 2 5 2" xfId="1799" xr:uid="{00000000-0005-0000-0000-0000F3040000}"/>
    <cellStyle name="Normal 13 2 5 2 10" xfId="1800" xr:uid="{00000000-0005-0000-0000-0000F4040000}"/>
    <cellStyle name="Normal 13 2 5 2 2" xfId="1801" xr:uid="{00000000-0005-0000-0000-0000F5040000}"/>
    <cellStyle name="Normal 13 2 5 2 2 2" xfId="1802" xr:uid="{00000000-0005-0000-0000-0000F6040000}"/>
    <cellStyle name="Normal 13 2 5 2 2 2 2" xfId="1803" xr:uid="{00000000-0005-0000-0000-0000F7040000}"/>
    <cellStyle name="Normal 13 2 5 2 2 2 2 2" xfId="1804" xr:uid="{00000000-0005-0000-0000-0000F8040000}"/>
    <cellStyle name="Normal 13 2 5 2 2 2 2 3" xfId="1805" xr:uid="{00000000-0005-0000-0000-0000F9040000}"/>
    <cellStyle name="Normal 13 2 5 2 2 2 2 4" xfId="1806" xr:uid="{00000000-0005-0000-0000-0000FA040000}"/>
    <cellStyle name="Normal 13 2 5 2 2 2 3" xfId="1807" xr:uid="{00000000-0005-0000-0000-0000FB040000}"/>
    <cellStyle name="Normal 13 2 5 2 2 2 3 2" xfId="1808" xr:uid="{00000000-0005-0000-0000-0000FC040000}"/>
    <cellStyle name="Normal 13 2 5 2 2 2 3 3" xfId="1809" xr:uid="{00000000-0005-0000-0000-0000FD040000}"/>
    <cellStyle name="Normal 13 2 5 2 2 2 4" xfId="1810" xr:uid="{00000000-0005-0000-0000-0000FE040000}"/>
    <cellStyle name="Normal 13 2 5 2 2 2 5" xfId="1811" xr:uid="{00000000-0005-0000-0000-0000FF040000}"/>
    <cellStyle name="Normal 13 2 5 2 2 2 6" xfId="1812" xr:uid="{00000000-0005-0000-0000-000000050000}"/>
    <cellStyle name="Normal 13 2 5 2 2 3" xfId="1813" xr:uid="{00000000-0005-0000-0000-000001050000}"/>
    <cellStyle name="Normal 13 2 5 2 2 3 2" xfId="1814" xr:uid="{00000000-0005-0000-0000-000002050000}"/>
    <cellStyle name="Normal 13 2 5 2 2 3 3" xfId="1815" xr:uid="{00000000-0005-0000-0000-000003050000}"/>
    <cellStyle name="Normal 13 2 5 2 2 3 4" xfId="1816" xr:uid="{00000000-0005-0000-0000-000004050000}"/>
    <cellStyle name="Normal 13 2 5 2 2 4" xfId="1817" xr:uid="{00000000-0005-0000-0000-000005050000}"/>
    <cellStyle name="Normal 13 2 5 2 2 4 2" xfId="1818" xr:uid="{00000000-0005-0000-0000-000006050000}"/>
    <cellStyle name="Normal 13 2 5 2 2 4 3" xfId="1819" xr:uid="{00000000-0005-0000-0000-000007050000}"/>
    <cellStyle name="Normal 13 2 5 2 2 4 4" xfId="1820" xr:uid="{00000000-0005-0000-0000-000008050000}"/>
    <cellStyle name="Normal 13 2 5 2 2 5" xfId="1821" xr:uid="{00000000-0005-0000-0000-000009050000}"/>
    <cellStyle name="Normal 13 2 5 2 2 5 2" xfId="1822" xr:uid="{00000000-0005-0000-0000-00000A050000}"/>
    <cellStyle name="Normal 13 2 5 2 2 5 3" xfId="1823" xr:uid="{00000000-0005-0000-0000-00000B050000}"/>
    <cellStyle name="Normal 13 2 5 2 2 5 4" xfId="1824" xr:uid="{00000000-0005-0000-0000-00000C050000}"/>
    <cellStyle name="Normal 13 2 5 2 2 6" xfId="1825" xr:uid="{00000000-0005-0000-0000-00000D050000}"/>
    <cellStyle name="Normal 13 2 5 2 2 6 2" xfId="1826" xr:uid="{00000000-0005-0000-0000-00000E050000}"/>
    <cellStyle name="Normal 13 2 5 2 2 6 3" xfId="1827" xr:uid="{00000000-0005-0000-0000-00000F050000}"/>
    <cellStyle name="Normal 13 2 5 2 2 7" xfId="1828" xr:uid="{00000000-0005-0000-0000-000010050000}"/>
    <cellStyle name="Normal 13 2 5 2 2 8" xfId="1829" xr:uid="{00000000-0005-0000-0000-000011050000}"/>
    <cellStyle name="Normal 13 2 5 2 2 9" xfId="1830" xr:uid="{00000000-0005-0000-0000-000012050000}"/>
    <cellStyle name="Normal 13 2 5 2 3" xfId="1831" xr:uid="{00000000-0005-0000-0000-000013050000}"/>
    <cellStyle name="Normal 13 2 5 2 3 2" xfId="1832" xr:uid="{00000000-0005-0000-0000-000014050000}"/>
    <cellStyle name="Normal 13 2 5 2 3 2 2" xfId="1833" xr:uid="{00000000-0005-0000-0000-000015050000}"/>
    <cellStyle name="Normal 13 2 5 2 3 2 3" xfId="1834" xr:uid="{00000000-0005-0000-0000-000016050000}"/>
    <cellStyle name="Normal 13 2 5 2 3 2 4" xfId="1835" xr:uid="{00000000-0005-0000-0000-000017050000}"/>
    <cellStyle name="Normal 13 2 5 2 3 3" xfId="1836" xr:uid="{00000000-0005-0000-0000-000018050000}"/>
    <cellStyle name="Normal 13 2 5 2 3 3 2" xfId="1837" xr:uid="{00000000-0005-0000-0000-000019050000}"/>
    <cellStyle name="Normal 13 2 5 2 3 3 3" xfId="1838" xr:uid="{00000000-0005-0000-0000-00001A050000}"/>
    <cellStyle name="Normal 13 2 5 2 3 4" xfId="1839" xr:uid="{00000000-0005-0000-0000-00001B050000}"/>
    <cellStyle name="Normal 13 2 5 2 3 5" xfId="1840" xr:uid="{00000000-0005-0000-0000-00001C050000}"/>
    <cellStyle name="Normal 13 2 5 2 3 6" xfId="1841" xr:uid="{00000000-0005-0000-0000-00001D050000}"/>
    <cellStyle name="Normal 13 2 5 2 4" xfId="1842" xr:uid="{00000000-0005-0000-0000-00001E050000}"/>
    <cellStyle name="Normal 13 2 5 2 4 2" xfId="1843" xr:uid="{00000000-0005-0000-0000-00001F050000}"/>
    <cellStyle name="Normal 13 2 5 2 4 3" xfId="1844" xr:uid="{00000000-0005-0000-0000-000020050000}"/>
    <cellStyle name="Normal 13 2 5 2 4 4" xfId="1845" xr:uid="{00000000-0005-0000-0000-000021050000}"/>
    <cellStyle name="Normal 13 2 5 2 5" xfId="1846" xr:uid="{00000000-0005-0000-0000-000022050000}"/>
    <cellStyle name="Normal 13 2 5 2 5 2" xfId="1847" xr:uid="{00000000-0005-0000-0000-000023050000}"/>
    <cellStyle name="Normal 13 2 5 2 5 3" xfId="1848" xr:uid="{00000000-0005-0000-0000-000024050000}"/>
    <cellStyle name="Normal 13 2 5 2 5 4" xfId="1849" xr:uid="{00000000-0005-0000-0000-000025050000}"/>
    <cellStyle name="Normal 13 2 5 2 6" xfId="1850" xr:uid="{00000000-0005-0000-0000-000026050000}"/>
    <cellStyle name="Normal 13 2 5 2 6 2" xfId="1851" xr:uid="{00000000-0005-0000-0000-000027050000}"/>
    <cellStyle name="Normal 13 2 5 2 6 3" xfId="1852" xr:uid="{00000000-0005-0000-0000-000028050000}"/>
    <cellStyle name="Normal 13 2 5 2 6 4" xfId="1853" xr:uid="{00000000-0005-0000-0000-000029050000}"/>
    <cellStyle name="Normal 13 2 5 2 7" xfId="1854" xr:uid="{00000000-0005-0000-0000-00002A050000}"/>
    <cellStyle name="Normal 13 2 5 2 7 2" xfId="1855" xr:uid="{00000000-0005-0000-0000-00002B050000}"/>
    <cellStyle name="Normal 13 2 5 2 7 3" xfId="1856" xr:uid="{00000000-0005-0000-0000-00002C050000}"/>
    <cellStyle name="Normal 13 2 5 2 8" xfId="1857" xr:uid="{00000000-0005-0000-0000-00002D050000}"/>
    <cellStyle name="Normal 13 2 5 2 9" xfId="1858" xr:uid="{00000000-0005-0000-0000-00002E050000}"/>
    <cellStyle name="Normal 13 2 5 3" xfId="1859" xr:uid="{00000000-0005-0000-0000-00002F050000}"/>
    <cellStyle name="Normal 13 2 5 3 2" xfId="1860" xr:uid="{00000000-0005-0000-0000-000030050000}"/>
    <cellStyle name="Normal 13 2 5 3 2 2" xfId="1861" xr:uid="{00000000-0005-0000-0000-000031050000}"/>
    <cellStyle name="Normal 13 2 5 3 2 2 2" xfId="1862" xr:uid="{00000000-0005-0000-0000-000032050000}"/>
    <cellStyle name="Normal 13 2 5 3 2 2 3" xfId="1863" xr:uid="{00000000-0005-0000-0000-000033050000}"/>
    <cellStyle name="Normal 13 2 5 3 2 2 4" xfId="1864" xr:uid="{00000000-0005-0000-0000-000034050000}"/>
    <cellStyle name="Normal 13 2 5 3 2 3" xfId="1865" xr:uid="{00000000-0005-0000-0000-000035050000}"/>
    <cellStyle name="Normal 13 2 5 3 2 3 2" xfId="1866" xr:uid="{00000000-0005-0000-0000-000036050000}"/>
    <cellStyle name="Normal 13 2 5 3 2 3 3" xfId="1867" xr:uid="{00000000-0005-0000-0000-000037050000}"/>
    <cellStyle name="Normal 13 2 5 3 2 4" xfId="1868" xr:uid="{00000000-0005-0000-0000-000038050000}"/>
    <cellStyle name="Normal 13 2 5 3 2 5" xfId="1869" xr:uid="{00000000-0005-0000-0000-000039050000}"/>
    <cellStyle name="Normal 13 2 5 3 2 6" xfId="1870" xr:uid="{00000000-0005-0000-0000-00003A050000}"/>
    <cellStyle name="Normal 13 2 5 3 3" xfId="1871" xr:uid="{00000000-0005-0000-0000-00003B050000}"/>
    <cellStyle name="Normal 13 2 5 3 3 2" xfId="1872" xr:uid="{00000000-0005-0000-0000-00003C050000}"/>
    <cellStyle name="Normal 13 2 5 3 3 3" xfId="1873" xr:uid="{00000000-0005-0000-0000-00003D050000}"/>
    <cellStyle name="Normal 13 2 5 3 3 4" xfId="1874" xr:uid="{00000000-0005-0000-0000-00003E050000}"/>
    <cellStyle name="Normal 13 2 5 3 4" xfId="1875" xr:uid="{00000000-0005-0000-0000-00003F050000}"/>
    <cellStyle name="Normal 13 2 5 3 4 2" xfId="1876" xr:uid="{00000000-0005-0000-0000-000040050000}"/>
    <cellStyle name="Normal 13 2 5 3 4 3" xfId="1877" xr:uid="{00000000-0005-0000-0000-000041050000}"/>
    <cellStyle name="Normal 13 2 5 3 4 4" xfId="1878" xr:uid="{00000000-0005-0000-0000-000042050000}"/>
    <cellStyle name="Normal 13 2 5 3 5" xfId="1879" xr:uid="{00000000-0005-0000-0000-000043050000}"/>
    <cellStyle name="Normal 13 2 5 3 5 2" xfId="1880" xr:uid="{00000000-0005-0000-0000-000044050000}"/>
    <cellStyle name="Normal 13 2 5 3 5 3" xfId="1881" xr:uid="{00000000-0005-0000-0000-000045050000}"/>
    <cellStyle name="Normal 13 2 5 3 5 4" xfId="1882" xr:uid="{00000000-0005-0000-0000-000046050000}"/>
    <cellStyle name="Normal 13 2 5 3 6" xfId="1883" xr:uid="{00000000-0005-0000-0000-000047050000}"/>
    <cellStyle name="Normal 13 2 5 3 6 2" xfId="1884" xr:uid="{00000000-0005-0000-0000-000048050000}"/>
    <cellStyle name="Normal 13 2 5 3 6 3" xfId="1885" xr:uid="{00000000-0005-0000-0000-000049050000}"/>
    <cellStyle name="Normal 13 2 5 3 7" xfId="1886" xr:uid="{00000000-0005-0000-0000-00004A050000}"/>
    <cellStyle name="Normal 13 2 5 3 8" xfId="1887" xr:uid="{00000000-0005-0000-0000-00004B050000}"/>
    <cellStyle name="Normal 13 2 5 3 9" xfId="1888" xr:uid="{00000000-0005-0000-0000-00004C050000}"/>
    <cellStyle name="Normal 13 2 5 4" xfId="1889" xr:uid="{00000000-0005-0000-0000-00004D050000}"/>
    <cellStyle name="Normal 13 2 5 4 2" xfId="1890" xr:uid="{00000000-0005-0000-0000-00004E050000}"/>
    <cellStyle name="Normal 13 2 5 4 2 2" xfId="1891" xr:uid="{00000000-0005-0000-0000-00004F050000}"/>
    <cellStyle name="Normal 13 2 5 4 2 3" xfId="1892" xr:uid="{00000000-0005-0000-0000-000050050000}"/>
    <cellStyle name="Normal 13 2 5 4 2 4" xfId="1893" xr:uid="{00000000-0005-0000-0000-000051050000}"/>
    <cellStyle name="Normal 13 2 5 4 3" xfId="1894" xr:uid="{00000000-0005-0000-0000-000052050000}"/>
    <cellStyle name="Normal 13 2 5 4 3 2" xfId="1895" xr:uid="{00000000-0005-0000-0000-000053050000}"/>
    <cellStyle name="Normal 13 2 5 4 3 3" xfId="1896" xr:uid="{00000000-0005-0000-0000-000054050000}"/>
    <cellStyle name="Normal 13 2 5 4 4" xfId="1897" xr:uid="{00000000-0005-0000-0000-000055050000}"/>
    <cellStyle name="Normal 13 2 5 4 5" xfId="1898" xr:uid="{00000000-0005-0000-0000-000056050000}"/>
    <cellStyle name="Normal 13 2 5 4 6" xfId="1899" xr:uid="{00000000-0005-0000-0000-000057050000}"/>
    <cellStyle name="Normal 13 2 5 5" xfId="1900" xr:uid="{00000000-0005-0000-0000-000058050000}"/>
    <cellStyle name="Normal 13 2 5 5 2" xfId="1901" xr:uid="{00000000-0005-0000-0000-000059050000}"/>
    <cellStyle name="Normal 13 2 5 5 3" xfId="1902" xr:uid="{00000000-0005-0000-0000-00005A050000}"/>
    <cellStyle name="Normal 13 2 5 5 4" xfId="1903" xr:uid="{00000000-0005-0000-0000-00005B050000}"/>
    <cellStyle name="Normal 13 2 5 6" xfId="1904" xr:uid="{00000000-0005-0000-0000-00005C050000}"/>
    <cellStyle name="Normal 13 2 5 6 2" xfId="1905" xr:uid="{00000000-0005-0000-0000-00005D050000}"/>
    <cellStyle name="Normal 13 2 5 6 3" xfId="1906" xr:uid="{00000000-0005-0000-0000-00005E050000}"/>
    <cellStyle name="Normal 13 2 5 6 4" xfId="1907" xr:uid="{00000000-0005-0000-0000-00005F050000}"/>
    <cellStyle name="Normal 13 2 5 7" xfId="1908" xr:uid="{00000000-0005-0000-0000-000060050000}"/>
    <cellStyle name="Normal 13 2 5 7 2" xfId="1909" xr:uid="{00000000-0005-0000-0000-000061050000}"/>
    <cellStyle name="Normal 13 2 5 7 3" xfId="1910" xr:uid="{00000000-0005-0000-0000-000062050000}"/>
    <cellStyle name="Normal 13 2 5 7 4" xfId="1911" xr:uid="{00000000-0005-0000-0000-000063050000}"/>
    <cellStyle name="Normal 13 2 5 8" xfId="1912" xr:uid="{00000000-0005-0000-0000-000064050000}"/>
    <cellStyle name="Normal 13 2 5 8 2" xfId="1913" xr:uid="{00000000-0005-0000-0000-000065050000}"/>
    <cellStyle name="Normal 13 2 5 8 3" xfId="1914" xr:uid="{00000000-0005-0000-0000-000066050000}"/>
    <cellStyle name="Normal 13 2 5 9" xfId="1915" xr:uid="{00000000-0005-0000-0000-000067050000}"/>
    <cellStyle name="Normal 13 2 6" xfId="1916" xr:uid="{00000000-0005-0000-0000-000068050000}"/>
    <cellStyle name="Normal 13 2 6 10" xfId="1917" xr:uid="{00000000-0005-0000-0000-000069050000}"/>
    <cellStyle name="Normal 13 2 6 11" xfId="1918" xr:uid="{00000000-0005-0000-0000-00006A050000}"/>
    <cellStyle name="Normal 13 2 6 2" xfId="1919" xr:uid="{00000000-0005-0000-0000-00006B050000}"/>
    <cellStyle name="Normal 13 2 6 2 10" xfId="1920" xr:uid="{00000000-0005-0000-0000-00006C050000}"/>
    <cellStyle name="Normal 13 2 6 2 2" xfId="1921" xr:uid="{00000000-0005-0000-0000-00006D050000}"/>
    <cellStyle name="Normal 13 2 6 2 2 2" xfId="1922" xr:uid="{00000000-0005-0000-0000-00006E050000}"/>
    <cellStyle name="Normal 13 2 6 2 2 2 2" xfId="1923" xr:uid="{00000000-0005-0000-0000-00006F050000}"/>
    <cellStyle name="Normal 13 2 6 2 2 2 2 2" xfId="1924" xr:uid="{00000000-0005-0000-0000-000070050000}"/>
    <cellStyle name="Normal 13 2 6 2 2 2 2 3" xfId="1925" xr:uid="{00000000-0005-0000-0000-000071050000}"/>
    <cellStyle name="Normal 13 2 6 2 2 2 2 4" xfId="1926" xr:uid="{00000000-0005-0000-0000-000072050000}"/>
    <cellStyle name="Normal 13 2 6 2 2 2 3" xfId="1927" xr:uid="{00000000-0005-0000-0000-000073050000}"/>
    <cellStyle name="Normal 13 2 6 2 2 2 3 2" xfId="1928" xr:uid="{00000000-0005-0000-0000-000074050000}"/>
    <cellStyle name="Normal 13 2 6 2 2 2 3 3" xfId="1929" xr:uid="{00000000-0005-0000-0000-000075050000}"/>
    <cellStyle name="Normal 13 2 6 2 2 2 4" xfId="1930" xr:uid="{00000000-0005-0000-0000-000076050000}"/>
    <cellStyle name="Normal 13 2 6 2 2 2 5" xfId="1931" xr:uid="{00000000-0005-0000-0000-000077050000}"/>
    <cellStyle name="Normal 13 2 6 2 2 2 6" xfId="1932" xr:uid="{00000000-0005-0000-0000-000078050000}"/>
    <cellStyle name="Normal 13 2 6 2 2 3" xfId="1933" xr:uid="{00000000-0005-0000-0000-000079050000}"/>
    <cellStyle name="Normal 13 2 6 2 2 3 2" xfId="1934" xr:uid="{00000000-0005-0000-0000-00007A050000}"/>
    <cellStyle name="Normal 13 2 6 2 2 3 3" xfId="1935" xr:uid="{00000000-0005-0000-0000-00007B050000}"/>
    <cellStyle name="Normal 13 2 6 2 2 3 4" xfId="1936" xr:uid="{00000000-0005-0000-0000-00007C050000}"/>
    <cellStyle name="Normal 13 2 6 2 2 4" xfId="1937" xr:uid="{00000000-0005-0000-0000-00007D050000}"/>
    <cellStyle name="Normal 13 2 6 2 2 4 2" xfId="1938" xr:uid="{00000000-0005-0000-0000-00007E050000}"/>
    <cellStyle name="Normal 13 2 6 2 2 4 3" xfId="1939" xr:uid="{00000000-0005-0000-0000-00007F050000}"/>
    <cellStyle name="Normal 13 2 6 2 2 4 4" xfId="1940" xr:uid="{00000000-0005-0000-0000-000080050000}"/>
    <cellStyle name="Normal 13 2 6 2 2 5" xfId="1941" xr:uid="{00000000-0005-0000-0000-000081050000}"/>
    <cellStyle name="Normal 13 2 6 2 2 5 2" xfId="1942" xr:uid="{00000000-0005-0000-0000-000082050000}"/>
    <cellStyle name="Normal 13 2 6 2 2 5 3" xfId="1943" xr:uid="{00000000-0005-0000-0000-000083050000}"/>
    <cellStyle name="Normal 13 2 6 2 2 5 4" xfId="1944" xr:uid="{00000000-0005-0000-0000-000084050000}"/>
    <cellStyle name="Normal 13 2 6 2 2 6" xfId="1945" xr:uid="{00000000-0005-0000-0000-000085050000}"/>
    <cellStyle name="Normal 13 2 6 2 2 6 2" xfId="1946" xr:uid="{00000000-0005-0000-0000-000086050000}"/>
    <cellStyle name="Normal 13 2 6 2 2 6 3" xfId="1947" xr:uid="{00000000-0005-0000-0000-000087050000}"/>
    <cellStyle name="Normal 13 2 6 2 2 7" xfId="1948" xr:uid="{00000000-0005-0000-0000-000088050000}"/>
    <cellStyle name="Normal 13 2 6 2 2 8" xfId="1949" xr:uid="{00000000-0005-0000-0000-000089050000}"/>
    <cellStyle name="Normal 13 2 6 2 2 9" xfId="1950" xr:uid="{00000000-0005-0000-0000-00008A050000}"/>
    <cellStyle name="Normal 13 2 6 2 3" xfId="1951" xr:uid="{00000000-0005-0000-0000-00008B050000}"/>
    <cellStyle name="Normal 13 2 6 2 3 2" xfId="1952" xr:uid="{00000000-0005-0000-0000-00008C050000}"/>
    <cellStyle name="Normal 13 2 6 2 3 2 2" xfId="1953" xr:uid="{00000000-0005-0000-0000-00008D050000}"/>
    <cellStyle name="Normal 13 2 6 2 3 2 3" xfId="1954" xr:uid="{00000000-0005-0000-0000-00008E050000}"/>
    <cellStyle name="Normal 13 2 6 2 3 2 4" xfId="1955" xr:uid="{00000000-0005-0000-0000-00008F050000}"/>
    <cellStyle name="Normal 13 2 6 2 3 3" xfId="1956" xr:uid="{00000000-0005-0000-0000-000090050000}"/>
    <cellStyle name="Normal 13 2 6 2 3 3 2" xfId="1957" xr:uid="{00000000-0005-0000-0000-000091050000}"/>
    <cellStyle name="Normal 13 2 6 2 3 3 3" xfId="1958" xr:uid="{00000000-0005-0000-0000-000092050000}"/>
    <cellStyle name="Normal 13 2 6 2 3 4" xfId="1959" xr:uid="{00000000-0005-0000-0000-000093050000}"/>
    <cellStyle name="Normal 13 2 6 2 3 5" xfId="1960" xr:uid="{00000000-0005-0000-0000-000094050000}"/>
    <cellStyle name="Normal 13 2 6 2 3 6" xfId="1961" xr:uid="{00000000-0005-0000-0000-000095050000}"/>
    <cellStyle name="Normal 13 2 6 2 4" xfId="1962" xr:uid="{00000000-0005-0000-0000-000096050000}"/>
    <cellStyle name="Normal 13 2 6 2 4 2" xfId="1963" xr:uid="{00000000-0005-0000-0000-000097050000}"/>
    <cellStyle name="Normal 13 2 6 2 4 3" xfId="1964" xr:uid="{00000000-0005-0000-0000-000098050000}"/>
    <cellStyle name="Normal 13 2 6 2 4 4" xfId="1965" xr:uid="{00000000-0005-0000-0000-000099050000}"/>
    <cellStyle name="Normal 13 2 6 2 5" xfId="1966" xr:uid="{00000000-0005-0000-0000-00009A050000}"/>
    <cellStyle name="Normal 13 2 6 2 5 2" xfId="1967" xr:uid="{00000000-0005-0000-0000-00009B050000}"/>
    <cellStyle name="Normal 13 2 6 2 5 3" xfId="1968" xr:uid="{00000000-0005-0000-0000-00009C050000}"/>
    <cellStyle name="Normal 13 2 6 2 5 4" xfId="1969" xr:uid="{00000000-0005-0000-0000-00009D050000}"/>
    <cellStyle name="Normal 13 2 6 2 6" xfId="1970" xr:uid="{00000000-0005-0000-0000-00009E050000}"/>
    <cellStyle name="Normal 13 2 6 2 6 2" xfId="1971" xr:uid="{00000000-0005-0000-0000-00009F050000}"/>
    <cellStyle name="Normal 13 2 6 2 6 3" xfId="1972" xr:uid="{00000000-0005-0000-0000-0000A0050000}"/>
    <cellStyle name="Normal 13 2 6 2 6 4" xfId="1973" xr:uid="{00000000-0005-0000-0000-0000A1050000}"/>
    <cellStyle name="Normal 13 2 6 2 7" xfId="1974" xr:uid="{00000000-0005-0000-0000-0000A2050000}"/>
    <cellStyle name="Normal 13 2 6 2 7 2" xfId="1975" xr:uid="{00000000-0005-0000-0000-0000A3050000}"/>
    <cellStyle name="Normal 13 2 6 2 7 3" xfId="1976" xr:uid="{00000000-0005-0000-0000-0000A4050000}"/>
    <cellStyle name="Normal 13 2 6 2 8" xfId="1977" xr:uid="{00000000-0005-0000-0000-0000A5050000}"/>
    <cellStyle name="Normal 13 2 6 2 9" xfId="1978" xr:uid="{00000000-0005-0000-0000-0000A6050000}"/>
    <cellStyle name="Normal 13 2 6 3" xfId="1979" xr:uid="{00000000-0005-0000-0000-0000A7050000}"/>
    <cellStyle name="Normal 13 2 6 3 2" xfId="1980" xr:uid="{00000000-0005-0000-0000-0000A8050000}"/>
    <cellStyle name="Normal 13 2 6 3 2 2" xfId="1981" xr:uid="{00000000-0005-0000-0000-0000A9050000}"/>
    <cellStyle name="Normal 13 2 6 3 2 2 2" xfId="1982" xr:uid="{00000000-0005-0000-0000-0000AA050000}"/>
    <cellStyle name="Normal 13 2 6 3 2 2 3" xfId="1983" xr:uid="{00000000-0005-0000-0000-0000AB050000}"/>
    <cellStyle name="Normal 13 2 6 3 2 2 4" xfId="1984" xr:uid="{00000000-0005-0000-0000-0000AC050000}"/>
    <cellStyle name="Normal 13 2 6 3 2 3" xfId="1985" xr:uid="{00000000-0005-0000-0000-0000AD050000}"/>
    <cellStyle name="Normal 13 2 6 3 2 3 2" xfId="1986" xr:uid="{00000000-0005-0000-0000-0000AE050000}"/>
    <cellStyle name="Normal 13 2 6 3 2 3 3" xfId="1987" xr:uid="{00000000-0005-0000-0000-0000AF050000}"/>
    <cellStyle name="Normal 13 2 6 3 2 4" xfId="1988" xr:uid="{00000000-0005-0000-0000-0000B0050000}"/>
    <cellStyle name="Normal 13 2 6 3 2 5" xfId="1989" xr:uid="{00000000-0005-0000-0000-0000B1050000}"/>
    <cellStyle name="Normal 13 2 6 3 2 6" xfId="1990" xr:uid="{00000000-0005-0000-0000-0000B2050000}"/>
    <cellStyle name="Normal 13 2 6 3 3" xfId="1991" xr:uid="{00000000-0005-0000-0000-0000B3050000}"/>
    <cellStyle name="Normal 13 2 6 3 3 2" xfId="1992" xr:uid="{00000000-0005-0000-0000-0000B4050000}"/>
    <cellStyle name="Normal 13 2 6 3 3 3" xfId="1993" xr:uid="{00000000-0005-0000-0000-0000B5050000}"/>
    <cellStyle name="Normal 13 2 6 3 3 4" xfId="1994" xr:uid="{00000000-0005-0000-0000-0000B6050000}"/>
    <cellStyle name="Normal 13 2 6 3 4" xfId="1995" xr:uid="{00000000-0005-0000-0000-0000B7050000}"/>
    <cellStyle name="Normal 13 2 6 3 4 2" xfId="1996" xr:uid="{00000000-0005-0000-0000-0000B8050000}"/>
    <cellStyle name="Normal 13 2 6 3 4 3" xfId="1997" xr:uid="{00000000-0005-0000-0000-0000B9050000}"/>
    <cellStyle name="Normal 13 2 6 3 4 4" xfId="1998" xr:uid="{00000000-0005-0000-0000-0000BA050000}"/>
    <cellStyle name="Normal 13 2 6 3 5" xfId="1999" xr:uid="{00000000-0005-0000-0000-0000BB050000}"/>
    <cellStyle name="Normal 13 2 6 3 5 2" xfId="2000" xr:uid="{00000000-0005-0000-0000-0000BC050000}"/>
    <cellStyle name="Normal 13 2 6 3 5 3" xfId="2001" xr:uid="{00000000-0005-0000-0000-0000BD050000}"/>
    <cellStyle name="Normal 13 2 6 3 5 4" xfId="2002" xr:uid="{00000000-0005-0000-0000-0000BE050000}"/>
    <cellStyle name="Normal 13 2 6 3 6" xfId="2003" xr:uid="{00000000-0005-0000-0000-0000BF050000}"/>
    <cellStyle name="Normal 13 2 6 3 6 2" xfId="2004" xr:uid="{00000000-0005-0000-0000-0000C0050000}"/>
    <cellStyle name="Normal 13 2 6 3 6 3" xfId="2005" xr:uid="{00000000-0005-0000-0000-0000C1050000}"/>
    <cellStyle name="Normal 13 2 6 3 7" xfId="2006" xr:uid="{00000000-0005-0000-0000-0000C2050000}"/>
    <cellStyle name="Normal 13 2 6 3 8" xfId="2007" xr:uid="{00000000-0005-0000-0000-0000C3050000}"/>
    <cellStyle name="Normal 13 2 6 3 9" xfId="2008" xr:uid="{00000000-0005-0000-0000-0000C4050000}"/>
    <cellStyle name="Normal 13 2 6 4" xfId="2009" xr:uid="{00000000-0005-0000-0000-0000C5050000}"/>
    <cellStyle name="Normal 13 2 6 4 2" xfId="2010" xr:uid="{00000000-0005-0000-0000-0000C6050000}"/>
    <cellStyle name="Normal 13 2 6 4 2 2" xfId="2011" xr:uid="{00000000-0005-0000-0000-0000C7050000}"/>
    <cellStyle name="Normal 13 2 6 4 2 3" xfId="2012" xr:uid="{00000000-0005-0000-0000-0000C8050000}"/>
    <cellStyle name="Normal 13 2 6 4 2 4" xfId="2013" xr:uid="{00000000-0005-0000-0000-0000C9050000}"/>
    <cellStyle name="Normal 13 2 6 4 3" xfId="2014" xr:uid="{00000000-0005-0000-0000-0000CA050000}"/>
    <cellStyle name="Normal 13 2 6 4 3 2" xfId="2015" xr:uid="{00000000-0005-0000-0000-0000CB050000}"/>
    <cellStyle name="Normal 13 2 6 4 3 3" xfId="2016" xr:uid="{00000000-0005-0000-0000-0000CC050000}"/>
    <cellStyle name="Normal 13 2 6 4 4" xfId="2017" xr:uid="{00000000-0005-0000-0000-0000CD050000}"/>
    <cellStyle name="Normal 13 2 6 4 5" xfId="2018" xr:uid="{00000000-0005-0000-0000-0000CE050000}"/>
    <cellStyle name="Normal 13 2 6 4 6" xfId="2019" xr:uid="{00000000-0005-0000-0000-0000CF050000}"/>
    <cellStyle name="Normal 13 2 6 5" xfId="2020" xr:uid="{00000000-0005-0000-0000-0000D0050000}"/>
    <cellStyle name="Normal 13 2 6 5 2" xfId="2021" xr:uid="{00000000-0005-0000-0000-0000D1050000}"/>
    <cellStyle name="Normal 13 2 6 5 3" xfId="2022" xr:uid="{00000000-0005-0000-0000-0000D2050000}"/>
    <cellStyle name="Normal 13 2 6 5 4" xfId="2023" xr:uid="{00000000-0005-0000-0000-0000D3050000}"/>
    <cellStyle name="Normal 13 2 6 6" xfId="2024" xr:uid="{00000000-0005-0000-0000-0000D4050000}"/>
    <cellStyle name="Normal 13 2 6 6 2" xfId="2025" xr:uid="{00000000-0005-0000-0000-0000D5050000}"/>
    <cellStyle name="Normal 13 2 6 6 3" xfId="2026" xr:uid="{00000000-0005-0000-0000-0000D6050000}"/>
    <cellStyle name="Normal 13 2 6 6 4" xfId="2027" xr:uid="{00000000-0005-0000-0000-0000D7050000}"/>
    <cellStyle name="Normal 13 2 6 7" xfId="2028" xr:uid="{00000000-0005-0000-0000-0000D8050000}"/>
    <cellStyle name="Normal 13 2 6 7 2" xfId="2029" xr:uid="{00000000-0005-0000-0000-0000D9050000}"/>
    <cellStyle name="Normal 13 2 6 7 3" xfId="2030" xr:uid="{00000000-0005-0000-0000-0000DA050000}"/>
    <cellStyle name="Normal 13 2 6 7 4" xfId="2031" xr:uid="{00000000-0005-0000-0000-0000DB050000}"/>
    <cellStyle name="Normal 13 2 6 8" xfId="2032" xr:uid="{00000000-0005-0000-0000-0000DC050000}"/>
    <cellStyle name="Normal 13 2 6 8 2" xfId="2033" xr:uid="{00000000-0005-0000-0000-0000DD050000}"/>
    <cellStyle name="Normal 13 2 6 8 3" xfId="2034" xr:uid="{00000000-0005-0000-0000-0000DE050000}"/>
    <cellStyle name="Normal 13 2 6 9" xfId="2035" xr:uid="{00000000-0005-0000-0000-0000DF050000}"/>
    <cellStyle name="Normal 13 2 7" xfId="2036" xr:uid="{00000000-0005-0000-0000-0000E0050000}"/>
    <cellStyle name="Normal 13 2 7 10" xfId="2037" xr:uid="{00000000-0005-0000-0000-0000E1050000}"/>
    <cellStyle name="Normal 13 2 7 2" xfId="2038" xr:uid="{00000000-0005-0000-0000-0000E2050000}"/>
    <cellStyle name="Normal 13 2 7 2 2" xfId="2039" xr:uid="{00000000-0005-0000-0000-0000E3050000}"/>
    <cellStyle name="Normal 13 2 7 2 2 2" xfId="2040" xr:uid="{00000000-0005-0000-0000-0000E4050000}"/>
    <cellStyle name="Normal 13 2 7 2 2 2 2" xfId="2041" xr:uid="{00000000-0005-0000-0000-0000E5050000}"/>
    <cellStyle name="Normal 13 2 7 2 2 2 3" xfId="2042" xr:uid="{00000000-0005-0000-0000-0000E6050000}"/>
    <cellStyle name="Normal 13 2 7 2 2 2 4" xfId="2043" xr:uid="{00000000-0005-0000-0000-0000E7050000}"/>
    <cellStyle name="Normal 13 2 7 2 2 3" xfId="2044" xr:uid="{00000000-0005-0000-0000-0000E8050000}"/>
    <cellStyle name="Normal 13 2 7 2 2 3 2" xfId="2045" xr:uid="{00000000-0005-0000-0000-0000E9050000}"/>
    <cellStyle name="Normal 13 2 7 2 2 3 3" xfId="2046" xr:uid="{00000000-0005-0000-0000-0000EA050000}"/>
    <cellStyle name="Normal 13 2 7 2 2 4" xfId="2047" xr:uid="{00000000-0005-0000-0000-0000EB050000}"/>
    <cellStyle name="Normal 13 2 7 2 2 5" xfId="2048" xr:uid="{00000000-0005-0000-0000-0000EC050000}"/>
    <cellStyle name="Normal 13 2 7 2 2 6" xfId="2049" xr:uid="{00000000-0005-0000-0000-0000ED050000}"/>
    <cellStyle name="Normal 13 2 7 2 3" xfId="2050" xr:uid="{00000000-0005-0000-0000-0000EE050000}"/>
    <cellStyle name="Normal 13 2 7 2 3 2" xfId="2051" xr:uid="{00000000-0005-0000-0000-0000EF050000}"/>
    <cellStyle name="Normal 13 2 7 2 3 3" xfId="2052" xr:uid="{00000000-0005-0000-0000-0000F0050000}"/>
    <cellStyle name="Normal 13 2 7 2 3 4" xfId="2053" xr:uid="{00000000-0005-0000-0000-0000F1050000}"/>
    <cellStyle name="Normal 13 2 7 2 4" xfId="2054" xr:uid="{00000000-0005-0000-0000-0000F2050000}"/>
    <cellStyle name="Normal 13 2 7 2 4 2" xfId="2055" xr:uid="{00000000-0005-0000-0000-0000F3050000}"/>
    <cellStyle name="Normal 13 2 7 2 4 3" xfId="2056" xr:uid="{00000000-0005-0000-0000-0000F4050000}"/>
    <cellStyle name="Normal 13 2 7 2 4 4" xfId="2057" xr:uid="{00000000-0005-0000-0000-0000F5050000}"/>
    <cellStyle name="Normal 13 2 7 2 5" xfId="2058" xr:uid="{00000000-0005-0000-0000-0000F6050000}"/>
    <cellStyle name="Normal 13 2 7 2 5 2" xfId="2059" xr:uid="{00000000-0005-0000-0000-0000F7050000}"/>
    <cellStyle name="Normal 13 2 7 2 5 3" xfId="2060" xr:uid="{00000000-0005-0000-0000-0000F8050000}"/>
    <cellStyle name="Normal 13 2 7 2 5 4" xfId="2061" xr:uid="{00000000-0005-0000-0000-0000F9050000}"/>
    <cellStyle name="Normal 13 2 7 2 6" xfId="2062" xr:uid="{00000000-0005-0000-0000-0000FA050000}"/>
    <cellStyle name="Normal 13 2 7 2 6 2" xfId="2063" xr:uid="{00000000-0005-0000-0000-0000FB050000}"/>
    <cellStyle name="Normal 13 2 7 2 6 3" xfId="2064" xr:uid="{00000000-0005-0000-0000-0000FC050000}"/>
    <cellStyle name="Normal 13 2 7 2 7" xfId="2065" xr:uid="{00000000-0005-0000-0000-0000FD050000}"/>
    <cellStyle name="Normal 13 2 7 2 8" xfId="2066" xr:uid="{00000000-0005-0000-0000-0000FE050000}"/>
    <cellStyle name="Normal 13 2 7 2 9" xfId="2067" xr:uid="{00000000-0005-0000-0000-0000FF050000}"/>
    <cellStyle name="Normal 13 2 7 3" xfId="2068" xr:uid="{00000000-0005-0000-0000-000000060000}"/>
    <cellStyle name="Normal 13 2 7 3 2" xfId="2069" xr:uid="{00000000-0005-0000-0000-000001060000}"/>
    <cellStyle name="Normal 13 2 7 3 2 2" xfId="2070" xr:uid="{00000000-0005-0000-0000-000002060000}"/>
    <cellStyle name="Normal 13 2 7 3 2 3" xfId="2071" xr:uid="{00000000-0005-0000-0000-000003060000}"/>
    <cellStyle name="Normal 13 2 7 3 2 4" xfId="2072" xr:uid="{00000000-0005-0000-0000-000004060000}"/>
    <cellStyle name="Normal 13 2 7 3 3" xfId="2073" xr:uid="{00000000-0005-0000-0000-000005060000}"/>
    <cellStyle name="Normal 13 2 7 3 3 2" xfId="2074" xr:uid="{00000000-0005-0000-0000-000006060000}"/>
    <cellStyle name="Normal 13 2 7 3 3 3" xfId="2075" xr:uid="{00000000-0005-0000-0000-000007060000}"/>
    <cellStyle name="Normal 13 2 7 3 4" xfId="2076" xr:uid="{00000000-0005-0000-0000-000008060000}"/>
    <cellStyle name="Normal 13 2 7 3 5" xfId="2077" xr:uid="{00000000-0005-0000-0000-000009060000}"/>
    <cellStyle name="Normal 13 2 7 3 6" xfId="2078" xr:uid="{00000000-0005-0000-0000-00000A060000}"/>
    <cellStyle name="Normal 13 2 7 4" xfId="2079" xr:uid="{00000000-0005-0000-0000-00000B060000}"/>
    <cellStyle name="Normal 13 2 7 4 2" xfId="2080" xr:uid="{00000000-0005-0000-0000-00000C060000}"/>
    <cellStyle name="Normal 13 2 7 4 3" xfId="2081" xr:uid="{00000000-0005-0000-0000-00000D060000}"/>
    <cellStyle name="Normal 13 2 7 4 4" xfId="2082" xr:uid="{00000000-0005-0000-0000-00000E060000}"/>
    <cellStyle name="Normal 13 2 7 5" xfId="2083" xr:uid="{00000000-0005-0000-0000-00000F060000}"/>
    <cellStyle name="Normal 13 2 7 5 2" xfId="2084" xr:uid="{00000000-0005-0000-0000-000010060000}"/>
    <cellStyle name="Normal 13 2 7 5 3" xfId="2085" xr:uid="{00000000-0005-0000-0000-000011060000}"/>
    <cellStyle name="Normal 13 2 7 5 4" xfId="2086" xr:uid="{00000000-0005-0000-0000-000012060000}"/>
    <cellStyle name="Normal 13 2 7 6" xfId="2087" xr:uid="{00000000-0005-0000-0000-000013060000}"/>
    <cellStyle name="Normal 13 2 7 6 2" xfId="2088" xr:uid="{00000000-0005-0000-0000-000014060000}"/>
    <cellStyle name="Normal 13 2 7 6 3" xfId="2089" xr:uid="{00000000-0005-0000-0000-000015060000}"/>
    <cellStyle name="Normal 13 2 7 6 4" xfId="2090" xr:uid="{00000000-0005-0000-0000-000016060000}"/>
    <cellStyle name="Normal 13 2 7 7" xfId="2091" xr:uid="{00000000-0005-0000-0000-000017060000}"/>
    <cellStyle name="Normal 13 2 7 7 2" xfId="2092" xr:uid="{00000000-0005-0000-0000-000018060000}"/>
    <cellStyle name="Normal 13 2 7 7 3" xfId="2093" xr:uid="{00000000-0005-0000-0000-000019060000}"/>
    <cellStyle name="Normal 13 2 7 8" xfId="2094" xr:uid="{00000000-0005-0000-0000-00001A060000}"/>
    <cellStyle name="Normal 13 2 7 9" xfId="2095" xr:uid="{00000000-0005-0000-0000-00001B060000}"/>
    <cellStyle name="Normal 13 2 8" xfId="2096" xr:uid="{00000000-0005-0000-0000-00001C060000}"/>
    <cellStyle name="Normal 13 2 8 2" xfId="2097" xr:uid="{00000000-0005-0000-0000-00001D060000}"/>
    <cellStyle name="Normal 13 2 8 2 2" xfId="2098" xr:uid="{00000000-0005-0000-0000-00001E060000}"/>
    <cellStyle name="Normal 13 2 8 2 2 2" xfId="2099" xr:uid="{00000000-0005-0000-0000-00001F060000}"/>
    <cellStyle name="Normal 13 2 8 2 2 3" xfId="2100" xr:uid="{00000000-0005-0000-0000-000020060000}"/>
    <cellStyle name="Normal 13 2 8 2 2 4" xfId="2101" xr:uid="{00000000-0005-0000-0000-000021060000}"/>
    <cellStyle name="Normal 13 2 8 2 3" xfId="2102" xr:uid="{00000000-0005-0000-0000-000022060000}"/>
    <cellStyle name="Normal 13 2 8 2 3 2" xfId="2103" xr:uid="{00000000-0005-0000-0000-000023060000}"/>
    <cellStyle name="Normal 13 2 8 2 3 3" xfId="2104" xr:uid="{00000000-0005-0000-0000-000024060000}"/>
    <cellStyle name="Normal 13 2 8 2 4" xfId="2105" xr:uid="{00000000-0005-0000-0000-000025060000}"/>
    <cellStyle name="Normal 13 2 8 2 5" xfId="2106" xr:uid="{00000000-0005-0000-0000-000026060000}"/>
    <cellStyle name="Normal 13 2 8 2 6" xfId="2107" xr:uid="{00000000-0005-0000-0000-000027060000}"/>
    <cellStyle name="Normal 13 2 8 3" xfId="2108" xr:uid="{00000000-0005-0000-0000-000028060000}"/>
    <cellStyle name="Normal 13 2 8 3 2" xfId="2109" xr:uid="{00000000-0005-0000-0000-000029060000}"/>
    <cellStyle name="Normal 13 2 8 3 3" xfId="2110" xr:uid="{00000000-0005-0000-0000-00002A060000}"/>
    <cellStyle name="Normal 13 2 8 3 4" xfId="2111" xr:uid="{00000000-0005-0000-0000-00002B060000}"/>
    <cellStyle name="Normal 13 2 8 4" xfId="2112" xr:uid="{00000000-0005-0000-0000-00002C060000}"/>
    <cellStyle name="Normal 13 2 8 4 2" xfId="2113" xr:uid="{00000000-0005-0000-0000-00002D060000}"/>
    <cellStyle name="Normal 13 2 8 4 3" xfId="2114" xr:uid="{00000000-0005-0000-0000-00002E060000}"/>
    <cellStyle name="Normal 13 2 8 4 4" xfId="2115" xr:uid="{00000000-0005-0000-0000-00002F060000}"/>
    <cellStyle name="Normal 13 2 8 5" xfId="2116" xr:uid="{00000000-0005-0000-0000-000030060000}"/>
    <cellStyle name="Normal 13 2 8 5 2" xfId="2117" xr:uid="{00000000-0005-0000-0000-000031060000}"/>
    <cellStyle name="Normal 13 2 8 5 3" xfId="2118" xr:uid="{00000000-0005-0000-0000-000032060000}"/>
    <cellStyle name="Normal 13 2 8 5 4" xfId="2119" xr:uid="{00000000-0005-0000-0000-000033060000}"/>
    <cellStyle name="Normal 13 2 8 6" xfId="2120" xr:uid="{00000000-0005-0000-0000-000034060000}"/>
    <cellStyle name="Normal 13 2 8 6 2" xfId="2121" xr:uid="{00000000-0005-0000-0000-000035060000}"/>
    <cellStyle name="Normal 13 2 8 6 3" xfId="2122" xr:uid="{00000000-0005-0000-0000-000036060000}"/>
    <cellStyle name="Normal 13 2 8 7" xfId="2123" xr:uid="{00000000-0005-0000-0000-000037060000}"/>
    <cellStyle name="Normal 13 2 8 8" xfId="2124" xr:uid="{00000000-0005-0000-0000-000038060000}"/>
    <cellStyle name="Normal 13 2 8 9" xfId="2125" xr:uid="{00000000-0005-0000-0000-000039060000}"/>
    <cellStyle name="Normal 13 2 9" xfId="2126" xr:uid="{00000000-0005-0000-0000-00003A060000}"/>
    <cellStyle name="Normal 13 2 9 2" xfId="2127" xr:uid="{00000000-0005-0000-0000-00003B060000}"/>
    <cellStyle name="Normal 13 2 9 2 2" xfId="2128" xr:uid="{00000000-0005-0000-0000-00003C060000}"/>
    <cellStyle name="Normal 13 2 9 2 2 2" xfId="2129" xr:uid="{00000000-0005-0000-0000-00003D060000}"/>
    <cellStyle name="Normal 13 2 9 2 2 3" xfId="2130" xr:uid="{00000000-0005-0000-0000-00003E060000}"/>
    <cellStyle name="Normal 13 2 9 2 2 4" xfId="2131" xr:uid="{00000000-0005-0000-0000-00003F060000}"/>
    <cellStyle name="Normal 13 2 9 2 3" xfId="2132" xr:uid="{00000000-0005-0000-0000-000040060000}"/>
    <cellStyle name="Normal 13 2 9 2 3 2" xfId="2133" xr:uid="{00000000-0005-0000-0000-000041060000}"/>
    <cellStyle name="Normal 13 2 9 2 3 3" xfId="2134" xr:uid="{00000000-0005-0000-0000-000042060000}"/>
    <cellStyle name="Normal 13 2 9 2 4" xfId="2135" xr:uid="{00000000-0005-0000-0000-000043060000}"/>
    <cellStyle name="Normal 13 2 9 2 5" xfId="2136" xr:uid="{00000000-0005-0000-0000-000044060000}"/>
    <cellStyle name="Normal 13 2 9 2 6" xfId="2137" xr:uid="{00000000-0005-0000-0000-000045060000}"/>
    <cellStyle name="Normal 13 2 9 3" xfId="2138" xr:uid="{00000000-0005-0000-0000-000046060000}"/>
    <cellStyle name="Normal 13 2 9 3 2" xfId="2139" xr:uid="{00000000-0005-0000-0000-000047060000}"/>
    <cellStyle name="Normal 13 2 9 3 3" xfId="2140" xr:uid="{00000000-0005-0000-0000-000048060000}"/>
    <cellStyle name="Normal 13 2 9 3 4" xfId="2141" xr:uid="{00000000-0005-0000-0000-000049060000}"/>
    <cellStyle name="Normal 13 2 9 4" xfId="2142" xr:uid="{00000000-0005-0000-0000-00004A060000}"/>
    <cellStyle name="Normal 13 2 9 4 2" xfId="2143" xr:uid="{00000000-0005-0000-0000-00004B060000}"/>
    <cellStyle name="Normal 13 2 9 4 3" xfId="2144" xr:uid="{00000000-0005-0000-0000-00004C060000}"/>
    <cellStyle name="Normal 13 2 9 4 4" xfId="2145" xr:uid="{00000000-0005-0000-0000-00004D060000}"/>
    <cellStyle name="Normal 13 2 9 5" xfId="2146" xr:uid="{00000000-0005-0000-0000-00004E060000}"/>
    <cellStyle name="Normal 13 2 9 5 2" xfId="2147" xr:uid="{00000000-0005-0000-0000-00004F060000}"/>
    <cellStyle name="Normal 13 2 9 5 3" xfId="2148" xr:uid="{00000000-0005-0000-0000-000050060000}"/>
    <cellStyle name="Normal 13 2 9 5 4" xfId="2149" xr:uid="{00000000-0005-0000-0000-000051060000}"/>
    <cellStyle name="Normal 13 2 9 6" xfId="2150" xr:uid="{00000000-0005-0000-0000-000052060000}"/>
    <cellStyle name="Normal 13 2 9 6 2" xfId="2151" xr:uid="{00000000-0005-0000-0000-000053060000}"/>
    <cellStyle name="Normal 13 2 9 6 3" xfId="2152" xr:uid="{00000000-0005-0000-0000-000054060000}"/>
    <cellStyle name="Normal 13 2 9 7" xfId="2153" xr:uid="{00000000-0005-0000-0000-000055060000}"/>
    <cellStyle name="Normal 13 2 9 8" xfId="2154" xr:uid="{00000000-0005-0000-0000-000056060000}"/>
    <cellStyle name="Normal 13 2 9 9" xfId="2155" xr:uid="{00000000-0005-0000-0000-000057060000}"/>
    <cellStyle name="Normal 13 20" xfId="2156" xr:uid="{00000000-0005-0000-0000-000058060000}"/>
    <cellStyle name="Normal 13 21" xfId="2157" xr:uid="{00000000-0005-0000-0000-000059060000}"/>
    <cellStyle name="Normal 13 3" xfId="62" xr:uid="{00000000-0005-0000-0000-00005A060000}"/>
    <cellStyle name="Normal 13 3 10" xfId="2158" xr:uid="{00000000-0005-0000-0000-00005B060000}"/>
    <cellStyle name="Normal 13 3 10 2" xfId="2159" xr:uid="{00000000-0005-0000-0000-00005C060000}"/>
    <cellStyle name="Normal 13 3 10 2 2" xfId="2160" xr:uid="{00000000-0005-0000-0000-00005D060000}"/>
    <cellStyle name="Normal 13 3 10 2 2 2" xfId="2161" xr:uid="{00000000-0005-0000-0000-00005E060000}"/>
    <cellStyle name="Normal 13 3 10 2 2 3" xfId="2162" xr:uid="{00000000-0005-0000-0000-00005F060000}"/>
    <cellStyle name="Normal 13 3 10 2 2 4" xfId="2163" xr:uid="{00000000-0005-0000-0000-000060060000}"/>
    <cellStyle name="Normal 13 3 10 2 3" xfId="2164" xr:uid="{00000000-0005-0000-0000-000061060000}"/>
    <cellStyle name="Normal 13 3 10 2 3 2" xfId="2165" xr:uid="{00000000-0005-0000-0000-000062060000}"/>
    <cellStyle name="Normal 13 3 10 2 3 3" xfId="2166" xr:uid="{00000000-0005-0000-0000-000063060000}"/>
    <cellStyle name="Normal 13 3 10 2 4" xfId="2167" xr:uid="{00000000-0005-0000-0000-000064060000}"/>
    <cellStyle name="Normal 13 3 10 2 5" xfId="2168" xr:uid="{00000000-0005-0000-0000-000065060000}"/>
    <cellStyle name="Normal 13 3 10 2 6" xfId="2169" xr:uid="{00000000-0005-0000-0000-000066060000}"/>
    <cellStyle name="Normal 13 3 10 3" xfId="2170" xr:uid="{00000000-0005-0000-0000-000067060000}"/>
    <cellStyle name="Normal 13 3 10 3 2" xfId="2171" xr:uid="{00000000-0005-0000-0000-000068060000}"/>
    <cellStyle name="Normal 13 3 10 3 3" xfId="2172" xr:uid="{00000000-0005-0000-0000-000069060000}"/>
    <cellStyle name="Normal 13 3 10 3 4" xfId="2173" xr:uid="{00000000-0005-0000-0000-00006A060000}"/>
    <cellStyle name="Normal 13 3 10 4" xfId="2174" xr:uid="{00000000-0005-0000-0000-00006B060000}"/>
    <cellStyle name="Normal 13 3 10 4 2" xfId="2175" xr:uid="{00000000-0005-0000-0000-00006C060000}"/>
    <cellStyle name="Normal 13 3 10 4 3" xfId="2176" xr:uid="{00000000-0005-0000-0000-00006D060000}"/>
    <cellStyle name="Normal 13 3 10 4 4" xfId="2177" xr:uid="{00000000-0005-0000-0000-00006E060000}"/>
    <cellStyle name="Normal 13 3 10 5" xfId="2178" xr:uid="{00000000-0005-0000-0000-00006F060000}"/>
    <cellStyle name="Normal 13 3 10 5 2" xfId="2179" xr:uid="{00000000-0005-0000-0000-000070060000}"/>
    <cellStyle name="Normal 13 3 10 5 3" xfId="2180" xr:uid="{00000000-0005-0000-0000-000071060000}"/>
    <cellStyle name="Normal 13 3 10 5 4" xfId="2181" xr:uid="{00000000-0005-0000-0000-000072060000}"/>
    <cellStyle name="Normal 13 3 10 6" xfId="2182" xr:uid="{00000000-0005-0000-0000-000073060000}"/>
    <cellStyle name="Normal 13 3 10 6 2" xfId="2183" xr:uid="{00000000-0005-0000-0000-000074060000}"/>
    <cellStyle name="Normal 13 3 10 6 3" xfId="2184" xr:uid="{00000000-0005-0000-0000-000075060000}"/>
    <cellStyle name="Normal 13 3 10 7" xfId="2185" xr:uid="{00000000-0005-0000-0000-000076060000}"/>
    <cellStyle name="Normal 13 3 10 8" xfId="2186" xr:uid="{00000000-0005-0000-0000-000077060000}"/>
    <cellStyle name="Normal 13 3 10 9" xfId="2187" xr:uid="{00000000-0005-0000-0000-000078060000}"/>
    <cellStyle name="Normal 13 3 11" xfId="2188" xr:uid="{00000000-0005-0000-0000-000079060000}"/>
    <cellStyle name="Normal 13 3 11 2" xfId="2189" xr:uid="{00000000-0005-0000-0000-00007A060000}"/>
    <cellStyle name="Normal 13 3 11 2 2" xfId="2190" xr:uid="{00000000-0005-0000-0000-00007B060000}"/>
    <cellStyle name="Normal 13 3 11 2 2 2" xfId="2191" xr:uid="{00000000-0005-0000-0000-00007C060000}"/>
    <cellStyle name="Normal 13 3 11 2 2 3" xfId="2192" xr:uid="{00000000-0005-0000-0000-00007D060000}"/>
    <cellStyle name="Normal 13 3 11 2 2 4" xfId="2193" xr:uid="{00000000-0005-0000-0000-00007E060000}"/>
    <cellStyle name="Normal 13 3 11 2 3" xfId="2194" xr:uid="{00000000-0005-0000-0000-00007F060000}"/>
    <cellStyle name="Normal 13 3 11 2 3 2" xfId="2195" xr:uid="{00000000-0005-0000-0000-000080060000}"/>
    <cellStyle name="Normal 13 3 11 2 3 3" xfId="2196" xr:uid="{00000000-0005-0000-0000-000081060000}"/>
    <cellStyle name="Normal 13 3 11 2 4" xfId="2197" xr:uid="{00000000-0005-0000-0000-000082060000}"/>
    <cellStyle name="Normal 13 3 11 2 5" xfId="2198" xr:uid="{00000000-0005-0000-0000-000083060000}"/>
    <cellStyle name="Normal 13 3 11 2 6" xfId="2199" xr:uid="{00000000-0005-0000-0000-000084060000}"/>
    <cellStyle name="Normal 13 3 11 3" xfId="2200" xr:uid="{00000000-0005-0000-0000-000085060000}"/>
    <cellStyle name="Normal 13 3 11 3 2" xfId="2201" xr:uid="{00000000-0005-0000-0000-000086060000}"/>
    <cellStyle name="Normal 13 3 11 3 3" xfId="2202" xr:uid="{00000000-0005-0000-0000-000087060000}"/>
    <cellStyle name="Normal 13 3 11 3 4" xfId="2203" xr:uid="{00000000-0005-0000-0000-000088060000}"/>
    <cellStyle name="Normal 13 3 11 4" xfId="2204" xr:uid="{00000000-0005-0000-0000-000089060000}"/>
    <cellStyle name="Normal 13 3 11 4 2" xfId="2205" xr:uid="{00000000-0005-0000-0000-00008A060000}"/>
    <cellStyle name="Normal 13 3 11 4 3" xfId="2206" xr:uid="{00000000-0005-0000-0000-00008B060000}"/>
    <cellStyle name="Normal 13 3 11 4 4" xfId="2207" xr:uid="{00000000-0005-0000-0000-00008C060000}"/>
    <cellStyle name="Normal 13 3 11 5" xfId="2208" xr:uid="{00000000-0005-0000-0000-00008D060000}"/>
    <cellStyle name="Normal 13 3 11 5 2" xfId="2209" xr:uid="{00000000-0005-0000-0000-00008E060000}"/>
    <cellStyle name="Normal 13 3 11 5 3" xfId="2210" xr:uid="{00000000-0005-0000-0000-00008F060000}"/>
    <cellStyle name="Normal 13 3 11 6" xfId="2211" xr:uid="{00000000-0005-0000-0000-000090060000}"/>
    <cellStyle name="Normal 13 3 11 7" xfId="2212" xr:uid="{00000000-0005-0000-0000-000091060000}"/>
    <cellStyle name="Normal 13 3 11 8" xfId="2213" xr:uid="{00000000-0005-0000-0000-000092060000}"/>
    <cellStyle name="Normal 13 3 12" xfId="2214" xr:uid="{00000000-0005-0000-0000-000093060000}"/>
    <cellStyle name="Normal 13 3 12 2" xfId="2215" xr:uid="{00000000-0005-0000-0000-000094060000}"/>
    <cellStyle name="Normal 13 3 12 2 2" xfId="2216" xr:uid="{00000000-0005-0000-0000-000095060000}"/>
    <cellStyle name="Normal 13 3 12 2 3" xfId="2217" xr:uid="{00000000-0005-0000-0000-000096060000}"/>
    <cellStyle name="Normal 13 3 12 2 4" xfId="2218" xr:uid="{00000000-0005-0000-0000-000097060000}"/>
    <cellStyle name="Normal 13 3 12 3" xfId="2219" xr:uid="{00000000-0005-0000-0000-000098060000}"/>
    <cellStyle name="Normal 13 3 12 3 2" xfId="2220" xr:uid="{00000000-0005-0000-0000-000099060000}"/>
    <cellStyle name="Normal 13 3 12 3 3" xfId="2221" xr:uid="{00000000-0005-0000-0000-00009A060000}"/>
    <cellStyle name="Normal 13 3 12 3 4" xfId="2222" xr:uid="{00000000-0005-0000-0000-00009B060000}"/>
    <cellStyle name="Normal 13 3 12 4" xfId="2223" xr:uid="{00000000-0005-0000-0000-00009C060000}"/>
    <cellStyle name="Normal 13 3 12 4 2" xfId="2224" xr:uid="{00000000-0005-0000-0000-00009D060000}"/>
    <cellStyle name="Normal 13 3 12 4 3" xfId="2225" xr:uid="{00000000-0005-0000-0000-00009E060000}"/>
    <cellStyle name="Normal 13 3 12 5" xfId="2226" xr:uid="{00000000-0005-0000-0000-00009F060000}"/>
    <cellStyle name="Normal 13 3 12 6" xfId="2227" xr:uid="{00000000-0005-0000-0000-0000A0060000}"/>
    <cellStyle name="Normal 13 3 12 7" xfId="2228" xr:uid="{00000000-0005-0000-0000-0000A1060000}"/>
    <cellStyle name="Normal 13 3 13" xfId="2229" xr:uid="{00000000-0005-0000-0000-0000A2060000}"/>
    <cellStyle name="Normal 13 3 13 2" xfId="2230" xr:uid="{00000000-0005-0000-0000-0000A3060000}"/>
    <cellStyle name="Normal 13 3 13 3" xfId="2231" xr:uid="{00000000-0005-0000-0000-0000A4060000}"/>
    <cellStyle name="Normal 13 3 13 4" xfId="2232" xr:uid="{00000000-0005-0000-0000-0000A5060000}"/>
    <cellStyle name="Normal 13 3 14" xfId="2233" xr:uid="{00000000-0005-0000-0000-0000A6060000}"/>
    <cellStyle name="Normal 13 3 14 2" xfId="2234" xr:uid="{00000000-0005-0000-0000-0000A7060000}"/>
    <cellStyle name="Normal 13 3 14 3" xfId="2235" xr:uid="{00000000-0005-0000-0000-0000A8060000}"/>
    <cellStyle name="Normal 13 3 14 4" xfId="2236" xr:uid="{00000000-0005-0000-0000-0000A9060000}"/>
    <cellStyle name="Normal 13 3 15" xfId="2237" xr:uid="{00000000-0005-0000-0000-0000AA060000}"/>
    <cellStyle name="Normal 13 3 15 2" xfId="2238" xr:uid="{00000000-0005-0000-0000-0000AB060000}"/>
    <cellStyle name="Normal 13 3 15 3" xfId="2239" xr:uid="{00000000-0005-0000-0000-0000AC060000}"/>
    <cellStyle name="Normal 13 3 15 4" xfId="2240" xr:uid="{00000000-0005-0000-0000-0000AD060000}"/>
    <cellStyle name="Normal 13 3 16" xfId="2241" xr:uid="{00000000-0005-0000-0000-0000AE060000}"/>
    <cellStyle name="Normal 13 3 16 2" xfId="2242" xr:uid="{00000000-0005-0000-0000-0000AF060000}"/>
    <cellStyle name="Normal 13 3 16 3" xfId="2243" xr:uid="{00000000-0005-0000-0000-0000B0060000}"/>
    <cellStyle name="Normal 13 3 17" xfId="2244" xr:uid="{00000000-0005-0000-0000-0000B1060000}"/>
    <cellStyle name="Normal 13 3 18" xfId="2245" xr:uid="{00000000-0005-0000-0000-0000B2060000}"/>
    <cellStyle name="Normal 13 3 19" xfId="2246" xr:uid="{00000000-0005-0000-0000-0000B3060000}"/>
    <cellStyle name="Normal 13 3 2" xfId="194" xr:uid="{00000000-0005-0000-0000-0000B4060000}"/>
    <cellStyle name="Normal 13 3 2 10" xfId="2247" xr:uid="{00000000-0005-0000-0000-0000B5060000}"/>
    <cellStyle name="Normal 13 3 2 10 2" xfId="2248" xr:uid="{00000000-0005-0000-0000-0000B6060000}"/>
    <cellStyle name="Normal 13 3 2 10 3" xfId="2249" xr:uid="{00000000-0005-0000-0000-0000B7060000}"/>
    <cellStyle name="Normal 13 3 2 10 4" xfId="2250" xr:uid="{00000000-0005-0000-0000-0000B8060000}"/>
    <cellStyle name="Normal 13 3 2 11" xfId="2251" xr:uid="{00000000-0005-0000-0000-0000B9060000}"/>
    <cellStyle name="Normal 13 3 2 11 2" xfId="2252" xr:uid="{00000000-0005-0000-0000-0000BA060000}"/>
    <cellStyle name="Normal 13 3 2 11 3" xfId="2253" xr:uid="{00000000-0005-0000-0000-0000BB060000}"/>
    <cellStyle name="Normal 13 3 2 12" xfId="2254" xr:uid="{00000000-0005-0000-0000-0000BC060000}"/>
    <cellStyle name="Normal 13 3 2 13" xfId="2255" xr:uid="{00000000-0005-0000-0000-0000BD060000}"/>
    <cellStyle name="Normal 13 3 2 14" xfId="2256" xr:uid="{00000000-0005-0000-0000-0000BE060000}"/>
    <cellStyle name="Normal 13 3 2 2" xfId="485" xr:uid="{00000000-0005-0000-0000-0000BF060000}"/>
    <cellStyle name="Normal 13 3 2 2 10" xfId="2257" xr:uid="{00000000-0005-0000-0000-0000C0060000}"/>
    <cellStyle name="Normal 13 3 2 2 11" xfId="2258" xr:uid="{00000000-0005-0000-0000-0000C1060000}"/>
    <cellStyle name="Normal 13 3 2 2 2" xfId="2259" xr:uid="{00000000-0005-0000-0000-0000C2060000}"/>
    <cellStyle name="Normal 13 3 2 2 2 10" xfId="2260" xr:uid="{00000000-0005-0000-0000-0000C3060000}"/>
    <cellStyle name="Normal 13 3 2 2 2 2" xfId="2261" xr:uid="{00000000-0005-0000-0000-0000C4060000}"/>
    <cellStyle name="Normal 13 3 2 2 2 2 2" xfId="2262" xr:uid="{00000000-0005-0000-0000-0000C5060000}"/>
    <cellStyle name="Normal 13 3 2 2 2 2 2 2" xfId="2263" xr:uid="{00000000-0005-0000-0000-0000C6060000}"/>
    <cellStyle name="Normal 13 3 2 2 2 2 2 2 2" xfId="2264" xr:uid="{00000000-0005-0000-0000-0000C7060000}"/>
    <cellStyle name="Normal 13 3 2 2 2 2 2 2 3" xfId="2265" xr:uid="{00000000-0005-0000-0000-0000C8060000}"/>
    <cellStyle name="Normal 13 3 2 2 2 2 2 2 4" xfId="2266" xr:uid="{00000000-0005-0000-0000-0000C9060000}"/>
    <cellStyle name="Normal 13 3 2 2 2 2 2 3" xfId="2267" xr:uid="{00000000-0005-0000-0000-0000CA060000}"/>
    <cellStyle name="Normal 13 3 2 2 2 2 2 3 2" xfId="2268" xr:uid="{00000000-0005-0000-0000-0000CB060000}"/>
    <cellStyle name="Normal 13 3 2 2 2 2 2 3 3" xfId="2269" xr:uid="{00000000-0005-0000-0000-0000CC060000}"/>
    <cellStyle name="Normal 13 3 2 2 2 2 2 4" xfId="2270" xr:uid="{00000000-0005-0000-0000-0000CD060000}"/>
    <cellStyle name="Normal 13 3 2 2 2 2 2 5" xfId="2271" xr:uid="{00000000-0005-0000-0000-0000CE060000}"/>
    <cellStyle name="Normal 13 3 2 2 2 2 2 6" xfId="2272" xr:uid="{00000000-0005-0000-0000-0000CF060000}"/>
    <cellStyle name="Normal 13 3 2 2 2 2 3" xfId="2273" xr:uid="{00000000-0005-0000-0000-0000D0060000}"/>
    <cellStyle name="Normal 13 3 2 2 2 2 3 2" xfId="2274" xr:uid="{00000000-0005-0000-0000-0000D1060000}"/>
    <cellStyle name="Normal 13 3 2 2 2 2 3 3" xfId="2275" xr:uid="{00000000-0005-0000-0000-0000D2060000}"/>
    <cellStyle name="Normal 13 3 2 2 2 2 3 4" xfId="2276" xr:uid="{00000000-0005-0000-0000-0000D3060000}"/>
    <cellStyle name="Normal 13 3 2 2 2 2 4" xfId="2277" xr:uid="{00000000-0005-0000-0000-0000D4060000}"/>
    <cellStyle name="Normal 13 3 2 2 2 2 4 2" xfId="2278" xr:uid="{00000000-0005-0000-0000-0000D5060000}"/>
    <cellStyle name="Normal 13 3 2 2 2 2 4 3" xfId="2279" xr:uid="{00000000-0005-0000-0000-0000D6060000}"/>
    <cellStyle name="Normal 13 3 2 2 2 2 4 4" xfId="2280" xr:uid="{00000000-0005-0000-0000-0000D7060000}"/>
    <cellStyle name="Normal 13 3 2 2 2 2 5" xfId="2281" xr:uid="{00000000-0005-0000-0000-0000D8060000}"/>
    <cellStyle name="Normal 13 3 2 2 2 2 5 2" xfId="2282" xr:uid="{00000000-0005-0000-0000-0000D9060000}"/>
    <cellStyle name="Normal 13 3 2 2 2 2 5 3" xfId="2283" xr:uid="{00000000-0005-0000-0000-0000DA060000}"/>
    <cellStyle name="Normal 13 3 2 2 2 2 5 4" xfId="2284" xr:uid="{00000000-0005-0000-0000-0000DB060000}"/>
    <cellStyle name="Normal 13 3 2 2 2 2 6" xfId="2285" xr:uid="{00000000-0005-0000-0000-0000DC060000}"/>
    <cellStyle name="Normal 13 3 2 2 2 2 6 2" xfId="2286" xr:uid="{00000000-0005-0000-0000-0000DD060000}"/>
    <cellStyle name="Normal 13 3 2 2 2 2 6 3" xfId="2287" xr:uid="{00000000-0005-0000-0000-0000DE060000}"/>
    <cellStyle name="Normal 13 3 2 2 2 2 7" xfId="2288" xr:uid="{00000000-0005-0000-0000-0000DF060000}"/>
    <cellStyle name="Normal 13 3 2 2 2 2 8" xfId="2289" xr:uid="{00000000-0005-0000-0000-0000E0060000}"/>
    <cellStyle name="Normal 13 3 2 2 2 2 9" xfId="2290" xr:uid="{00000000-0005-0000-0000-0000E1060000}"/>
    <cellStyle name="Normal 13 3 2 2 2 3" xfId="2291" xr:uid="{00000000-0005-0000-0000-0000E2060000}"/>
    <cellStyle name="Normal 13 3 2 2 2 3 2" xfId="2292" xr:uid="{00000000-0005-0000-0000-0000E3060000}"/>
    <cellStyle name="Normal 13 3 2 2 2 3 2 2" xfId="2293" xr:uid="{00000000-0005-0000-0000-0000E4060000}"/>
    <cellStyle name="Normal 13 3 2 2 2 3 2 3" xfId="2294" xr:uid="{00000000-0005-0000-0000-0000E5060000}"/>
    <cellStyle name="Normal 13 3 2 2 2 3 2 4" xfId="2295" xr:uid="{00000000-0005-0000-0000-0000E6060000}"/>
    <cellStyle name="Normal 13 3 2 2 2 3 3" xfId="2296" xr:uid="{00000000-0005-0000-0000-0000E7060000}"/>
    <cellStyle name="Normal 13 3 2 2 2 3 3 2" xfId="2297" xr:uid="{00000000-0005-0000-0000-0000E8060000}"/>
    <cellStyle name="Normal 13 3 2 2 2 3 3 3" xfId="2298" xr:uid="{00000000-0005-0000-0000-0000E9060000}"/>
    <cellStyle name="Normal 13 3 2 2 2 3 4" xfId="2299" xr:uid="{00000000-0005-0000-0000-0000EA060000}"/>
    <cellStyle name="Normal 13 3 2 2 2 3 5" xfId="2300" xr:uid="{00000000-0005-0000-0000-0000EB060000}"/>
    <cellStyle name="Normal 13 3 2 2 2 3 6" xfId="2301" xr:uid="{00000000-0005-0000-0000-0000EC060000}"/>
    <cellStyle name="Normal 13 3 2 2 2 4" xfId="2302" xr:uid="{00000000-0005-0000-0000-0000ED060000}"/>
    <cellStyle name="Normal 13 3 2 2 2 4 2" xfId="2303" xr:uid="{00000000-0005-0000-0000-0000EE060000}"/>
    <cellStyle name="Normal 13 3 2 2 2 4 3" xfId="2304" xr:uid="{00000000-0005-0000-0000-0000EF060000}"/>
    <cellStyle name="Normal 13 3 2 2 2 4 4" xfId="2305" xr:uid="{00000000-0005-0000-0000-0000F0060000}"/>
    <cellStyle name="Normal 13 3 2 2 2 5" xfId="2306" xr:uid="{00000000-0005-0000-0000-0000F1060000}"/>
    <cellStyle name="Normal 13 3 2 2 2 5 2" xfId="2307" xr:uid="{00000000-0005-0000-0000-0000F2060000}"/>
    <cellStyle name="Normal 13 3 2 2 2 5 3" xfId="2308" xr:uid="{00000000-0005-0000-0000-0000F3060000}"/>
    <cellStyle name="Normal 13 3 2 2 2 5 4" xfId="2309" xr:uid="{00000000-0005-0000-0000-0000F4060000}"/>
    <cellStyle name="Normal 13 3 2 2 2 6" xfId="2310" xr:uid="{00000000-0005-0000-0000-0000F5060000}"/>
    <cellStyle name="Normal 13 3 2 2 2 6 2" xfId="2311" xr:uid="{00000000-0005-0000-0000-0000F6060000}"/>
    <cellStyle name="Normal 13 3 2 2 2 6 3" xfId="2312" xr:uid="{00000000-0005-0000-0000-0000F7060000}"/>
    <cellStyle name="Normal 13 3 2 2 2 6 4" xfId="2313" xr:uid="{00000000-0005-0000-0000-0000F8060000}"/>
    <cellStyle name="Normal 13 3 2 2 2 7" xfId="2314" xr:uid="{00000000-0005-0000-0000-0000F9060000}"/>
    <cellStyle name="Normal 13 3 2 2 2 7 2" xfId="2315" xr:uid="{00000000-0005-0000-0000-0000FA060000}"/>
    <cellStyle name="Normal 13 3 2 2 2 7 3" xfId="2316" xr:uid="{00000000-0005-0000-0000-0000FB060000}"/>
    <cellStyle name="Normal 13 3 2 2 2 8" xfId="2317" xr:uid="{00000000-0005-0000-0000-0000FC060000}"/>
    <cellStyle name="Normal 13 3 2 2 2 9" xfId="2318" xr:uid="{00000000-0005-0000-0000-0000FD060000}"/>
    <cellStyle name="Normal 13 3 2 2 3" xfId="2319" xr:uid="{00000000-0005-0000-0000-0000FE060000}"/>
    <cellStyle name="Normal 13 3 2 2 3 2" xfId="2320" xr:uid="{00000000-0005-0000-0000-0000FF060000}"/>
    <cellStyle name="Normal 13 3 2 2 3 2 2" xfId="2321" xr:uid="{00000000-0005-0000-0000-000000070000}"/>
    <cellStyle name="Normal 13 3 2 2 3 2 2 2" xfId="2322" xr:uid="{00000000-0005-0000-0000-000001070000}"/>
    <cellStyle name="Normal 13 3 2 2 3 2 2 3" xfId="2323" xr:uid="{00000000-0005-0000-0000-000002070000}"/>
    <cellStyle name="Normal 13 3 2 2 3 2 2 4" xfId="2324" xr:uid="{00000000-0005-0000-0000-000003070000}"/>
    <cellStyle name="Normal 13 3 2 2 3 2 3" xfId="2325" xr:uid="{00000000-0005-0000-0000-000004070000}"/>
    <cellStyle name="Normal 13 3 2 2 3 2 3 2" xfId="2326" xr:uid="{00000000-0005-0000-0000-000005070000}"/>
    <cellStyle name="Normal 13 3 2 2 3 2 3 3" xfId="2327" xr:uid="{00000000-0005-0000-0000-000006070000}"/>
    <cellStyle name="Normal 13 3 2 2 3 2 4" xfId="2328" xr:uid="{00000000-0005-0000-0000-000007070000}"/>
    <cellStyle name="Normal 13 3 2 2 3 2 5" xfId="2329" xr:uid="{00000000-0005-0000-0000-000008070000}"/>
    <cellStyle name="Normal 13 3 2 2 3 2 6" xfId="2330" xr:uid="{00000000-0005-0000-0000-000009070000}"/>
    <cellStyle name="Normal 13 3 2 2 3 3" xfId="2331" xr:uid="{00000000-0005-0000-0000-00000A070000}"/>
    <cellStyle name="Normal 13 3 2 2 3 3 2" xfId="2332" xr:uid="{00000000-0005-0000-0000-00000B070000}"/>
    <cellStyle name="Normal 13 3 2 2 3 3 3" xfId="2333" xr:uid="{00000000-0005-0000-0000-00000C070000}"/>
    <cellStyle name="Normal 13 3 2 2 3 3 4" xfId="2334" xr:uid="{00000000-0005-0000-0000-00000D070000}"/>
    <cellStyle name="Normal 13 3 2 2 3 4" xfId="2335" xr:uid="{00000000-0005-0000-0000-00000E070000}"/>
    <cellStyle name="Normal 13 3 2 2 3 4 2" xfId="2336" xr:uid="{00000000-0005-0000-0000-00000F070000}"/>
    <cellStyle name="Normal 13 3 2 2 3 4 3" xfId="2337" xr:uid="{00000000-0005-0000-0000-000010070000}"/>
    <cellStyle name="Normal 13 3 2 2 3 4 4" xfId="2338" xr:uid="{00000000-0005-0000-0000-000011070000}"/>
    <cellStyle name="Normal 13 3 2 2 3 5" xfId="2339" xr:uid="{00000000-0005-0000-0000-000012070000}"/>
    <cellStyle name="Normal 13 3 2 2 3 5 2" xfId="2340" xr:uid="{00000000-0005-0000-0000-000013070000}"/>
    <cellStyle name="Normal 13 3 2 2 3 5 3" xfId="2341" xr:uid="{00000000-0005-0000-0000-000014070000}"/>
    <cellStyle name="Normal 13 3 2 2 3 5 4" xfId="2342" xr:uid="{00000000-0005-0000-0000-000015070000}"/>
    <cellStyle name="Normal 13 3 2 2 3 6" xfId="2343" xr:uid="{00000000-0005-0000-0000-000016070000}"/>
    <cellStyle name="Normal 13 3 2 2 3 6 2" xfId="2344" xr:uid="{00000000-0005-0000-0000-000017070000}"/>
    <cellStyle name="Normal 13 3 2 2 3 6 3" xfId="2345" xr:uid="{00000000-0005-0000-0000-000018070000}"/>
    <cellStyle name="Normal 13 3 2 2 3 7" xfId="2346" xr:uid="{00000000-0005-0000-0000-000019070000}"/>
    <cellStyle name="Normal 13 3 2 2 3 8" xfId="2347" xr:uid="{00000000-0005-0000-0000-00001A070000}"/>
    <cellStyle name="Normal 13 3 2 2 3 9" xfId="2348" xr:uid="{00000000-0005-0000-0000-00001B070000}"/>
    <cellStyle name="Normal 13 3 2 2 4" xfId="2349" xr:uid="{00000000-0005-0000-0000-00001C070000}"/>
    <cellStyle name="Normal 13 3 2 2 4 2" xfId="2350" xr:uid="{00000000-0005-0000-0000-00001D070000}"/>
    <cellStyle name="Normal 13 3 2 2 4 2 2" xfId="2351" xr:uid="{00000000-0005-0000-0000-00001E070000}"/>
    <cellStyle name="Normal 13 3 2 2 4 2 3" xfId="2352" xr:uid="{00000000-0005-0000-0000-00001F070000}"/>
    <cellStyle name="Normal 13 3 2 2 4 2 4" xfId="2353" xr:uid="{00000000-0005-0000-0000-000020070000}"/>
    <cellStyle name="Normal 13 3 2 2 4 3" xfId="2354" xr:uid="{00000000-0005-0000-0000-000021070000}"/>
    <cellStyle name="Normal 13 3 2 2 4 3 2" xfId="2355" xr:uid="{00000000-0005-0000-0000-000022070000}"/>
    <cellStyle name="Normal 13 3 2 2 4 3 3" xfId="2356" xr:uid="{00000000-0005-0000-0000-000023070000}"/>
    <cellStyle name="Normal 13 3 2 2 4 4" xfId="2357" xr:uid="{00000000-0005-0000-0000-000024070000}"/>
    <cellStyle name="Normal 13 3 2 2 4 5" xfId="2358" xr:uid="{00000000-0005-0000-0000-000025070000}"/>
    <cellStyle name="Normal 13 3 2 2 4 6" xfId="2359" xr:uid="{00000000-0005-0000-0000-000026070000}"/>
    <cellStyle name="Normal 13 3 2 2 5" xfId="2360" xr:uid="{00000000-0005-0000-0000-000027070000}"/>
    <cellStyle name="Normal 13 3 2 2 5 2" xfId="2361" xr:uid="{00000000-0005-0000-0000-000028070000}"/>
    <cellStyle name="Normal 13 3 2 2 5 3" xfId="2362" xr:uid="{00000000-0005-0000-0000-000029070000}"/>
    <cellStyle name="Normal 13 3 2 2 5 4" xfId="2363" xr:uid="{00000000-0005-0000-0000-00002A070000}"/>
    <cellStyle name="Normal 13 3 2 2 6" xfId="2364" xr:uid="{00000000-0005-0000-0000-00002B070000}"/>
    <cellStyle name="Normal 13 3 2 2 6 2" xfId="2365" xr:uid="{00000000-0005-0000-0000-00002C070000}"/>
    <cellStyle name="Normal 13 3 2 2 6 3" xfId="2366" xr:uid="{00000000-0005-0000-0000-00002D070000}"/>
    <cellStyle name="Normal 13 3 2 2 6 4" xfId="2367" xr:uid="{00000000-0005-0000-0000-00002E070000}"/>
    <cellStyle name="Normal 13 3 2 2 7" xfId="2368" xr:uid="{00000000-0005-0000-0000-00002F070000}"/>
    <cellStyle name="Normal 13 3 2 2 7 2" xfId="2369" xr:uid="{00000000-0005-0000-0000-000030070000}"/>
    <cellStyle name="Normal 13 3 2 2 7 3" xfId="2370" xr:uid="{00000000-0005-0000-0000-000031070000}"/>
    <cellStyle name="Normal 13 3 2 2 7 4" xfId="2371" xr:uid="{00000000-0005-0000-0000-000032070000}"/>
    <cellStyle name="Normal 13 3 2 2 8" xfId="2372" xr:uid="{00000000-0005-0000-0000-000033070000}"/>
    <cellStyle name="Normal 13 3 2 2 8 2" xfId="2373" xr:uid="{00000000-0005-0000-0000-000034070000}"/>
    <cellStyle name="Normal 13 3 2 2 8 3" xfId="2374" xr:uid="{00000000-0005-0000-0000-000035070000}"/>
    <cellStyle name="Normal 13 3 2 2 9" xfId="2375" xr:uid="{00000000-0005-0000-0000-000036070000}"/>
    <cellStyle name="Normal 13 3 2 3" xfId="2376" xr:uid="{00000000-0005-0000-0000-000037070000}"/>
    <cellStyle name="Normal 13 3 2 3 10" xfId="2377" xr:uid="{00000000-0005-0000-0000-000038070000}"/>
    <cellStyle name="Normal 13 3 2 3 2" xfId="2378" xr:uid="{00000000-0005-0000-0000-000039070000}"/>
    <cellStyle name="Normal 13 3 2 3 2 2" xfId="2379" xr:uid="{00000000-0005-0000-0000-00003A070000}"/>
    <cellStyle name="Normal 13 3 2 3 2 2 2" xfId="2380" xr:uid="{00000000-0005-0000-0000-00003B070000}"/>
    <cellStyle name="Normal 13 3 2 3 2 2 2 2" xfId="2381" xr:uid="{00000000-0005-0000-0000-00003C070000}"/>
    <cellStyle name="Normal 13 3 2 3 2 2 2 3" xfId="2382" xr:uid="{00000000-0005-0000-0000-00003D070000}"/>
    <cellStyle name="Normal 13 3 2 3 2 2 2 4" xfId="2383" xr:uid="{00000000-0005-0000-0000-00003E070000}"/>
    <cellStyle name="Normal 13 3 2 3 2 2 3" xfId="2384" xr:uid="{00000000-0005-0000-0000-00003F070000}"/>
    <cellStyle name="Normal 13 3 2 3 2 2 3 2" xfId="2385" xr:uid="{00000000-0005-0000-0000-000040070000}"/>
    <cellStyle name="Normal 13 3 2 3 2 2 3 3" xfId="2386" xr:uid="{00000000-0005-0000-0000-000041070000}"/>
    <cellStyle name="Normal 13 3 2 3 2 2 4" xfId="2387" xr:uid="{00000000-0005-0000-0000-000042070000}"/>
    <cellStyle name="Normal 13 3 2 3 2 2 5" xfId="2388" xr:uid="{00000000-0005-0000-0000-000043070000}"/>
    <cellStyle name="Normal 13 3 2 3 2 2 6" xfId="2389" xr:uid="{00000000-0005-0000-0000-000044070000}"/>
    <cellStyle name="Normal 13 3 2 3 2 3" xfId="2390" xr:uid="{00000000-0005-0000-0000-000045070000}"/>
    <cellStyle name="Normal 13 3 2 3 2 3 2" xfId="2391" xr:uid="{00000000-0005-0000-0000-000046070000}"/>
    <cellStyle name="Normal 13 3 2 3 2 3 3" xfId="2392" xr:uid="{00000000-0005-0000-0000-000047070000}"/>
    <cellStyle name="Normal 13 3 2 3 2 3 4" xfId="2393" xr:uid="{00000000-0005-0000-0000-000048070000}"/>
    <cellStyle name="Normal 13 3 2 3 2 4" xfId="2394" xr:uid="{00000000-0005-0000-0000-000049070000}"/>
    <cellStyle name="Normal 13 3 2 3 2 4 2" xfId="2395" xr:uid="{00000000-0005-0000-0000-00004A070000}"/>
    <cellStyle name="Normal 13 3 2 3 2 4 3" xfId="2396" xr:uid="{00000000-0005-0000-0000-00004B070000}"/>
    <cellStyle name="Normal 13 3 2 3 2 4 4" xfId="2397" xr:uid="{00000000-0005-0000-0000-00004C070000}"/>
    <cellStyle name="Normal 13 3 2 3 2 5" xfId="2398" xr:uid="{00000000-0005-0000-0000-00004D070000}"/>
    <cellStyle name="Normal 13 3 2 3 2 5 2" xfId="2399" xr:uid="{00000000-0005-0000-0000-00004E070000}"/>
    <cellStyle name="Normal 13 3 2 3 2 5 3" xfId="2400" xr:uid="{00000000-0005-0000-0000-00004F070000}"/>
    <cellStyle name="Normal 13 3 2 3 2 5 4" xfId="2401" xr:uid="{00000000-0005-0000-0000-000050070000}"/>
    <cellStyle name="Normal 13 3 2 3 2 6" xfId="2402" xr:uid="{00000000-0005-0000-0000-000051070000}"/>
    <cellStyle name="Normal 13 3 2 3 2 6 2" xfId="2403" xr:uid="{00000000-0005-0000-0000-000052070000}"/>
    <cellStyle name="Normal 13 3 2 3 2 6 3" xfId="2404" xr:uid="{00000000-0005-0000-0000-000053070000}"/>
    <cellStyle name="Normal 13 3 2 3 2 7" xfId="2405" xr:uid="{00000000-0005-0000-0000-000054070000}"/>
    <cellStyle name="Normal 13 3 2 3 2 8" xfId="2406" xr:uid="{00000000-0005-0000-0000-000055070000}"/>
    <cellStyle name="Normal 13 3 2 3 2 9" xfId="2407" xr:uid="{00000000-0005-0000-0000-000056070000}"/>
    <cellStyle name="Normal 13 3 2 3 3" xfId="2408" xr:uid="{00000000-0005-0000-0000-000057070000}"/>
    <cellStyle name="Normal 13 3 2 3 3 2" xfId="2409" xr:uid="{00000000-0005-0000-0000-000058070000}"/>
    <cellStyle name="Normal 13 3 2 3 3 2 2" xfId="2410" xr:uid="{00000000-0005-0000-0000-000059070000}"/>
    <cellStyle name="Normal 13 3 2 3 3 2 3" xfId="2411" xr:uid="{00000000-0005-0000-0000-00005A070000}"/>
    <cellStyle name="Normal 13 3 2 3 3 2 4" xfId="2412" xr:uid="{00000000-0005-0000-0000-00005B070000}"/>
    <cellStyle name="Normal 13 3 2 3 3 3" xfId="2413" xr:uid="{00000000-0005-0000-0000-00005C070000}"/>
    <cellStyle name="Normal 13 3 2 3 3 3 2" xfId="2414" xr:uid="{00000000-0005-0000-0000-00005D070000}"/>
    <cellStyle name="Normal 13 3 2 3 3 3 3" xfId="2415" xr:uid="{00000000-0005-0000-0000-00005E070000}"/>
    <cellStyle name="Normal 13 3 2 3 3 4" xfId="2416" xr:uid="{00000000-0005-0000-0000-00005F070000}"/>
    <cellStyle name="Normal 13 3 2 3 3 5" xfId="2417" xr:uid="{00000000-0005-0000-0000-000060070000}"/>
    <cellStyle name="Normal 13 3 2 3 3 6" xfId="2418" xr:uid="{00000000-0005-0000-0000-000061070000}"/>
    <cellStyle name="Normal 13 3 2 3 4" xfId="2419" xr:uid="{00000000-0005-0000-0000-000062070000}"/>
    <cellStyle name="Normal 13 3 2 3 4 2" xfId="2420" xr:uid="{00000000-0005-0000-0000-000063070000}"/>
    <cellStyle name="Normal 13 3 2 3 4 3" xfId="2421" xr:uid="{00000000-0005-0000-0000-000064070000}"/>
    <cellStyle name="Normal 13 3 2 3 4 4" xfId="2422" xr:uid="{00000000-0005-0000-0000-000065070000}"/>
    <cellStyle name="Normal 13 3 2 3 5" xfId="2423" xr:uid="{00000000-0005-0000-0000-000066070000}"/>
    <cellStyle name="Normal 13 3 2 3 5 2" xfId="2424" xr:uid="{00000000-0005-0000-0000-000067070000}"/>
    <cellStyle name="Normal 13 3 2 3 5 3" xfId="2425" xr:uid="{00000000-0005-0000-0000-000068070000}"/>
    <cellStyle name="Normal 13 3 2 3 5 4" xfId="2426" xr:uid="{00000000-0005-0000-0000-000069070000}"/>
    <cellStyle name="Normal 13 3 2 3 6" xfId="2427" xr:uid="{00000000-0005-0000-0000-00006A070000}"/>
    <cellStyle name="Normal 13 3 2 3 6 2" xfId="2428" xr:uid="{00000000-0005-0000-0000-00006B070000}"/>
    <cellStyle name="Normal 13 3 2 3 6 3" xfId="2429" xr:uid="{00000000-0005-0000-0000-00006C070000}"/>
    <cellStyle name="Normal 13 3 2 3 6 4" xfId="2430" xr:uid="{00000000-0005-0000-0000-00006D070000}"/>
    <cellStyle name="Normal 13 3 2 3 7" xfId="2431" xr:uid="{00000000-0005-0000-0000-00006E070000}"/>
    <cellStyle name="Normal 13 3 2 3 7 2" xfId="2432" xr:uid="{00000000-0005-0000-0000-00006F070000}"/>
    <cellStyle name="Normal 13 3 2 3 7 3" xfId="2433" xr:uid="{00000000-0005-0000-0000-000070070000}"/>
    <cellStyle name="Normal 13 3 2 3 8" xfId="2434" xr:uid="{00000000-0005-0000-0000-000071070000}"/>
    <cellStyle name="Normal 13 3 2 3 9" xfId="2435" xr:uid="{00000000-0005-0000-0000-000072070000}"/>
    <cellStyle name="Normal 13 3 2 4" xfId="2436" xr:uid="{00000000-0005-0000-0000-000073070000}"/>
    <cellStyle name="Normal 13 3 2 4 2" xfId="2437" xr:uid="{00000000-0005-0000-0000-000074070000}"/>
    <cellStyle name="Normal 13 3 2 4 2 2" xfId="2438" xr:uid="{00000000-0005-0000-0000-000075070000}"/>
    <cellStyle name="Normal 13 3 2 4 2 2 2" xfId="2439" xr:uid="{00000000-0005-0000-0000-000076070000}"/>
    <cellStyle name="Normal 13 3 2 4 2 2 3" xfId="2440" xr:uid="{00000000-0005-0000-0000-000077070000}"/>
    <cellStyle name="Normal 13 3 2 4 2 2 4" xfId="2441" xr:uid="{00000000-0005-0000-0000-000078070000}"/>
    <cellStyle name="Normal 13 3 2 4 2 3" xfId="2442" xr:uid="{00000000-0005-0000-0000-000079070000}"/>
    <cellStyle name="Normal 13 3 2 4 2 3 2" xfId="2443" xr:uid="{00000000-0005-0000-0000-00007A070000}"/>
    <cellStyle name="Normal 13 3 2 4 2 3 3" xfId="2444" xr:uid="{00000000-0005-0000-0000-00007B070000}"/>
    <cellStyle name="Normal 13 3 2 4 2 4" xfId="2445" xr:uid="{00000000-0005-0000-0000-00007C070000}"/>
    <cellStyle name="Normal 13 3 2 4 2 5" xfId="2446" xr:uid="{00000000-0005-0000-0000-00007D070000}"/>
    <cellStyle name="Normal 13 3 2 4 2 6" xfId="2447" xr:uid="{00000000-0005-0000-0000-00007E070000}"/>
    <cellStyle name="Normal 13 3 2 4 3" xfId="2448" xr:uid="{00000000-0005-0000-0000-00007F070000}"/>
    <cellStyle name="Normal 13 3 2 4 3 2" xfId="2449" xr:uid="{00000000-0005-0000-0000-000080070000}"/>
    <cellStyle name="Normal 13 3 2 4 3 3" xfId="2450" xr:uid="{00000000-0005-0000-0000-000081070000}"/>
    <cellStyle name="Normal 13 3 2 4 3 4" xfId="2451" xr:uid="{00000000-0005-0000-0000-000082070000}"/>
    <cellStyle name="Normal 13 3 2 4 4" xfId="2452" xr:uid="{00000000-0005-0000-0000-000083070000}"/>
    <cellStyle name="Normal 13 3 2 4 4 2" xfId="2453" xr:uid="{00000000-0005-0000-0000-000084070000}"/>
    <cellStyle name="Normal 13 3 2 4 4 3" xfId="2454" xr:uid="{00000000-0005-0000-0000-000085070000}"/>
    <cellStyle name="Normal 13 3 2 4 4 4" xfId="2455" xr:uid="{00000000-0005-0000-0000-000086070000}"/>
    <cellStyle name="Normal 13 3 2 4 5" xfId="2456" xr:uid="{00000000-0005-0000-0000-000087070000}"/>
    <cellStyle name="Normal 13 3 2 4 5 2" xfId="2457" xr:uid="{00000000-0005-0000-0000-000088070000}"/>
    <cellStyle name="Normal 13 3 2 4 5 3" xfId="2458" xr:uid="{00000000-0005-0000-0000-000089070000}"/>
    <cellStyle name="Normal 13 3 2 4 5 4" xfId="2459" xr:uid="{00000000-0005-0000-0000-00008A070000}"/>
    <cellStyle name="Normal 13 3 2 4 6" xfId="2460" xr:uid="{00000000-0005-0000-0000-00008B070000}"/>
    <cellStyle name="Normal 13 3 2 4 6 2" xfId="2461" xr:uid="{00000000-0005-0000-0000-00008C070000}"/>
    <cellStyle name="Normal 13 3 2 4 6 3" xfId="2462" xr:uid="{00000000-0005-0000-0000-00008D070000}"/>
    <cellStyle name="Normal 13 3 2 4 7" xfId="2463" xr:uid="{00000000-0005-0000-0000-00008E070000}"/>
    <cellStyle name="Normal 13 3 2 4 8" xfId="2464" xr:uid="{00000000-0005-0000-0000-00008F070000}"/>
    <cellStyle name="Normal 13 3 2 4 9" xfId="2465" xr:uid="{00000000-0005-0000-0000-000090070000}"/>
    <cellStyle name="Normal 13 3 2 5" xfId="2466" xr:uid="{00000000-0005-0000-0000-000091070000}"/>
    <cellStyle name="Normal 13 3 2 5 2" xfId="2467" xr:uid="{00000000-0005-0000-0000-000092070000}"/>
    <cellStyle name="Normal 13 3 2 5 2 2" xfId="2468" xr:uid="{00000000-0005-0000-0000-000093070000}"/>
    <cellStyle name="Normal 13 3 2 5 2 2 2" xfId="2469" xr:uid="{00000000-0005-0000-0000-000094070000}"/>
    <cellStyle name="Normal 13 3 2 5 2 2 3" xfId="2470" xr:uid="{00000000-0005-0000-0000-000095070000}"/>
    <cellStyle name="Normal 13 3 2 5 2 2 4" xfId="2471" xr:uid="{00000000-0005-0000-0000-000096070000}"/>
    <cellStyle name="Normal 13 3 2 5 2 3" xfId="2472" xr:uid="{00000000-0005-0000-0000-000097070000}"/>
    <cellStyle name="Normal 13 3 2 5 2 3 2" xfId="2473" xr:uid="{00000000-0005-0000-0000-000098070000}"/>
    <cellStyle name="Normal 13 3 2 5 2 3 3" xfId="2474" xr:uid="{00000000-0005-0000-0000-000099070000}"/>
    <cellStyle name="Normal 13 3 2 5 2 4" xfId="2475" xr:uid="{00000000-0005-0000-0000-00009A070000}"/>
    <cellStyle name="Normal 13 3 2 5 2 5" xfId="2476" xr:uid="{00000000-0005-0000-0000-00009B070000}"/>
    <cellStyle name="Normal 13 3 2 5 2 6" xfId="2477" xr:uid="{00000000-0005-0000-0000-00009C070000}"/>
    <cellStyle name="Normal 13 3 2 5 3" xfId="2478" xr:uid="{00000000-0005-0000-0000-00009D070000}"/>
    <cellStyle name="Normal 13 3 2 5 3 2" xfId="2479" xr:uid="{00000000-0005-0000-0000-00009E070000}"/>
    <cellStyle name="Normal 13 3 2 5 3 3" xfId="2480" xr:uid="{00000000-0005-0000-0000-00009F070000}"/>
    <cellStyle name="Normal 13 3 2 5 3 4" xfId="2481" xr:uid="{00000000-0005-0000-0000-0000A0070000}"/>
    <cellStyle name="Normal 13 3 2 5 4" xfId="2482" xr:uid="{00000000-0005-0000-0000-0000A1070000}"/>
    <cellStyle name="Normal 13 3 2 5 4 2" xfId="2483" xr:uid="{00000000-0005-0000-0000-0000A2070000}"/>
    <cellStyle name="Normal 13 3 2 5 4 3" xfId="2484" xr:uid="{00000000-0005-0000-0000-0000A3070000}"/>
    <cellStyle name="Normal 13 3 2 5 4 4" xfId="2485" xr:uid="{00000000-0005-0000-0000-0000A4070000}"/>
    <cellStyle name="Normal 13 3 2 5 5" xfId="2486" xr:uid="{00000000-0005-0000-0000-0000A5070000}"/>
    <cellStyle name="Normal 13 3 2 5 5 2" xfId="2487" xr:uid="{00000000-0005-0000-0000-0000A6070000}"/>
    <cellStyle name="Normal 13 3 2 5 5 3" xfId="2488" xr:uid="{00000000-0005-0000-0000-0000A7070000}"/>
    <cellStyle name="Normal 13 3 2 5 5 4" xfId="2489" xr:uid="{00000000-0005-0000-0000-0000A8070000}"/>
    <cellStyle name="Normal 13 3 2 5 6" xfId="2490" xr:uid="{00000000-0005-0000-0000-0000A9070000}"/>
    <cellStyle name="Normal 13 3 2 5 6 2" xfId="2491" xr:uid="{00000000-0005-0000-0000-0000AA070000}"/>
    <cellStyle name="Normal 13 3 2 5 6 3" xfId="2492" xr:uid="{00000000-0005-0000-0000-0000AB070000}"/>
    <cellStyle name="Normal 13 3 2 5 7" xfId="2493" xr:uid="{00000000-0005-0000-0000-0000AC070000}"/>
    <cellStyle name="Normal 13 3 2 5 8" xfId="2494" xr:uid="{00000000-0005-0000-0000-0000AD070000}"/>
    <cellStyle name="Normal 13 3 2 5 9" xfId="2495" xr:uid="{00000000-0005-0000-0000-0000AE070000}"/>
    <cellStyle name="Normal 13 3 2 6" xfId="2496" xr:uid="{00000000-0005-0000-0000-0000AF070000}"/>
    <cellStyle name="Normal 13 3 2 6 2" xfId="2497" xr:uid="{00000000-0005-0000-0000-0000B0070000}"/>
    <cellStyle name="Normal 13 3 2 6 2 2" xfId="2498" xr:uid="{00000000-0005-0000-0000-0000B1070000}"/>
    <cellStyle name="Normal 13 3 2 6 2 2 2" xfId="2499" xr:uid="{00000000-0005-0000-0000-0000B2070000}"/>
    <cellStyle name="Normal 13 3 2 6 2 2 3" xfId="2500" xr:uid="{00000000-0005-0000-0000-0000B3070000}"/>
    <cellStyle name="Normal 13 3 2 6 2 2 4" xfId="2501" xr:uid="{00000000-0005-0000-0000-0000B4070000}"/>
    <cellStyle name="Normal 13 3 2 6 2 3" xfId="2502" xr:uid="{00000000-0005-0000-0000-0000B5070000}"/>
    <cellStyle name="Normal 13 3 2 6 2 3 2" xfId="2503" xr:uid="{00000000-0005-0000-0000-0000B6070000}"/>
    <cellStyle name="Normal 13 3 2 6 2 3 3" xfId="2504" xr:uid="{00000000-0005-0000-0000-0000B7070000}"/>
    <cellStyle name="Normal 13 3 2 6 2 4" xfId="2505" xr:uid="{00000000-0005-0000-0000-0000B8070000}"/>
    <cellStyle name="Normal 13 3 2 6 2 5" xfId="2506" xr:uid="{00000000-0005-0000-0000-0000B9070000}"/>
    <cellStyle name="Normal 13 3 2 6 2 6" xfId="2507" xr:uid="{00000000-0005-0000-0000-0000BA070000}"/>
    <cellStyle name="Normal 13 3 2 6 3" xfId="2508" xr:uid="{00000000-0005-0000-0000-0000BB070000}"/>
    <cellStyle name="Normal 13 3 2 6 3 2" xfId="2509" xr:uid="{00000000-0005-0000-0000-0000BC070000}"/>
    <cellStyle name="Normal 13 3 2 6 3 3" xfId="2510" xr:uid="{00000000-0005-0000-0000-0000BD070000}"/>
    <cellStyle name="Normal 13 3 2 6 3 4" xfId="2511" xr:uid="{00000000-0005-0000-0000-0000BE070000}"/>
    <cellStyle name="Normal 13 3 2 6 4" xfId="2512" xr:uid="{00000000-0005-0000-0000-0000BF070000}"/>
    <cellStyle name="Normal 13 3 2 6 4 2" xfId="2513" xr:uid="{00000000-0005-0000-0000-0000C0070000}"/>
    <cellStyle name="Normal 13 3 2 6 4 3" xfId="2514" xr:uid="{00000000-0005-0000-0000-0000C1070000}"/>
    <cellStyle name="Normal 13 3 2 6 4 4" xfId="2515" xr:uid="{00000000-0005-0000-0000-0000C2070000}"/>
    <cellStyle name="Normal 13 3 2 6 5" xfId="2516" xr:uid="{00000000-0005-0000-0000-0000C3070000}"/>
    <cellStyle name="Normal 13 3 2 6 5 2" xfId="2517" xr:uid="{00000000-0005-0000-0000-0000C4070000}"/>
    <cellStyle name="Normal 13 3 2 6 5 3" xfId="2518" xr:uid="{00000000-0005-0000-0000-0000C5070000}"/>
    <cellStyle name="Normal 13 3 2 6 6" xfId="2519" xr:uid="{00000000-0005-0000-0000-0000C6070000}"/>
    <cellStyle name="Normal 13 3 2 6 7" xfId="2520" xr:uid="{00000000-0005-0000-0000-0000C7070000}"/>
    <cellStyle name="Normal 13 3 2 6 8" xfId="2521" xr:uid="{00000000-0005-0000-0000-0000C8070000}"/>
    <cellStyle name="Normal 13 3 2 7" xfId="2522" xr:uid="{00000000-0005-0000-0000-0000C9070000}"/>
    <cellStyle name="Normal 13 3 2 7 2" xfId="2523" xr:uid="{00000000-0005-0000-0000-0000CA070000}"/>
    <cellStyle name="Normal 13 3 2 7 2 2" xfId="2524" xr:uid="{00000000-0005-0000-0000-0000CB070000}"/>
    <cellStyle name="Normal 13 3 2 7 2 3" xfId="2525" xr:uid="{00000000-0005-0000-0000-0000CC070000}"/>
    <cellStyle name="Normal 13 3 2 7 2 4" xfId="2526" xr:uid="{00000000-0005-0000-0000-0000CD070000}"/>
    <cellStyle name="Normal 13 3 2 7 3" xfId="2527" xr:uid="{00000000-0005-0000-0000-0000CE070000}"/>
    <cellStyle name="Normal 13 3 2 7 3 2" xfId="2528" xr:uid="{00000000-0005-0000-0000-0000CF070000}"/>
    <cellStyle name="Normal 13 3 2 7 3 3" xfId="2529" xr:uid="{00000000-0005-0000-0000-0000D0070000}"/>
    <cellStyle name="Normal 13 3 2 7 4" xfId="2530" xr:uid="{00000000-0005-0000-0000-0000D1070000}"/>
    <cellStyle name="Normal 13 3 2 7 5" xfId="2531" xr:uid="{00000000-0005-0000-0000-0000D2070000}"/>
    <cellStyle name="Normal 13 3 2 7 6" xfId="2532" xr:uid="{00000000-0005-0000-0000-0000D3070000}"/>
    <cellStyle name="Normal 13 3 2 8" xfId="2533" xr:uid="{00000000-0005-0000-0000-0000D4070000}"/>
    <cellStyle name="Normal 13 3 2 8 2" xfId="2534" xr:uid="{00000000-0005-0000-0000-0000D5070000}"/>
    <cellStyle name="Normal 13 3 2 8 3" xfId="2535" xr:uid="{00000000-0005-0000-0000-0000D6070000}"/>
    <cellStyle name="Normal 13 3 2 8 4" xfId="2536" xr:uid="{00000000-0005-0000-0000-0000D7070000}"/>
    <cellStyle name="Normal 13 3 2 9" xfId="2537" xr:uid="{00000000-0005-0000-0000-0000D8070000}"/>
    <cellStyle name="Normal 13 3 2 9 2" xfId="2538" xr:uid="{00000000-0005-0000-0000-0000D9070000}"/>
    <cellStyle name="Normal 13 3 2 9 3" xfId="2539" xr:uid="{00000000-0005-0000-0000-0000DA070000}"/>
    <cellStyle name="Normal 13 3 2 9 4" xfId="2540" xr:uid="{00000000-0005-0000-0000-0000DB070000}"/>
    <cellStyle name="Normal 13 3 3" xfId="305" xr:uid="{00000000-0005-0000-0000-0000DC070000}"/>
    <cellStyle name="Normal 13 3 3 10" xfId="2541" xr:uid="{00000000-0005-0000-0000-0000DD070000}"/>
    <cellStyle name="Normal 13 3 3 10 2" xfId="2542" xr:uid="{00000000-0005-0000-0000-0000DE070000}"/>
    <cellStyle name="Normal 13 3 3 10 3" xfId="2543" xr:uid="{00000000-0005-0000-0000-0000DF070000}"/>
    <cellStyle name="Normal 13 3 3 10 4" xfId="2544" xr:uid="{00000000-0005-0000-0000-0000E0070000}"/>
    <cellStyle name="Normal 13 3 3 11" xfId="2545" xr:uid="{00000000-0005-0000-0000-0000E1070000}"/>
    <cellStyle name="Normal 13 3 3 11 2" xfId="2546" xr:uid="{00000000-0005-0000-0000-0000E2070000}"/>
    <cellStyle name="Normal 13 3 3 11 3" xfId="2547" xr:uid="{00000000-0005-0000-0000-0000E3070000}"/>
    <cellStyle name="Normal 13 3 3 12" xfId="2548" xr:uid="{00000000-0005-0000-0000-0000E4070000}"/>
    <cellStyle name="Normal 13 3 3 13" xfId="2549" xr:uid="{00000000-0005-0000-0000-0000E5070000}"/>
    <cellStyle name="Normal 13 3 3 14" xfId="2550" xr:uid="{00000000-0005-0000-0000-0000E6070000}"/>
    <cellStyle name="Normal 13 3 3 2" xfId="2551" xr:uid="{00000000-0005-0000-0000-0000E7070000}"/>
    <cellStyle name="Normal 13 3 3 2 10" xfId="2552" xr:uid="{00000000-0005-0000-0000-0000E8070000}"/>
    <cellStyle name="Normal 13 3 3 2 11" xfId="2553" xr:uid="{00000000-0005-0000-0000-0000E9070000}"/>
    <cellStyle name="Normal 13 3 3 2 2" xfId="2554" xr:uid="{00000000-0005-0000-0000-0000EA070000}"/>
    <cellStyle name="Normal 13 3 3 2 2 10" xfId="2555" xr:uid="{00000000-0005-0000-0000-0000EB070000}"/>
    <cellStyle name="Normal 13 3 3 2 2 2" xfId="2556" xr:uid="{00000000-0005-0000-0000-0000EC070000}"/>
    <cellStyle name="Normal 13 3 3 2 2 2 2" xfId="2557" xr:uid="{00000000-0005-0000-0000-0000ED070000}"/>
    <cellStyle name="Normal 13 3 3 2 2 2 2 2" xfId="2558" xr:uid="{00000000-0005-0000-0000-0000EE070000}"/>
    <cellStyle name="Normal 13 3 3 2 2 2 2 2 2" xfId="2559" xr:uid="{00000000-0005-0000-0000-0000EF070000}"/>
    <cellStyle name="Normal 13 3 3 2 2 2 2 2 3" xfId="2560" xr:uid="{00000000-0005-0000-0000-0000F0070000}"/>
    <cellStyle name="Normal 13 3 3 2 2 2 2 2 4" xfId="2561" xr:uid="{00000000-0005-0000-0000-0000F1070000}"/>
    <cellStyle name="Normal 13 3 3 2 2 2 2 3" xfId="2562" xr:uid="{00000000-0005-0000-0000-0000F2070000}"/>
    <cellStyle name="Normal 13 3 3 2 2 2 2 3 2" xfId="2563" xr:uid="{00000000-0005-0000-0000-0000F3070000}"/>
    <cellStyle name="Normal 13 3 3 2 2 2 2 3 3" xfId="2564" xr:uid="{00000000-0005-0000-0000-0000F4070000}"/>
    <cellStyle name="Normal 13 3 3 2 2 2 2 4" xfId="2565" xr:uid="{00000000-0005-0000-0000-0000F5070000}"/>
    <cellStyle name="Normal 13 3 3 2 2 2 2 5" xfId="2566" xr:uid="{00000000-0005-0000-0000-0000F6070000}"/>
    <cellStyle name="Normal 13 3 3 2 2 2 2 6" xfId="2567" xr:uid="{00000000-0005-0000-0000-0000F7070000}"/>
    <cellStyle name="Normal 13 3 3 2 2 2 3" xfId="2568" xr:uid="{00000000-0005-0000-0000-0000F8070000}"/>
    <cellStyle name="Normal 13 3 3 2 2 2 3 2" xfId="2569" xr:uid="{00000000-0005-0000-0000-0000F9070000}"/>
    <cellStyle name="Normal 13 3 3 2 2 2 3 3" xfId="2570" xr:uid="{00000000-0005-0000-0000-0000FA070000}"/>
    <cellStyle name="Normal 13 3 3 2 2 2 3 4" xfId="2571" xr:uid="{00000000-0005-0000-0000-0000FB070000}"/>
    <cellStyle name="Normal 13 3 3 2 2 2 4" xfId="2572" xr:uid="{00000000-0005-0000-0000-0000FC070000}"/>
    <cellStyle name="Normal 13 3 3 2 2 2 4 2" xfId="2573" xr:uid="{00000000-0005-0000-0000-0000FD070000}"/>
    <cellStyle name="Normal 13 3 3 2 2 2 4 3" xfId="2574" xr:uid="{00000000-0005-0000-0000-0000FE070000}"/>
    <cellStyle name="Normal 13 3 3 2 2 2 4 4" xfId="2575" xr:uid="{00000000-0005-0000-0000-0000FF070000}"/>
    <cellStyle name="Normal 13 3 3 2 2 2 5" xfId="2576" xr:uid="{00000000-0005-0000-0000-000000080000}"/>
    <cellStyle name="Normal 13 3 3 2 2 2 5 2" xfId="2577" xr:uid="{00000000-0005-0000-0000-000001080000}"/>
    <cellStyle name="Normal 13 3 3 2 2 2 5 3" xfId="2578" xr:uid="{00000000-0005-0000-0000-000002080000}"/>
    <cellStyle name="Normal 13 3 3 2 2 2 5 4" xfId="2579" xr:uid="{00000000-0005-0000-0000-000003080000}"/>
    <cellStyle name="Normal 13 3 3 2 2 2 6" xfId="2580" xr:uid="{00000000-0005-0000-0000-000004080000}"/>
    <cellStyle name="Normal 13 3 3 2 2 2 6 2" xfId="2581" xr:uid="{00000000-0005-0000-0000-000005080000}"/>
    <cellStyle name="Normal 13 3 3 2 2 2 6 3" xfId="2582" xr:uid="{00000000-0005-0000-0000-000006080000}"/>
    <cellStyle name="Normal 13 3 3 2 2 2 7" xfId="2583" xr:uid="{00000000-0005-0000-0000-000007080000}"/>
    <cellStyle name="Normal 13 3 3 2 2 2 8" xfId="2584" xr:uid="{00000000-0005-0000-0000-000008080000}"/>
    <cellStyle name="Normal 13 3 3 2 2 2 9" xfId="2585" xr:uid="{00000000-0005-0000-0000-000009080000}"/>
    <cellStyle name="Normal 13 3 3 2 2 3" xfId="2586" xr:uid="{00000000-0005-0000-0000-00000A080000}"/>
    <cellStyle name="Normal 13 3 3 2 2 3 2" xfId="2587" xr:uid="{00000000-0005-0000-0000-00000B080000}"/>
    <cellStyle name="Normal 13 3 3 2 2 3 2 2" xfId="2588" xr:uid="{00000000-0005-0000-0000-00000C080000}"/>
    <cellStyle name="Normal 13 3 3 2 2 3 2 3" xfId="2589" xr:uid="{00000000-0005-0000-0000-00000D080000}"/>
    <cellStyle name="Normal 13 3 3 2 2 3 2 4" xfId="2590" xr:uid="{00000000-0005-0000-0000-00000E080000}"/>
    <cellStyle name="Normal 13 3 3 2 2 3 3" xfId="2591" xr:uid="{00000000-0005-0000-0000-00000F080000}"/>
    <cellStyle name="Normal 13 3 3 2 2 3 3 2" xfId="2592" xr:uid="{00000000-0005-0000-0000-000010080000}"/>
    <cellStyle name="Normal 13 3 3 2 2 3 3 3" xfId="2593" xr:uid="{00000000-0005-0000-0000-000011080000}"/>
    <cellStyle name="Normal 13 3 3 2 2 3 4" xfId="2594" xr:uid="{00000000-0005-0000-0000-000012080000}"/>
    <cellStyle name="Normal 13 3 3 2 2 3 5" xfId="2595" xr:uid="{00000000-0005-0000-0000-000013080000}"/>
    <cellStyle name="Normal 13 3 3 2 2 3 6" xfId="2596" xr:uid="{00000000-0005-0000-0000-000014080000}"/>
    <cellStyle name="Normal 13 3 3 2 2 4" xfId="2597" xr:uid="{00000000-0005-0000-0000-000015080000}"/>
    <cellStyle name="Normal 13 3 3 2 2 4 2" xfId="2598" xr:uid="{00000000-0005-0000-0000-000016080000}"/>
    <cellStyle name="Normal 13 3 3 2 2 4 3" xfId="2599" xr:uid="{00000000-0005-0000-0000-000017080000}"/>
    <cellStyle name="Normal 13 3 3 2 2 4 4" xfId="2600" xr:uid="{00000000-0005-0000-0000-000018080000}"/>
    <cellStyle name="Normal 13 3 3 2 2 5" xfId="2601" xr:uid="{00000000-0005-0000-0000-000019080000}"/>
    <cellStyle name="Normal 13 3 3 2 2 5 2" xfId="2602" xr:uid="{00000000-0005-0000-0000-00001A080000}"/>
    <cellStyle name="Normal 13 3 3 2 2 5 3" xfId="2603" xr:uid="{00000000-0005-0000-0000-00001B080000}"/>
    <cellStyle name="Normal 13 3 3 2 2 5 4" xfId="2604" xr:uid="{00000000-0005-0000-0000-00001C080000}"/>
    <cellStyle name="Normal 13 3 3 2 2 6" xfId="2605" xr:uid="{00000000-0005-0000-0000-00001D080000}"/>
    <cellStyle name="Normal 13 3 3 2 2 6 2" xfId="2606" xr:uid="{00000000-0005-0000-0000-00001E080000}"/>
    <cellStyle name="Normal 13 3 3 2 2 6 3" xfId="2607" xr:uid="{00000000-0005-0000-0000-00001F080000}"/>
    <cellStyle name="Normal 13 3 3 2 2 6 4" xfId="2608" xr:uid="{00000000-0005-0000-0000-000020080000}"/>
    <cellStyle name="Normal 13 3 3 2 2 7" xfId="2609" xr:uid="{00000000-0005-0000-0000-000021080000}"/>
    <cellStyle name="Normal 13 3 3 2 2 7 2" xfId="2610" xr:uid="{00000000-0005-0000-0000-000022080000}"/>
    <cellStyle name="Normal 13 3 3 2 2 7 3" xfId="2611" xr:uid="{00000000-0005-0000-0000-000023080000}"/>
    <cellStyle name="Normal 13 3 3 2 2 8" xfId="2612" xr:uid="{00000000-0005-0000-0000-000024080000}"/>
    <cellStyle name="Normal 13 3 3 2 2 9" xfId="2613" xr:uid="{00000000-0005-0000-0000-000025080000}"/>
    <cellStyle name="Normal 13 3 3 2 3" xfId="2614" xr:uid="{00000000-0005-0000-0000-000026080000}"/>
    <cellStyle name="Normal 13 3 3 2 3 2" xfId="2615" xr:uid="{00000000-0005-0000-0000-000027080000}"/>
    <cellStyle name="Normal 13 3 3 2 3 2 2" xfId="2616" xr:uid="{00000000-0005-0000-0000-000028080000}"/>
    <cellStyle name="Normal 13 3 3 2 3 2 2 2" xfId="2617" xr:uid="{00000000-0005-0000-0000-000029080000}"/>
    <cellStyle name="Normal 13 3 3 2 3 2 2 3" xfId="2618" xr:uid="{00000000-0005-0000-0000-00002A080000}"/>
    <cellStyle name="Normal 13 3 3 2 3 2 2 4" xfId="2619" xr:uid="{00000000-0005-0000-0000-00002B080000}"/>
    <cellStyle name="Normal 13 3 3 2 3 2 3" xfId="2620" xr:uid="{00000000-0005-0000-0000-00002C080000}"/>
    <cellStyle name="Normal 13 3 3 2 3 2 3 2" xfId="2621" xr:uid="{00000000-0005-0000-0000-00002D080000}"/>
    <cellStyle name="Normal 13 3 3 2 3 2 3 3" xfId="2622" xr:uid="{00000000-0005-0000-0000-00002E080000}"/>
    <cellStyle name="Normal 13 3 3 2 3 2 4" xfId="2623" xr:uid="{00000000-0005-0000-0000-00002F080000}"/>
    <cellStyle name="Normal 13 3 3 2 3 2 5" xfId="2624" xr:uid="{00000000-0005-0000-0000-000030080000}"/>
    <cellStyle name="Normal 13 3 3 2 3 2 6" xfId="2625" xr:uid="{00000000-0005-0000-0000-000031080000}"/>
    <cellStyle name="Normal 13 3 3 2 3 3" xfId="2626" xr:uid="{00000000-0005-0000-0000-000032080000}"/>
    <cellStyle name="Normal 13 3 3 2 3 3 2" xfId="2627" xr:uid="{00000000-0005-0000-0000-000033080000}"/>
    <cellStyle name="Normal 13 3 3 2 3 3 3" xfId="2628" xr:uid="{00000000-0005-0000-0000-000034080000}"/>
    <cellStyle name="Normal 13 3 3 2 3 3 4" xfId="2629" xr:uid="{00000000-0005-0000-0000-000035080000}"/>
    <cellStyle name="Normal 13 3 3 2 3 4" xfId="2630" xr:uid="{00000000-0005-0000-0000-000036080000}"/>
    <cellStyle name="Normal 13 3 3 2 3 4 2" xfId="2631" xr:uid="{00000000-0005-0000-0000-000037080000}"/>
    <cellStyle name="Normal 13 3 3 2 3 4 3" xfId="2632" xr:uid="{00000000-0005-0000-0000-000038080000}"/>
    <cellStyle name="Normal 13 3 3 2 3 4 4" xfId="2633" xr:uid="{00000000-0005-0000-0000-000039080000}"/>
    <cellStyle name="Normal 13 3 3 2 3 5" xfId="2634" xr:uid="{00000000-0005-0000-0000-00003A080000}"/>
    <cellStyle name="Normal 13 3 3 2 3 5 2" xfId="2635" xr:uid="{00000000-0005-0000-0000-00003B080000}"/>
    <cellStyle name="Normal 13 3 3 2 3 5 3" xfId="2636" xr:uid="{00000000-0005-0000-0000-00003C080000}"/>
    <cellStyle name="Normal 13 3 3 2 3 5 4" xfId="2637" xr:uid="{00000000-0005-0000-0000-00003D080000}"/>
    <cellStyle name="Normal 13 3 3 2 3 6" xfId="2638" xr:uid="{00000000-0005-0000-0000-00003E080000}"/>
    <cellStyle name="Normal 13 3 3 2 3 6 2" xfId="2639" xr:uid="{00000000-0005-0000-0000-00003F080000}"/>
    <cellStyle name="Normal 13 3 3 2 3 6 3" xfId="2640" xr:uid="{00000000-0005-0000-0000-000040080000}"/>
    <cellStyle name="Normal 13 3 3 2 3 7" xfId="2641" xr:uid="{00000000-0005-0000-0000-000041080000}"/>
    <cellStyle name="Normal 13 3 3 2 3 8" xfId="2642" xr:uid="{00000000-0005-0000-0000-000042080000}"/>
    <cellStyle name="Normal 13 3 3 2 3 9" xfId="2643" xr:uid="{00000000-0005-0000-0000-000043080000}"/>
    <cellStyle name="Normal 13 3 3 2 4" xfId="2644" xr:uid="{00000000-0005-0000-0000-000044080000}"/>
    <cellStyle name="Normal 13 3 3 2 4 2" xfId="2645" xr:uid="{00000000-0005-0000-0000-000045080000}"/>
    <cellStyle name="Normal 13 3 3 2 4 2 2" xfId="2646" xr:uid="{00000000-0005-0000-0000-000046080000}"/>
    <cellStyle name="Normal 13 3 3 2 4 2 3" xfId="2647" xr:uid="{00000000-0005-0000-0000-000047080000}"/>
    <cellStyle name="Normal 13 3 3 2 4 2 4" xfId="2648" xr:uid="{00000000-0005-0000-0000-000048080000}"/>
    <cellStyle name="Normal 13 3 3 2 4 3" xfId="2649" xr:uid="{00000000-0005-0000-0000-000049080000}"/>
    <cellStyle name="Normal 13 3 3 2 4 3 2" xfId="2650" xr:uid="{00000000-0005-0000-0000-00004A080000}"/>
    <cellStyle name="Normal 13 3 3 2 4 3 3" xfId="2651" xr:uid="{00000000-0005-0000-0000-00004B080000}"/>
    <cellStyle name="Normal 13 3 3 2 4 4" xfId="2652" xr:uid="{00000000-0005-0000-0000-00004C080000}"/>
    <cellStyle name="Normal 13 3 3 2 4 5" xfId="2653" xr:uid="{00000000-0005-0000-0000-00004D080000}"/>
    <cellStyle name="Normal 13 3 3 2 4 6" xfId="2654" xr:uid="{00000000-0005-0000-0000-00004E080000}"/>
    <cellStyle name="Normal 13 3 3 2 5" xfId="2655" xr:uid="{00000000-0005-0000-0000-00004F080000}"/>
    <cellStyle name="Normal 13 3 3 2 5 2" xfId="2656" xr:uid="{00000000-0005-0000-0000-000050080000}"/>
    <cellStyle name="Normal 13 3 3 2 5 3" xfId="2657" xr:uid="{00000000-0005-0000-0000-000051080000}"/>
    <cellStyle name="Normal 13 3 3 2 5 4" xfId="2658" xr:uid="{00000000-0005-0000-0000-000052080000}"/>
    <cellStyle name="Normal 13 3 3 2 6" xfId="2659" xr:uid="{00000000-0005-0000-0000-000053080000}"/>
    <cellStyle name="Normal 13 3 3 2 6 2" xfId="2660" xr:uid="{00000000-0005-0000-0000-000054080000}"/>
    <cellStyle name="Normal 13 3 3 2 6 3" xfId="2661" xr:uid="{00000000-0005-0000-0000-000055080000}"/>
    <cellStyle name="Normal 13 3 3 2 6 4" xfId="2662" xr:uid="{00000000-0005-0000-0000-000056080000}"/>
    <cellStyle name="Normal 13 3 3 2 7" xfId="2663" xr:uid="{00000000-0005-0000-0000-000057080000}"/>
    <cellStyle name="Normal 13 3 3 2 7 2" xfId="2664" xr:uid="{00000000-0005-0000-0000-000058080000}"/>
    <cellStyle name="Normal 13 3 3 2 7 3" xfId="2665" xr:uid="{00000000-0005-0000-0000-000059080000}"/>
    <cellStyle name="Normal 13 3 3 2 7 4" xfId="2666" xr:uid="{00000000-0005-0000-0000-00005A080000}"/>
    <cellStyle name="Normal 13 3 3 2 8" xfId="2667" xr:uid="{00000000-0005-0000-0000-00005B080000}"/>
    <cellStyle name="Normal 13 3 3 2 8 2" xfId="2668" xr:uid="{00000000-0005-0000-0000-00005C080000}"/>
    <cellStyle name="Normal 13 3 3 2 8 3" xfId="2669" xr:uid="{00000000-0005-0000-0000-00005D080000}"/>
    <cellStyle name="Normal 13 3 3 2 9" xfId="2670" xr:uid="{00000000-0005-0000-0000-00005E080000}"/>
    <cellStyle name="Normal 13 3 3 3" xfId="2671" xr:uid="{00000000-0005-0000-0000-00005F080000}"/>
    <cellStyle name="Normal 13 3 3 3 10" xfId="2672" xr:uid="{00000000-0005-0000-0000-000060080000}"/>
    <cellStyle name="Normal 13 3 3 3 2" xfId="2673" xr:uid="{00000000-0005-0000-0000-000061080000}"/>
    <cellStyle name="Normal 13 3 3 3 2 2" xfId="2674" xr:uid="{00000000-0005-0000-0000-000062080000}"/>
    <cellStyle name="Normal 13 3 3 3 2 2 2" xfId="2675" xr:uid="{00000000-0005-0000-0000-000063080000}"/>
    <cellStyle name="Normal 13 3 3 3 2 2 2 2" xfId="2676" xr:uid="{00000000-0005-0000-0000-000064080000}"/>
    <cellStyle name="Normal 13 3 3 3 2 2 2 3" xfId="2677" xr:uid="{00000000-0005-0000-0000-000065080000}"/>
    <cellStyle name="Normal 13 3 3 3 2 2 2 4" xfId="2678" xr:uid="{00000000-0005-0000-0000-000066080000}"/>
    <cellStyle name="Normal 13 3 3 3 2 2 3" xfId="2679" xr:uid="{00000000-0005-0000-0000-000067080000}"/>
    <cellStyle name="Normal 13 3 3 3 2 2 3 2" xfId="2680" xr:uid="{00000000-0005-0000-0000-000068080000}"/>
    <cellStyle name="Normal 13 3 3 3 2 2 3 3" xfId="2681" xr:uid="{00000000-0005-0000-0000-000069080000}"/>
    <cellStyle name="Normal 13 3 3 3 2 2 4" xfId="2682" xr:uid="{00000000-0005-0000-0000-00006A080000}"/>
    <cellStyle name="Normal 13 3 3 3 2 2 5" xfId="2683" xr:uid="{00000000-0005-0000-0000-00006B080000}"/>
    <cellStyle name="Normal 13 3 3 3 2 2 6" xfId="2684" xr:uid="{00000000-0005-0000-0000-00006C080000}"/>
    <cellStyle name="Normal 13 3 3 3 2 3" xfId="2685" xr:uid="{00000000-0005-0000-0000-00006D080000}"/>
    <cellStyle name="Normal 13 3 3 3 2 3 2" xfId="2686" xr:uid="{00000000-0005-0000-0000-00006E080000}"/>
    <cellStyle name="Normal 13 3 3 3 2 3 3" xfId="2687" xr:uid="{00000000-0005-0000-0000-00006F080000}"/>
    <cellStyle name="Normal 13 3 3 3 2 3 4" xfId="2688" xr:uid="{00000000-0005-0000-0000-000070080000}"/>
    <cellStyle name="Normal 13 3 3 3 2 4" xfId="2689" xr:uid="{00000000-0005-0000-0000-000071080000}"/>
    <cellStyle name="Normal 13 3 3 3 2 4 2" xfId="2690" xr:uid="{00000000-0005-0000-0000-000072080000}"/>
    <cellStyle name="Normal 13 3 3 3 2 4 3" xfId="2691" xr:uid="{00000000-0005-0000-0000-000073080000}"/>
    <cellStyle name="Normal 13 3 3 3 2 4 4" xfId="2692" xr:uid="{00000000-0005-0000-0000-000074080000}"/>
    <cellStyle name="Normal 13 3 3 3 2 5" xfId="2693" xr:uid="{00000000-0005-0000-0000-000075080000}"/>
    <cellStyle name="Normal 13 3 3 3 2 5 2" xfId="2694" xr:uid="{00000000-0005-0000-0000-000076080000}"/>
    <cellStyle name="Normal 13 3 3 3 2 5 3" xfId="2695" xr:uid="{00000000-0005-0000-0000-000077080000}"/>
    <cellStyle name="Normal 13 3 3 3 2 5 4" xfId="2696" xr:uid="{00000000-0005-0000-0000-000078080000}"/>
    <cellStyle name="Normal 13 3 3 3 2 6" xfId="2697" xr:uid="{00000000-0005-0000-0000-000079080000}"/>
    <cellStyle name="Normal 13 3 3 3 2 6 2" xfId="2698" xr:uid="{00000000-0005-0000-0000-00007A080000}"/>
    <cellStyle name="Normal 13 3 3 3 2 6 3" xfId="2699" xr:uid="{00000000-0005-0000-0000-00007B080000}"/>
    <cellStyle name="Normal 13 3 3 3 2 7" xfId="2700" xr:uid="{00000000-0005-0000-0000-00007C080000}"/>
    <cellStyle name="Normal 13 3 3 3 2 8" xfId="2701" xr:uid="{00000000-0005-0000-0000-00007D080000}"/>
    <cellStyle name="Normal 13 3 3 3 2 9" xfId="2702" xr:uid="{00000000-0005-0000-0000-00007E080000}"/>
    <cellStyle name="Normal 13 3 3 3 3" xfId="2703" xr:uid="{00000000-0005-0000-0000-00007F080000}"/>
    <cellStyle name="Normal 13 3 3 3 3 2" xfId="2704" xr:uid="{00000000-0005-0000-0000-000080080000}"/>
    <cellStyle name="Normal 13 3 3 3 3 2 2" xfId="2705" xr:uid="{00000000-0005-0000-0000-000081080000}"/>
    <cellStyle name="Normal 13 3 3 3 3 2 3" xfId="2706" xr:uid="{00000000-0005-0000-0000-000082080000}"/>
    <cellStyle name="Normal 13 3 3 3 3 2 4" xfId="2707" xr:uid="{00000000-0005-0000-0000-000083080000}"/>
    <cellStyle name="Normal 13 3 3 3 3 3" xfId="2708" xr:uid="{00000000-0005-0000-0000-000084080000}"/>
    <cellStyle name="Normal 13 3 3 3 3 3 2" xfId="2709" xr:uid="{00000000-0005-0000-0000-000085080000}"/>
    <cellStyle name="Normal 13 3 3 3 3 3 3" xfId="2710" xr:uid="{00000000-0005-0000-0000-000086080000}"/>
    <cellStyle name="Normal 13 3 3 3 3 4" xfId="2711" xr:uid="{00000000-0005-0000-0000-000087080000}"/>
    <cellStyle name="Normal 13 3 3 3 3 5" xfId="2712" xr:uid="{00000000-0005-0000-0000-000088080000}"/>
    <cellStyle name="Normal 13 3 3 3 3 6" xfId="2713" xr:uid="{00000000-0005-0000-0000-000089080000}"/>
    <cellStyle name="Normal 13 3 3 3 4" xfId="2714" xr:uid="{00000000-0005-0000-0000-00008A080000}"/>
    <cellStyle name="Normal 13 3 3 3 4 2" xfId="2715" xr:uid="{00000000-0005-0000-0000-00008B080000}"/>
    <cellStyle name="Normal 13 3 3 3 4 3" xfId="2716" xr:uid="{00000000-0005-0000-0000-00008C080000}"/>
    <cellStyle name="Normal 13 3 3 3 4 4" xfId="2717" xr:uid="{00000000-0005-0000-0000-00008D080000}"/>
    <cellStyle name="Normal 13 3 3 3 5" xfId="2718" xr:uid="{00000000-0005-0000-0000-00008E080000}"/>
    <cellStyle name="Normal 13 3 3 3 5 2" xfId="2719" xr:uid="{00000000-0005-0000-0000-00008F080000}"/>
    <cellStyle name="Normal 13 3 3 3 5 3" xfId="2720" xr:uid="{00000000-0005-0000-0000-000090080000}"/>
    <cellStyle name="Normal 13 3 3 3 5 4" xfId="2721" xr:uid="{00000000-0005-0000-0000-000091080000}"/>
    <cellStyle name="Normal 13 3 3 3 6" xfId="2722" xr:uid="{00000000-0005-0000-0000-000092080000}"/>
    <cellStyle name="Normal 13 3 3 3 6 2" xfId="2723" xr:uid="{00000000-0005-0000-0000-000093080000}"/>
    <cellStyle name="Normal 13 3 3 3 6 3" xfId="2724" xr:uid="{00000000-0005-0000-0000-000094080000}"/>
    <cellStyle name="Normal 13 3 3 3 6 4" xfId="2725" xr:uid="{00000000-0005-0000-0000-000095080000}"/>
    <cellStyle name="Normal 13 3 3 3 7" xfId="2726" xr:uid="{00000000-0005-0000-0000-000096080000}"/>
    <cellStyle name="Normal 13 3 3 3 7 2" xfId="2727" xr:uid="{00000000-0005-0000-0000-000097080000}"/>
    <cellStyle name="Normal 13 3 3 3 7 3" xfId="2728" xr:uid="{00000000-0005-0000-0000-000098080000}"/>
    <cellStyle name="Normal 13 3 3 3 8" xfId="2729" xr:uid="{00000000-0005-0000-0000-000099080000}"/>
    <cellStyle name="Normal 13 3 3 3 9" xfId="2730" xr:uid="{00000000-0005-0000-0000-00009A080000}"/>
    <cellStyle name="Normal 13 3 3 4" xfId="2731" xr:uid="{00000000-0005-0000-0000-00009B080000}"/>
    <cellStyle name="Normal 13 3 3 4 2" xfId="2732" xr:uid="{00000000-0005-0000-0000-00009C080000}"/>
    <cellStyle name="Normal 13 3 3 4 2 2" xfId="2733" xr:uid="{00000000-0005-0000-0000-00009D080000}"/>
    <cellStyle name="Normal 13 3 3 4 2 2 2" xfId="2734" xr:uid="{00000000-0005-0000-0000-00009E080000}"/>
    <cellStyle name="Normal 13 3 3 4 2 2 3" xfId="2735" xr:uid="{00000000-0005-0000-0000-00009F080000}"/>
    <cellStyle name="Normal 13 3 3 4 2 2 4" xfId="2736" xr:uid="{00000000-0005-0000-0000-0000A0080000}"/>
    <cellStyle name="Normal 13 3 3 4 2 3" xfId="2737" xr:uid="{00000000-0005-0000-0000-0000A1080000}"/>
    <cellStyle name="Normal 13 3 3 4 2 3 2" xfId="2738" xr:uid="{00000000-0005-0000-0000-0000A2080000}"/>
    <cellStyle name="Normal 13 3 3 4 2 3 3" xfId="2739" xr:uid="{00000000-0005-0000-0000-0000A3080000}"/>
    <cellStyle name="Normal 13 3 3 4 2 4" xfId="2740" xr:uid="{00000000-0005-0000-0000-0000A4080000}"/>
    <cellStyle name="Normal 13 3 3 4 2 5" xfId="2741" xr:uid="{00000000-0005-0000-0000-0000A5080000}"/>
    <cellStyle name="Normal 13 3 3 4 2 6" xfId="2742" xr:uid="{00000000-0005-0000-0000-0000A6080000}"/>
    <cellStyle name="Normal 13 3 3 4 3" xfId="2743" xr:uid="{00000000-0005-0000-0000-0000A7080000}"/>
    <cellStyle name="Normal 13 3 3 4 3 2" xfId="2744" xr:uid="{00000000-0005-0000-0000-0000A8080000}"/>
    <cellStyle name="Normal 13 3 3 4 3 3" xfId="2745" xr:uid="{00000000-0005-0000-0000-0000A9080000}"/>
    <cellStyle name="Normal 13 3 3 4 3 4" xfId="2746" xr:uid="{00000000-0005-0000-0000-0000AA080000}"/>
    <cellStyle name="Normal 13 3 3 4 4" xfId="2747" xr:uid="{00000000-0005-0000-0000-0000AB080000}"/>
    <cellStyle name="Normal 13 3 3 4 4 2" xfId="2748" xr:uid="{00000000-0005-0000-0000-0000AC080000}"/>
    <cellStyle name="Normal 13 3 3 4 4 3" xfId="2749" xr:uid="{00000000-0005-0000-0000-0000AD080000}"/>
    <cellStyle name="Normal 13 3 3 4 4 4" xfId="2750" xr:uid="{00000000-0005-0000-0000-0000AE080000}"/>
    <cellStyle name="Normal 13 3 3 4 5" xfId="2751" xr:uid="{00000000-0005-0000-0000-0000AF080000}"/>
    <cellStyle name="Normal 13 3 3 4 5 2" xfId="2752" xr:uid="{00000000-0005-0000-0000-0000B0080000}"/>
    <cellStyle name="Normal 13 3 3 4 5 3" xfId="2753" xr:uid="{00000000-0005-0000-0000-0000B1080000}"/>
    <cellStyle name="Normal 13 3 3 4 5 4" xfId="2754" xr:uid="{00000000-0005-0000-0000-0000B2080000}"/>
    <cellStyle name="Normal 13 3 3 4 6" xfId="2755" xr:uid="{00000000-0005-0000-0000-0000B3080000}"/>
    <cellStyle name="Normal 13 3 3 4 6 2" xfId="2756" xr:uid="{00000000-0005-0000-0000-0000B4080000}"/>
    <cellStyle name="Normal 13 3 3 4 6 3" xfId="2757" xr:uid="{00000000-0005-0000-0000-0000B5080000}"/>
    <cellStyle name="Normal 13 3 3 4 7" xfId="2758" xr:uid="{00000000-0005-0000-0000-0000B6080000}"/>
    <cellStyle name="Normal 13 3 3 4 8" xfId="2759" xr:uid="{00000000-0005-0000-0000-0000B7080000}"/>
    <cellStyle name="Normal 13 3 3 4 9" xfId="2760" xr:uid="{00000000-0005-0000-0000-0000B8080000}"/>
    <cellStyle name="Normal 13 3 3 5" xfId="2761" xr:uid="{00000000-0005-0000-0000-0000B9080000}"/>
    <cellStyle name="Normal 13 3 3 5 2" xfId="2762" xr:uid="{00000000-0005-0000-0000-0000BA080000}"/>
    <cellStyle name="Normal 13 3 3 5 2 2" xfId="2763" xr:uid="{00000000-0005-0000-0000-0000BB080000}"/>
    <cellStyle name="Normal 13 3 3 5 2 2 2" xfId="2764" xr:uid="{00000000-0005-0000-0000-0000BC080000}"/>
    <cellStyle name="Normal 13 3 3 5 2 2 3" xfId="2765" xr:uid="{00000000-0005-0000-0000-0000BD080000}"/>
    <cellStyle name="Normal 13 3 3 5 2 2 4" xfId="2766" xr:uid="{00000000-0005-0000-0000-0000BE080000}"/>
    <cellStyle name="Normal 13 3 3 5 2 3" xfId="2767" xr:uid="{00000000-0005-0000-0000-0000BF080000}"/>
    <cellStyle name="Normal 13 3 3 5 2 3 2" xfId="2768" xr:uid="{00000000-0005-0000-0000-0000C0080000}"/>
    <cellStyle name="Normal 13 3 3 5 2 3 3" xfId="2769" xr:uid="{00000000-0005-0000-0000-0000C1080000}"/>
    <cellStyle name="Normal 13 3 3 5 2 4" xfId="2770" xr:uid="{00000000-0005-0000-0000-0000C2080000}"/>
    <cellStyle name="Normal 13 3 3 5 2 5" xfId="2771" xr:uid="{00000000-0005-0000-0000-0000C3080000}"/>
    <cellStyle name="Normal 13 3 3 5 2 6" xfId="2772" xr:uid="{00000000-0005-0000-0000-0000C4080000}"/>
    <cellStyle name="Normal 13 3 3 5 3" xfId="2773" xr:uid="{00000000-0005-0000-0000-0000C5080000}"/>
    <cellStyle name="Normal 13 3 3 5 3 2" xfId="2774" xr:uid="{00000000-0005-0000-0000-0000C6080000}"/>
    <cellStyle name="Normal 13 3 3 5 3 3" xfId="2775" xr:uid="{00000000-0005-0000-0000-0000C7080000}"/>
    <cellStyle name="Normal 13 3 3 5 3 4" xfId="2776" xr:uid="{00000000-0005-0000-0000-0000C8080000}"/>
    <cellStyle name="Normal 13 3 3 5 4" xfId="2777" xr:uid="{00000000-0005-0000-0000-0000C9080000}"/>
    <cellStyle name="Normal 13 3 3 5 4 2" xfId="2778" xr:uid="{00000000-0005-0000-0000-0000CA080000}"/>
    <cellStyle name="Normal 13 3 3 5 4 3" xfId="2779" xr:uid="{00000000-0005-0000-0000-0000CB080000}"/>
    <cellStyle name="Normal 13 3 3 5 4 4" xfId="2780" xr:uid="{00000000-0005-0000-0000-0000CC080000}"/>
    <cellStyle name="Normal 13 3 3 5 5" xfId="2781" xr:uid="{00000000-0005-0000-0000-0000CD080000}"/>
    <cellStyle name="Normal 13 3 3 5 5 2" xfId="2782" xr:uid="{00000000-0005-0000-0000-0000CE080000}"/>
    <cellStyle name="Normal 13 3 3 5 5 3" xfId="2783" xr:uid="{00000000-0005-0000-0000-0000CF080000}"/>
    <cellStyle name="Normal 13 3 3 5 5 4" xfId="2784" xr:uid="{00000000-0005-0000-0000-0000D0080000}"/>
    <cellStyle name="Normal 13 3 3 5 6" xfId="2785" xr:uid="{00000000-0005-0000-0000-0000D1080000}"/>
    <cellStyle name="Normal 13 3 3 5 6 2" xfId="2786" xr:uid="{00000000-0005-0000-0000-0000D2080000}"/>
    <cellStyle name="Normal 13 3 3 5 6 3" xfId="2787" xr:uid="{00000000-0005-0000-0000-0000D3080000}"/>
    <cellStyle name="Normal 13 3 3 5 7" xfId="2788" xr:uid="{00000000-0005-0000-0000-0000D4080000}"/>
    <cellStyle name="Normal 13 3 3 5 8" xfId="2789" xr:uid="{00000000-0005-0000-0000-0000D5080000}"/>
    <cellStyle name="Normal 13 3 3 5 9" xfId="2790" xr:uid="{00000000-0005-0000-0000-0000D6080000}"/>
    <cellStyle name="Normal 13 3 3 6" xfId="2791" xr:uid="{00000000-0005-0000-0000-0000D7080000}"/>
    <cellStyle name="Normal 13 3 3 6 2" xfId="2792" xr:uid="{00000000-0005-0000-0000-0000D8080000}"/>
    <cellStyle name="Normal 13 3 3 6 2 2" xfId="2793" xr:uid="{00000000-0005-0000-0000-0000D9080000}"/>
    <cellStyle name="Normal 13 3 3 6 2 2 2" xfId="2794" xr:uid="{00000000-0005-0000-0000-0000DA080000}"/>
    <cellStyle name="Normal 13 3 3 6 2 2 3" xfId="2795" xr:uid="{00000000-0005-0000-0000-0000DB080000}"/>
    <cellStyle name="Normal 13 3 3 6 2 2 4" xfId="2796" xr:uid="{00000000-0005-0000-0000-0000DC080000}"/>
    <cellStyle name="Normal 13 3 3 6 2 3" xfId="2797" xr:uid="{00000000-0005-0000-0000-0000DD080000}"/>
    <cellStyle name="Normal 13 3 3 6 2 3 2" xfId="2798" xr:uid="{00000000-0005-0000-0000-0000DE080000}"/>
    <cellStyle name="Normal 13 3 3 6 2 3 3" xfId="2799" xr:uid="{00000000-0005-0000-0000-0000DF080000}"/>
    <cellStyle name="Normal 13 3 3 6 2 4" xfId="2800" xr:uid="{00000000-0005-0000-0000-0000E0080000}"/>
    <cellStyle name="Normal 13 3 3 6 2 5" xfId="2801" xr:uid="{00000000-0005-0000-0000-0000E1080000}"/>
    <cellStyle name="Normal 13 3 3 6 2 6" xfId="2802" xr:uid="{00000000-0005-0000-0000-0000E2080000}"/>
    <cellStyle name="Normal 13 3 3 6 3" xfId="2803" xr:uid="{00000000-0005-0000-0000-0000E3080000}"/>
    <cellStyle name="Normal 13 3 3 6 3 2" xfId="2804" xr:uid="{00000000-0005-0000-0000-0000E4080000}"/>
    <cellStyle name="Normal 13 3 3 6 3 3" xfId="2805" xr:uid="{00000000-0005-0000-0000-0000E5080000}"/>
    <cellStyle name="Normal 13 3 3 6 3 4" xfId="2806" xr:uid="{00000000-0005-0000-0000-0000E6080000}"/>
    <cellStyle name="Normal 13 3 3 6 4" xfId="2807" xr:uid="{00000000-0005-0000-0000-0000E7080000}"/>
    <cellStyle name="Normal 13 3 3 6 4 2" xfId="2808" xr:uid="{00000000-0005-0000-0000-0000E8080000}"/>
    <cellStyle name="Normal 13 3 3 6 4 3" xfId="2809" xr:uid="{00000000-0005-0000-0000-0000E9080000}"/>
    <cellStyle name="Normal 13 3 3 6 4 4" xfId="2810" xr:uid="{00000000-0005-0000-0000-0000EA080000}"/>
    <cellStyle name="Normal 13 3 3 6 5" xfId="2811" xr:uid="{00000000-0005-0000-0000-0000EB080000}"/>
    <cellStyle name="Normal 13 3 3 6 5 2" xfId="2812" xr:uid="{00000000-0005-0000-0000-0000EC080000}"/>
    <cellStyle name="Normal 13 3 3 6 5 3" xfId="2813" xr:uid="{00000000-0005-0000-0000-0000ED080000}"/>
    <cellStyle name="Normal 13 3 3 6 6" xfId="2814" xr:uid="{00000000-0005-0000-0000-0000EE080000}"/>
    <cellStyle name="Normal 13 3 3 6 7" xfId="2815" xr:uid="{00000000-0005-0000-0000-0000EF080000}"/>
    <cellStyle name="Normal 13 3 3 6 8" xfId="2816" xr:uid="{00000000-0005-0000-0000-0000F0080000}"/>
    <cellStyle name="Normal 13 3 3 7" xfId="2817" xr:uid="{00000000-0005-0000-0000-0000F1080000}"/>
    <cellStyle name="Normal 13 3 3 7 2" xfId="2818" xr:uid="{00000000-0005-0000-0000-0000F2080000}"/>
    <cellStyle name="Normal 13 3 3 7 2 2" xfId="2819" xr:uid="{00000000-0005-0000-0000-0000F3080000}"/>
    <cellStyle name="Normal 13 3 3 7 2 3" xfId="2820" xr:uid="{00000000-0005-0000-0000-0000F4080000}"/>
    <cellStyle name="Normal 13 3 3 7 2 4" xfId="2821" xr:uid="{00000000-0005-0000-0000-0000F5080000}"/>
    <cellStyle name="Normal 13 3 3 7 3" xfId="2822" xr:uid="{00000000-0005-0000-0000-0000F6080000}"/>
    <cellStyle name="Normal 13 3 3 7 3 2" xfId="2823" xr:uid="{00000000-0005-0000-0000-0000F7080000}"/>
    <cellStyle name="Normal 13 3 3 7 3 3" xfId="2824" xr:uid="{00000000-0005-0000-0000-0000F8080000}"/>
    <cellStyle name="Normal 13 3 3 7 4" xfId="2825" xr:uid="{00000000-0005-0000-0000-0000F9080000}"/>
    <cellStyle name="Normal 13 3 3 7 5" xfId="2826" xr:uid="{00000000-0005-0000-0000-0000FA080000}"/>
    <cellStyle name="Normal 13 3 3 7 6" xfId="2827" xr:uid="{00000000-0005-0000-0000-0000FB080000}"/>
    <cellStyle name="Normal 13 3 3 8" xfId="2828" xr:uid="{00000000-0005-0000-0000-0000FC080000}"/>
    <cellStyle name="Normal 13 3 3 8 2" xfId="2829" xr:uid="{00000000-0005-0000-0000-0000FD080000}"/>
    <cellStyle name="Normal 13 3 3 8 3" xfId="2830" xr:uid="{00000000-0005-0000-0000-0000FE080000}"/>
    <cellStyle name="Normal 13 3 3 8 4" xfId="2831" xr:uid="{00000000-0005-0000-0000-0000FF080000}"/>
    <cellStyle name="Normal 13 3 3 9" xfId="2832" xr:uid="{00000000-0005-0000-0000-000000090000}"/>
    <cellStyle name="Normal 13 3 3 9 2" xfId="2833" xr:uid="{00000000-0005-0000-0000-000001090000}"/>
    <cellStyle name="Normal 13 3 3 9 3" xfId="2834" xr:uid="{00000000-0005-0000-0000-000002090000}"/>
    <cellStyle name="Normal 13 3 3 9 4" xfId="2835" xr:uid="{00000000-0005-0000-0000-000003090000}"/>
    <cellStyle name="Normal 13 3 4" xfId="373" xr:uid="{00000000-0005-0000-0000-000004090000}"/>
    <cellStyle name="Normal 13 3 4 10" xfId="2836" xr:uid="{00000000-0005-0000-0000-000005090000}"/>
    <cellStyle name="Normal 13 3 4 11" xfId="2837" xr:uid="{00000000-0005-0000-0000-000006090000}"/>
    <cellStyle name="Normal 13 3 4 2" xfId="2838" xr:uid="{00000000-0005-0000-0000-000007090000}"/>
    <cellStyle name="Normal 13 3 4 2 10" xfId="2839" xr:uid="{00000000-0005-0000-0000-000008090000}"/>
    <cellStyle name="Normal 13 3 4 2 2" xfId="2840" xr:uid="{00000000-0005-0000-0000-000009090000}"/>
    <cellStyle name="Normal 13 3 4 2 2 2" xfId="2841" xr:uid="{00000000-0005-0000-0000-00000A090000}"/>
    <cellStyle name="Normal 13 3 4 2 2 2 2" xfId="2842" xr:uid="{00000000-0005-0000-0000-00000B090000}"/>
    <cellStyle name="Normal 13 3 4 2 2 2 2 2" xfId="2843" xr:uid="{00000000-0005-0000-0000-00000C090000}"/>
    <cellStyle name="Normal 13 3 4 2 2 2 2 3" xfId="2844" xr:uid="{00000000-0005-0000-0000-00000D090000}"/>
    <cellStyle name="Normal 13 3 4 2 2 2 2 4" xfId="2845" xr:uid="{00000000-0005-0000-0000-00000E090000}"/>
    <cellStyle name="Normal 13 3 4 2 2 2 3" xfId="2846" xr:uid="{00000000-0005-0000-0000-00000F090000}"/>
    <cellStyle name="Normal 13 3 4 2 2 2 3 2" xfId="2847" xr:uid="{00000000-0005-0000-0000-000010090000}"/>
    <cellStyle name="Normal 13 3 4 2 2 2 3 3" xfId="2848" xr:uid="{00000000-0005-0000-0000-000011090000}"/>
    <cellStyle name="Normal 13 3 4 2 2 2 4" xfId="2849" xr:uid="{00000000-0005-0000-0000-000012090000}"/>
    <cellStyle name="Normal 13 3 4 2 2 2 5" xfId="2850" xr:uid="{00000000-0005-0000-0000-000013090000}"/>
    <cellStyle name="Normal 13 3 4 2 2 2 6" xfId="2851" xr:uid="{00000000-0005-0000-0000-000014090000}"/>
    <cellStyle name="Normal 13 3 4 2 2 3" xfId="2852" xr:uid="{00000000-0005-0000-0000-000015090000}"/>
    <cellStyle name="Normal 13 3 4 2 2 3 2" xfId="2853" xr:uid="{00000000-0005-0000-0000-000016090000}"/>
    <cellStyle name="Normal 13 3 4 2 2 3 3" xfId="2854" xr:uid="{00000000-0005-0000-0000-000017090000}"/>
    <cellStyle name="Normal 13 3 4 2 2 3 4" xfId="2855" xr:uid="{00000000-0005-0000-0000-000018090000}"/>
    <cellStyle name="Normal 13 3 4 2 2 4" xfId="2856" xr:uid="{00000000-0005-0000-0000-000019090000}"/>
    <cellStyle name="Normal 13 3 4 2 2 4 2" xfId="2857" xr:uid="{00000000-0005-0000-0000-00001A090000}"/>
    <cellStyle name="Normal 13 3 4 2 2 4 3" xfId="2858" xr:uid="{00000000-0005-0000-0000-00001B090000}"/>
    <cellStyle name="Normal 13 3 4 2 2 4 4" xfId="2859" xr:uid="{00000000-0005-0000-0000-00001C090000}"/>
    <cellStyle name="Normal 13 3 4 2 2 5" xfId="2860" xr:uid="{00000000-0005-0000-0000-00001D090000}"/>
    <cellStyle name="Normal 13 3 4 2 2 5 2" xfId="2861" xr:uid="{00000000-0005-0000-0000-00001E090000}"/>
    <cellStyle name="Normal 13 3 4 2 2 5 3" xfId="2862" xr:uid="{00000000-0005-0000-0000-00001F090000}"/>
    <cellStyle name="Normal 13 3 4 2 2 5 4" xfId="2863" xr:uid="{00000000-0005-0000-0000-000020090000}"/>
    <cellStyle name="Normal 13 3 4 2 2 6" xfId="2864" xr:uid="{00000000-0005-0000-0000-000021090000}"/>
    <cellStyle name="Normal 13 3 4 2 2 6 2" xfId="2865" xr:uid="{00000000-0005-0000-0000-000022090000}"/>
    <cellStyle name="Normal 13 3 4 2 2 6 3" xfId="2866" xr:uid="{00000000-0005-0000-0000-000023090000}"/>
    <cellStyle name="Normal 13 3 4 2 2 7" xfId="2867" xr:uid="{00000000-0005-0000-0000-000024090000}"/>
    <cellStyle name="Normal 13 3 4 2 2 8" xfId="2868" xr:uid="{00000000-0005-0000-0000-000025090000}"/>
    <cellStyle name="Normal 13 3 4 2 2 9" xfId="2869" xr:uid="{00000000-0005-0000-0000-000026090000}"/>
    <cellStyle name="Normal 13 3 4 2 3" xfId="2870" xr:uid="{00000000-0005-0000-0000-000027090000}"/>
    <cellStyle name="Normal 13 3 4 2 3 2" xfId="2871" xr:uid="{00000000-0005-0000-0000-000028090000}"/>
    <cellStyle name="Normal 13 3 4 2 3 2 2" xfId="2872" xr:uid="{00000000-0005-0000-0000-000029090000}"/>
    <cellStyle name="Normal 13 3 4 2 3 2 3" xfId="2873" xr:uid="{00000000-0005-0000-0000-00002A090000}"/>
    <cellStyle name="Normal 13 3 4 2 3 2 4" xfId="2874" xr:uid="{00000000-0005-0000-0000-00002B090000}"/>
    <cellStyle name="Normal 13 3 4 2 3 3" xfId="2875" xr:uid="{00000000-0005-0000-0000-00002C090000}"/>
    <cellStyle name="Normal 13 3 4 2 3 3 2" xfId="2876" xr:uid="{00000000-0005-0000-0000-00002D090000}"/>
    <cellStyle name="Normal 13 3 4 2 3 3 3" xfId="2877" xr:uid="{00000000-0005-0000-0000-00002E090000}"/>
    <cellStyle name="Normal 13 3 4 2 3 4" xfId="2878" xr:uid="{00000000-0005-0000-0000-00002F090000}"/>
    <cellStyle name="Normal 13 3 4 2 3 5" xfId="2879" xr:uid="{00000000-0005-0000-0000-000030090000}"/>
    <cellStyle name="Normal 13 3 4 2 3 6" xfId="2880" xr:uid="{00000000-0005-0000-0000-000031090000}"/>
    <cellStyle name="Normal 13 3 4 2 4" xfId="2881" xr:uid="{00000000-0005-0000-0000-000032090000}"/>
    <cellStyle name="Normal 13 3 4 2 4 2" xfId="2882" xr:uid="{00000000-0005-0000-0000-000033090000}"/>
    <cellStyle name="Normal 13 3 4 2 4 3" xfId="2883" xr:uid="{00000000-0005-0000-0000-000034090000}"/>
    <cellStyle name="Normal 13 3 4 2 4 4" xfId="2884" xr:uid="{00000000-0005-0000-0000-000035090000}"/>
    <cellStyle name="Normal 13 3 4 2 5" xfId="2885" xr:uid="{00000000-0005-0000-0000-000036090000}"/>
    <cellStyle name="Normal 13 3 4 2 5 2" xfId="2886" xr:uid="{00000000-0005-0000-0000-000037090000}"/>
    <cellStyle name="Normal 13 3 4 2 5 3" xfId="2887" xr:uid="{00000000-0005-0000-0000-000038090000}"/>
    <cellStyle name="Normal 13 3 4 2 5 4" xfId="2888" xr:uid="{00000000-0005-0000-0000-000039090000}"/>
    <cellStyle name="Normal 13 3 4 2 6" xfId="2889" xr:uid="{00000000-0005-0000-0000-00003A090000}"/>
    <cellStyle name="Normal 13 3 4 2 6 2" xfId="2890" xr:uid="{00000000-0005-0000-0000-00003B090000}"/>
    <cellStyle name="Normal 13 3 4 2 6 3" xfId="2891" xr:uid="{00000000-0005-0000-0000-00003C090000}"/>
    <cellStyle name="Normal 13 3 4 2 6 4" xfId="2892" xr:uid="{00000000-0005-0000-0000-00003D090000}"/>
    <cellStyle name="Normal 13 3 4 2 7" xfId="2893" xr:uid="{00000000-0005-0000-0000-00003E090000}"/>
    <cellStyle name="Normal 13 3 4 2 7 2" xfId="2894" xr:uid="{00000000-0005-0000-0000-00003F090000}"/>
    <cellStyle name="Normal 13 3 4 2 7 3" xfId="2895" xr:uid="{00000000-0005-0000-0000-000040090000}"/>
    <cellStyle name="Normal 13 3 4 2 8" xfId="2896" xr:uid="{00000000-0005-0000-0000-000041090000}"/>
    <cellStyle name="Normal 13 3 4 2 9" xfId="2897" xr:uid="{00000000-0005-0000-0000-000042090000}"/>
    <cellStyle name="Normal 13 3 4 3" xfId="2898" xr:uid="{00000000-0005-0000-0000-000043090000}"/>
    <cellStyle name="Normal 13 3 4 3 2" xfId="2899" xr:uid="{00000000-0005-0000-0000-000044090000}"/>
    <cellStyle name="Normal 13 3 4 3 2 2" xfId="2900" xr:uid="{00000000-0005-0000-0000-000045090000}"/>
    <cellStyle name="Normal 13 3 4 3 2 2 2" xfId="2901" xr:uid="{00000000-0005-0000-0000-000046090000}"/>
    <cellStyle name="Normal 13 3 4 3 2 2 3" xfId="2902" xr:uid="{00000000-0005-0000-0000-000047090000}"/>
    <cellStyle name="Normal 13 3 4 3 2 2 4" xfId="2903" xr:uid="{00000000-0005-0000-0000-000048090000}"/>
    <cellStyle name="Normal 13 3 4 3 2 3" xfId="2904" xr:uid="{00000000-0005-0000-0000-000049090000}"/>
    <cellStyle name="Normal 13 3 4 3 2 3 2" xfId="2905" xr:uid="{00000000-0005-0000-0000-00004A090000}"/>
    <cellStyle name="Normal 13 3 4 3 2 3 3" xfId="2906" xr:uid="{00000000-0005-0000-0000-00004B090000}"/>
    <cellStyle name="Normal 13 3 4 3 2 4" xfId="2907" xr:uid="{00000000-0005-0000-0000-00004C090000}"/>
    <cellStyle name="Normal 13 3 4 3 2 5" xfId="2908" xr:uid="{00000000-0005-0000-0000-00004D090000}"/>
    <cellStyle name="Normal 13 3 4 3 2 6" xfId="2909" xr:uid="{00000000-0005-0000-0000-00004E090000}"/>
    <cellStyle name="Normal 13 3 4 3 3" xfId="2910" xr:uid="{00000000-0005-0000-0000-00004F090000}"/>
    <cellStyle name="Normal 13 3 4 3 3 2" xfId="2911" xr:uid="{00000000-0005-0000-0000-000050090000}"/>
    <cellStyle name="Normal 13 3 4 3 3 3" xfId="2912" xr:uid="{00000000-0005-0000-0000-000051090000}"/>
    <cellStyle name="Normal 13 3 4 3 3 4" xfId="2913" xr:uid="{00000000-0005-0000-0000-000052090000}"/>
    <cellStyle name="Normal 13 3 4 3 4" xfId="2914" xr:uid="{00000000-0005-0000-0000-000053090000}"/>
    <cellStyle name="Normal 13 3 4 3 4 2" xfId="2915" xr:uid="{00000000-0005-0000-0000-000054090000}"/>
    <cellStyle name="Normal 13 3 4 3 4 3" xfId="2916" xr:uid="{00000000-0005-0000-0000-000055090000}"/>
    <cellStyle name="Normal 13 3 4 3 4 4" xfId="2917" xr:uid="{00000000-0005-0000-0000-000056090000}"/>
    <cellStyle name="Normal 13 3 4 3 5" xfId="2918" xr:uid="{00000000-0005-0000-0000-000057090000}"/>
    <cellStyle name="Normal 13 3 4 3 5 2" xfId="2919" xr:uid="{00000000-0005-0000-0000-000058090000}"/>
    <cellStyle name="Normal 13 3 4 3 5 3" xfId="2920" xr:uid="{00000000-0005-0000-0000-000059090000}"/>
    <cellStyle name="Normal 13 3 4 3 5 4" xfId="2921" xr:uid="{00000000-0005-0000-0000-00005A090000}"/>
    <cellStyle name="Normal 13 3 4 3 6" xfId="2922" xr:uid="{00000000-0005-0000-0000-00005B090000}"/>
    <cellStyle name="Normal 13 3 4 3 6 2" xfId="2923" xr:uid="{00000000-0005-0000-0000-00005C090000}"/>
    <cellStyle name="Normal 13 3 4 3 6 3" xfId="2924" xr:uid="{00000000-0005-0000-0000-00005D090000}"/>
    <cellStyle name="Normal 13 3 4 3 7" xfId="2925" xr:uid="{00000000-0005-0000-0000-00005E090000}"/>
    <cellStyle name="Normal 13 3 4 3 8" xfId="2926" xr:uid="{00000000-0005-0000-0000-00005F090000}"/>
    <cellStyle name="Normal 13 3 4 3 9" xfId="2927" xr:uid="{00000000-0005-0000-0000-000060090000}"/>
    <cellStyle name="Normal 13 3 4 4" xfId="2928" xr:uid="{00000000-0005-0000-0000-000061090000}"/>
    <cellStyle name="Normal 13 3 4 4 2" xfId="2929" xr:uid="{00000000-0005-0000-0000-000062090000}"/>
    <cellStyle name="Normal 13 3 4 4 2 2" xfId="2930" xr:uid="{00000000-0005-0000-0000-000063090000}"/>
    <cellStyle name="Normal 13 3 4 4 2 3" xfId="2931" xr:uid="{00000000-0005-0000-0000-000064090000}"/>
    <cellStyle name="Normal 13 3 4 4 2 4" xfId="2932" xr:uid="{00000000-0005-0000-0000-000065090000}"/>
    <cellStyle name="Normal 13 3 4 4 3" xfId="2933" xr:uid="{00000000-0005-0000-0000-000066090000}"/>
    <cellStyle name="Normal 13 3 4 4 3 2" xfId="2934" xr:uid="{00000000-0005-0000-0000-000067090000}"/>
    <cellStyle name="Normal 13 3 4 4 3 3" xfId="2935" xr:uid="{00000000-0005-0000-0000-000068090000}"/>
    <cellStyle name="Normal 13 3 4 4 4" xfId="2936" xr:uid="{00000000-0005-0000-0000-000069090000}"/>
    <cellStyle name="Normal 13 3 4 4 5" xfId="2937" xr:uid="{00000000-0005-0000-0000-00006A090000}"/>
    <cellStyle name="Normal 13 3 4 4 6" xfId="2938" xr:uid="{00000000-0005-0000-0000-00006B090000}"/>
    <cellStyle name="Normal 13 3 4 5" xfId="2939" xr:uid="{00000000-0005-0000-0000-00006C090000}"/>
    <cellStyle name="Normal 13 3 4 5 2" xfId="2940" xr:uid="{00000000-0005-0000-0000-00006D090000}"/>
    <cellStyle name="Normal 13 3 4 5 3" xfId="2941" xr:uid="{00000000-0005-0000-0000-00006E090000}"/>
    <cellStyle name="Normal 13 3 4 5 4" xfId="2942" xr:uid="{00000000-0005-0000-0000-00006F090000}"/>
    <cellStyle name="Normal 13 3 4 6" xfId="2943" xr:uid="{00000000-0005-0000-0000-000070090000}"/>
    <cellStyle name="Normal 13 3 4 6 2" xfId="2944" xr:uid="{00000000-0005-0000-0000-000071090000}"/>
    <cellStyle name="Normal 13 3 4 6 3" xfId="2945" xr:uid="{00000000-0005-0000-0000-000072090000}"/>
    <cellStyle name="Normal 13 3 4 6 4" xfId="2946" xr:uid="{00000000-0005-0000-0000-000073090000}"/>
    <cellStyle name="Normal 13 3 4 7" xfId="2947" xr:uid="{00000000-0005-0000-0000-000074090000}"/>
    <cellStyle name="Normal 13 3 4 7 2" xfId="2948" xr:uid="{00000000-0005-0000-0000-000075090000}"/>
    <cellStyle name="Normal 13 3 4 7 3" xfId="2949" xr:uid="{00000000-0005-0000-0000-000076090000}"/>
    <cellStyle name="Normal 13 3 4 7 4" xfId="2950" xr:uid="{00000000-0005-0000-0000-000077090000}"/>
    <cellStyle name="Normal 13 3 4 8" xfId="2951" xr:uid="{00000000-0005-0000-0000-000078090000}"/>
    <cellStyle name="Normal 13 3 4 8 2" xfId="2952" xr:uid="{00000000-0005-0000-0000-000079090000}"/>
    <cellStyle name="Normal 13 3 4 8 3" xfId="2953" xr:uid="{00000000-0005-0000-0000-00007A090000}"/>
    <cellStyle name="Normal 13 3 4 9" xfId="2954" xr:uid="{00000000-0005-0000-0000-00007B090000}"/>
    <cellStyle name="Normal 13 3 5" xfId="2955" xr:uid="{00000000-0005-0000-0000-00007C090000}"/>
    <cellStyle name="Normal 13 3 5 10" xfId="2956" xr:uid="{00000000-0005-0000-0000-00007D090000}"/>
    <cellStyle name="Normal 13 3 5 11" xfId="2957" xr:uid="{00000000-0005-0000-0000-00007E090000}"/>
    <cellStyle name="Normal 13 3 5 2" xfId="2958" xr:uid="{00000000-0005-0000-0000-00007F090000}"/>
    <cellStyle name="Normal 13 3 5 2 10" xfId="2959" xr:uid="{00000000-0005-0000-0000-000080090000}"/>
    <cellStyle name="Normal 13 3 5 2 2" xfId="2960" xr:uid="{00000000-0005-0000-0000-000081090000}"/>
    <cellStyle name="Normal 13 3 5 2 2 2" xfId="2961" xr:uid="{00000000-0005-0000-0000-000082090000}"/>
    <cellStyle name="Normal 13 3 5 2 2 2 2" xfId="2962" xr:uid="{00000000-0005-0000-0000-000083090000}"/>
    <cellStyle name="Normal 13 3 5 2 2 2 2 2" xfId="2963" xr:uid="{00000000-0005-0000-0000-000084090000}"/>
    <cellStyle name="Normal 13 3 5 2 2 2 2 3" xfId="2964" xr:uid="{00000000-0005-0000-0000-000085090000}"/>
    <cellStyle name="Normal 13 3 5 2 2 2 2 4" xfId="2965" xr:uid="{00000000-0005-0000-0000-000086090000}"/>
    <cellStyle name="Normal 13 3 5 2 2 2 3" xfId="2966" xr:uid="{00000000-0005-0000-0000-000087090000}"/>
    <cellStyle name="Normal 13 3 5 2 2 2 3 2" xfId="2967" xr:uid="{00000000-0005-0000-0000-000088090000}"/>
    <cellStyle name="Normal 13 3 5 2 2 2 3 3" xfId="2968" xr:uid="{00000000-0005-0000-0000-000089090000}"/>
    <cellStyle name="Normal 13 3 5 2 2 2 4" xfId="2969" xr:uid="{00000000-0005-0000-0000-00008A090000}"/>
    <cellStyle name="Normal 13 3 5 2 2 2 5" xfId="2970" xr:uid="{00000000-0005-0000-0000-00008B090000}"/>
    <cellStyle name="Normal 13 3 5 2 2 2 6" xfId="2971" xr:uid="{00000000-0005-0000-0000-00008C090000}"/>
    <cellStyle name="Normal 13 3 5 2 2 3" xfId="2972" xr:uid="{00000000-0005-0000-0000-00008D090000}"/>
    <cellStyle name="Normal 13 3 5 2 2 3 2" xfId="2973" xr:uid="{00000000-0005-0000-0000-00008E090000}"/>
    <cellStyle name="Normal 13 3 5 2 2 3 3" xfId="2974" xr:uid="{00000000-0005-0000-0000-00008F090000}"/>
    <cellStyle name="Normal 13 3 5 2 2 3 4" xfId="2975" xr:uid="{00000000-0005-0000-0000-000090090000}"/>
    <cellStyle name="Normal 13 3 5 2 2 4" xfId="2976" xr:uid="{00000000-0005-0000-0000-000091090000}"/>
    <cellStyle name="Normal 13 3 5 2 2 4 2" xfId="2977" xr:uid="{00000000-0005-0000-0000-000092090000}"/>
    <cellStyle name="Normal 13 3 5 2 2 4 3" xfId="2978" xr:uid="{00000000-0005-0000-0000-000093090000}"/>
    <cellStyle name="Normal 13 3 5 2 2 4 4" xfId="2979" xr:uid="{00000000-0005-0000-0000-000094090000}"/>
    <cellStyle name="Normal 13 3 5 2 2 5" xfId="2980" xr:uid="{00000000-0005-0000-0000-000095090000}"/>
    <cellStyle name="Normal 13 3 5 2 2 5 2" xfId="2981" xr:uid="{00000000-0005-0000-0000-000096090000}"/>
    <cellStyle name="Normal 13 3 5 2 2 5 3" xfId="2982" xr:uid="{00000000-0005-0000-0000-000097090000}"/>
    <cellStyle name="Normal 13 3 5 2 2 5 4" xfId="2983" xr:uid="{00000000-0005-0000-0000-000098090000}"/>
    <cellStyle name="Normal 13 3 5 2 2 6" xfId="2984" xr:uid="{00000000-0005-0000-0000-000099090000}"/>
    <cellStyle name="Normal 13 3 5 2 2 6 2" xfId="2985" xr:uid="{00000000-0005-0000-0000-00009A090000}"/>
    <cellStyle name="Normal 13 3 5 2 2 6 3" xfId="2986" xr:uid="{00000000-0005-0000-0000-00009B090000}"/>
    <cellStyle name="Normal 13 3 5 2 2 7" xfId="2987" xr:uid="{00000000-0005-0000-0000-00009C090000}"/>
    <cellStyle name="Normal 13 3 5 2 2 8" xfId="2988" xr:uid="{00000000-0005-0000-0000-00009D090000}"/>
    <cellStyle name="Normal 13 3 5 2 2 9" xfId="2989" xr:uid="{00000000-0005-0000-0000-00009E090000}"/>
    <cellStyle name="Normal 13 3 5 2 3" xfId="2990" xr:uid="{00000000-0005-0000-0000-00009F090000}"/>
    <cellStyle name="Normal 13 3 5 2 3 2" xfId="2991" xr:uid="{00000000-0005-0000-0000-0000A0090000}"/>
    <cellStyle name="Normal 13 3 5 2 3 2 2" xfId="2992" xr:uid="{00000000-0005-0000-0000-0000A1090000}"/>
    <cellStyle name="Normal 13 3 5 2 3 2 3" xfId="2993" xr:uid="{00000000-0005-0000-0000-0000A2090000}"/>
    <cellStyle name="Normal 13 3 5 2 3 2 4" xfId="2994" xr:uid="{00000000-0005-0000-0000-0000A3090000}"/>
    <cellStyle name="Normal 13 3 5 2 3 3" xfId="2995" xr:uid="{00000000-0005-0000-0000-0000A4090000}"/>
    <cellStyle name="Normal 13 3 5 2 3 3 2" xfId="2996" xr:uid="{00000000-0005-0000-0000-0000A5090000}"/>
    <cellStyle name="Normal 13 3 5 2 3 3 3" xfId="2997" xr:uid="{00000000-0005-0000-0000-0000A6090000}"/>
    <cellStyle name="Normal 13 3 5 2 3 4" xfId="2998" xr:uid="{00000000-0005-0000-0000-0000A7090000}"/>
    <cellStyle name="Normal 13 3 5 2 3 5" xfId="2999" xr:uid="{00000000-0005-0000-0000-0000A8090000}"/>
    <cellStyle name="Normal 13 3 5 2 3 6" xfId="3000" xr:uid="{00000000-0005-0000-0000-0000A9090000}"/>
    <cellStyle name="Normal 13 3 5 2 4" xfId="3001" xr:uid="{00000000-0005-0000-0000-0000AA090000}"/>
    <cellStyle name="Normal 13 3 5 2 4 2" xfId="3002" xr:uid="{00000000-0005-0000-0000-0000AB090000}"/>
    <cellStyle name="Normal 13 3 5 2 4 3" xfId="3003" xr:uid="{00000000-0005-0000-0000-0000AC090000}"/>
    <cellStyle name="Normal 13 3 5 2 4 4" xfId="3004" xr:uid="{00000000-0005-0000-0000-0000AD090000}"/>
    <cellStyle name="Normal 13 3 5 2 5" xfId="3005" xr:uid="{00000000-0005-0000-0000-0000AE090000}"/>
    <cellStyle name="Normal 13 3 5 2 5 2" xfId="3006" xr:uid="{00000000-0005-0000-0000-0000AF090000}"/>
    <cellStyle name="Normal 13 3 5 2 5 3" xfId="3007" xr:uid="{00000000-0005-0000-0000-0000B0090000}"/>
    <cellStyle name="Normal 13 3 5 2 5 4" xfId="3008" xr:uid="{00000000-0005-0000-0000-0000B1090000}"/>
    <cellStyle name="Normal 13 3 5 2 6" xfId="3009" xr:uid="{00000000-0005-0000-0000-0000B2090000}"/>
    <cellStyle name="Normal 13 3 5 2 6 2" xfId="3010" xr:uid="{00000000-0005-0000-0000-0000B3090000}"/>
    <cellStyle name="Normal 13 3 5 2 6 3" xfId="3011" xr:uid="{00000000-0005-0000-0000-0000B4090000}"/>
    <cellStyle name="Normal 13 3 5 2 6 4" xfId="3012" xr:uid="{00000000-0005-0000-0000-0000B5090000}"/>
    <cellStyle name="Normal 13 3 5 2 7" xfId="3013" xr:uid="{00000000-0005-0000-0000-0000B6090000}"/>
    <cellStyle name="Normal 13 3 5 2 7 2" xfId="3014" xr:uid="{00000000-0005-0000-0000-0000B7090000}"/>
    <cellStyle name="Normal 13 3 5 2 7 3" xfId="3015" xr:uid="{00000000-0005-0000-0000-0000B8090000}"/>
    <cellStyle name="Normal 13 3 5 2 8" xfId="3016" xr:uid="{00000000-0005-0000-0000-0000B9090000}"/>
    <cellStyle name="Normal 13 3 5 2 9" xfId="3017" xr:uid="{00000000-0005-0000-0000-0000BA090000}"/>
    <cellStyle name="Normal 13 3 5 3" xfId="3018" xr:uid="{00000000-0005-0000-0000-0000BB090000}"/>
    <cellStyle name="Normal 13 3 5 3 2" xfId="3019" xr:uid="{00000000-0005-0000-0000-0000BC090000}"/>
    <cellStyle name="Normal 13 3 5 3 2 2" xfId="3020" xr:uid="{00000000-0005-0000-0000-0000BD090000}"/>
    <cellStyle name="Normal 13 3 5 3 2 2 2" xfId="3021" xr:uid="{00000000-0005-0000-0000-0000BE090000}"/>
    <cellStyle name="Normal 13 3 5 3 2 2 3" xfId="3022" xr:uid="{00000000-0005-0000-0000-0000BF090000}"/>
    <cellStyle name="Normal 13 3 5 3 2 2 4" xfId="3023" xr:uid="{00000000-0005-0000-0000-0000C0090000}"/>
    <cellStyle name="Normal 13 3 5 3 2 3" xfId="3024" xr:uid="{00000000-0005-0000-0000-0000C1090000}"/>
    <cellStyle name="Normal 13 3 5 3 2 3 2" xfId="3025" xr:uid="{00000000-0005-0000-0000-0000C2090000}"/>
    <cellStyle name="Normal 13 3 5 3 2 3 3" xfId="3026" xr:uid="{00000000-0005-0000-0000-0000C3090000}"/>
    <cellStyle name="Normal 13 3 5 3 2 4" xfId="3027" xr:uid="{00000000-0005-0000-0000-0000C4090000}"/>
    <cellStyle name="Normal 13 3 5 3 2 5" xfId="3028" xr:uid="{00000000-0005-0000-0000-0000C5090000}"/>
    <cellStyle name="Normal 13 3 5 3 2 6" xfId="3029" xr:uid="{00000000-0005-0000-0000-0000C6090000}"/>
    <cellStyle name="Normal 13 3 5 3 3" xfId="3030" xr:uid="{00000000-0005-0000-0000-0000C7090000}"/>
    <cellStyle name="Normal 13 3 5 3 3 2" xfId="3031" xr:uid="{00000000-0005-0000-0000-0000C8090000}"/>
    <cellStyle name="Normal 13 3 5 3 3 3" xfId="3032" xr:uid="{00000000-0005-0000-0000-0000C9090000}"/>
    <cellStyle name="Normal 13 3 5 3 3 4" xfId="3033" xr:uid="{00000000-0005-0000-0000-0000CA090000}"/>
    <cellStyle name="Normal 13 3 5 3 4" xfId="3034" xr:uid="{00000000-0005-0000-0000-0000CB090000}"/>
    <cellStyle name="Normal 13 3 5 3 4 2" xfId="3035" xr:uid="{00000000-0005-0000-0000-0000CC090000}"/>
    <cellStyle name="Normal 13 3 5 3 4 3" xfId="3036" xr:uid="{00000000-0005-0000-0000-0000CD090000}"/>
    <cellStyle name="Normal 13 3 5 3 4 4" xfId="3037" xr:uid="{00000000-0005-0000-0000-0000CE090000}"/>
    <cellStyle name="Normal 13 3 5 3 5" xfId="3038" xr:uid="{00000000-0005-0000-0000-0000CF090000}"/>
    <cellStyle name="Normal 13 3 5 3 5 2" xfId="3039" xr:uid="{00000000-0005-0000-0000-0000D0090000}"/>
    <cellStyle name="Normal 13 3 5 3 5 3" xfId="3040" xr:uid="{00000000-0005-0000-0000-0000D1090000}"/>
    <cellStyle name="Normal 13 3 5 3 5 4" xfId="3041" xr:uid="{00000000-0005-0000-0000-0000D2090000}"/>
    <cellStyle name="Normal 13 3 5 3 6" xfId="3042" xr:uid="{00000000-0005-0000-0000-0000D3090000}"/>
    <cellStyle name="Normal 13 3 5 3 6 2" xfId="3043" xr:uid="{00000000-0005-0000-0000-0000D4090000}"/>
    <cellStyle name="Normal 13 3 5 3 6 3" xfId="3044" xr:uid="{00000000-0005-0000-0000-0000D5090000}"/>
    <cellStyle name="Normal 13 3 5 3 7" xfId="3045" xr:uid="{00000000-0005-0000-0000-0000D6090000}"/>
    <cellStyle name="Normal 13 3 5 3 8" xfId="3046" xr:uid="{00000000-0005-0000-0000-0000D7090000}"/>
    <cellStyle name="Normal 13 3 5 3 9" xfId="3047" xr:uid="{00000000-0005-0000-0000-0000D8090000}"/>
    <cellStyle name="Normal 13 3 5 4" xfId="3048" xr:uid="{00000000-0005-0000-0000-0000D9090000}"/>
    <cellStyle name="Normal 13 3 5 4 2" xfId="3049" xr:uid="{00000000-0005-0000-0000-0000DA090000}"/>
    <cellStyle name="Normal 13 3 5 4 2 2" xfId="3050" xr:uid="{00000000-0005-0000-0000-0000DB090000}"/>
    <cellStyle name="Normal 13 3 5 4 2 3" xfId="3051" xr:uid="{00000000-0005-0000-0000-0000DC090000}"/>
    <cellStyle name="Normal 13 3 5 4 2 4" xfId="3052" xr:uid="{00000000-0005-0000-0000-0000DD090000}"/>
    <cellStyle name="Normal 13 3 5 4 3" xfId="3053" xr:uid="{00000000-0005-0000-0000-0000DE090000}"/>
    <cellStyle name="Normal 13 3 5 4 3 2" xfId="3054" xr:uid="{00000000-0005-0000-0000-0000DF090000}"/>
    <cellStyle name="Normal 13 3 5 4 3 3" xfId="3055" xr:uid="{00000000-0005-0000-0000-0000E0090000}"/>
    <cellStyle name="Normal 13 3 5 4 4" xfId="3056" xr:uid="{00000000-0005-0000-0000-0000E1090000}"/>
    <cellStyle name="Normal 13 3 5 4 5" xfId="3057" xr:uid="{00000000-0005-0000-0000-0000E2090000}"/>
    <cellStyle name="Normal 13 3 5 4 6" xfId="3058" xr:uid="{00000000-0005-0000-0000-0000E3090000}"/>
    <cellStyle name="Normal 13 3 5 5" xfId="3059" xr:uid="{00000000-0005-0000-0000-0000E4090000}"/>
    <cellStyle name="Normal 13 3 5 5 2" xfId="3060" xr:uid="{00000000-0005-0000-0000-0000E5090000}"/>
    <cellStyle name="Normal 13 3 5 5 3" xfId="3061" xr:uid="{00000000-0005-0000-0000-0000E6090000}"/>
    <cellStyle name="Normal 13 3 5 5 4" xfId="3062" xr:uid="{00000000-0005-0000-0000-0000E7090000}"/>
    <cellStyle name="Normal 13 3 5 6" xfId="3063" xr:uid="{00000000-0005-0000-0000-0000E8090000}"/>
    <cellStyle name="Normal 13 3 5 6 2" xfId="3064" xr:uid="{00000000-0005-0000-0000-0000E9090000}"/>
    <cellStyle name="Normal 13 3 5 6 3" xfId="3065" xr:uid="{00000000-0005-0000-0000-0000EA090000}"/>
    <cellStyle name="Normal 13 3 5 6 4" xfId="3066" xr:uid="{00000000-0005-0000-0000-0000EB090000}"/>
    <cellStyle name="Normal 13 3 5 7" xfId="3067" xr:uid="{00000000-0005-0000-0000-0000EC090000}"/>
    <cellStyle name="Normal 13 3 5 7 2" xfId="3068" xr:uid="{00000000-0005-0000-0000-0000ED090000}"/>
    <cellStyle name="Normal 13 3 5 7 3" xfId="3069" xr:uid="{00000000-0005-0000-0000-0000EE090000}"/>
    <cellStyle name="Normal 13 3 5 7 4" xfId="3070" xr:uid="{00000000-0005-0000-0000-0000EF090000}"/>
    <cellStyle name="Normal 13 3 5 8" xfId="3071" xr:uid="{00000000-0005-0000-0000-0000F0090000}"/>
    <cellStyle name="Normal 13 3 5 8 2" xfId="3072" xr:uid="{00000000-0005-0000-0000-0000F1090000}"/>
    <cellStyle name="Normal 13 3 5 8 3" xfId="3073" xr:uid="{00000000-0005-0000-0000-0000F2090000}"/>
    <cellStyle name="Normal 13 3 5 9" xfId="3074" xr:uid="{00000000-0005-0000-0000-0000F3090000}"/>
    <cellStyle name="Normal 13 3 6" xfId="3075" xr:uid="{00000000-0005-0000-0000-0000F4090000}"/>
    <cellStyle name="Normal 13 3 6 10" xfId="3076" xr:uid="{00000000-0005-0000-0000-0000F5090000}"/>
    <cellStyle name="Normal 13 3 6 11" xfId="3077" xr:uid="{00000000-0005-0000-0000-0000F6090000}"/>
    <cellStyle name="Normal 13 3 6 2" xfId="3078" xr:uid="{00000000-0005-0000-0000-0000F7090000}"/>
    <cellStyle name="Normal 13 3 6 2 10" xfId="3079" xr:uid="{00000000-0005-0000-0000-0000F8090000}"/>
    <cellStyle name="Normal 13 3 6 2 2" xfId="3080" xr:uid="{00000000-0005-0000-0000-0000F9090000}"/>
    <cellStyle name="Normal 13 3 6 2 2 2" xfId="3081" xr:uid="{00000000-0005-0000-0000-0000FA090000}"/>
    <cellStyle name="Normal 13 3 6 2 2 2 2" xfId="3082" xr:uid="{00000000-0005-0000-0000-0000FB090000}"/>
    <cellStyle name="Normal 13 3 6 2 2 2 2 2" xfId="3083" xr:uid="{00000000-0005-0000-0000-0000FC090000}"/>
    <cellStyle name="Normal 13 3 6 2 2 2 2 3" xfId="3084" xr:uid="{00000000-0005-0000-0000-0000FD090000}"/>
    <cellStyle name="Normal 13 3 6 2 2 2 2 4" xfId="3085" xr:uid="{00000000-0005-0000-0000-0000FE090000}"/>
    <cellStyle name="Normal 13 3 6 2 2 2 3" xfId="3086" xr:uid="{00000000-0005-0000-0000-0000FF090000}"/>
    <cellStyle name="Normal 13 3 6 2 2 2 3 2" xfId="3087" xr:uid="{00000000-0005-0000-0000-0000000A0000}"/>
    <cellStyle name="Normal 13 3 6 2 2 2 3 3" xfId="3088" xr:uid="{00000000-0005-0000-0000-0000010A0000}"/>
    <cellStyle name="Normal 13 3 6 2 2 2 4" xfId="3089" xr:uid="{00000000-0005-0000-0000-0000020A0000}"/>
    <cellStyle name="Normal 13 3 6 2 2 2 5" xfId="3090" xr:uid="{00000000-0005-0000-0000-0000030A0000}"/>
    <cellStyle name="Normal 13 3 6 2 2 2 6" xfId="3091" xr:uid="{00000000-0005-0000-0000-0000040A0000}"/>
    <cellStyle name="Normal 13 3 6 2 2 3" xfId="3092" xr:uid="{00000000-0005-0000-0000-0000050A0000}"/>
    <cellStyle name="Normal 13 3 6 2 2 3 2" xfId="3093" xr:uid="{00000000-0005-0000-0000-0000060A0000}"/>
    <cellStyle name="Normal 13 3 6 2 2 3 3" xfId="3094" xr:uid="{00000000-0005-0000-0000-0000070A0000}"/>
    <cellStyle name="Normal 13 3 6 2 2 3 4" xfId="3095" xr:uid="{00000000-0005-0000-0000-0000080A0000}"/>
    <cellStyle name="Normal 13 3 6 2 2 4" xfId="3096" xr:uid="{00000000-0005-0000-0000-0000090A0000}"/>
    <cellStyle name="Normal 13 3 6 2 2 4 2" xfId="3097" xr:uid="{00000000-0005-0000-0000-00000A0A0000}"/>
    <cellStyle name="Normal 13 3 6 2 2 4 3" xfId="3098" xr:uid="{00000000-0005-0000-0000-00000B0A0000}"/>
    <cellStyle name="Normal 13 3 6 2 2 4 4" xfId="3099" xr:uid="{00000000-0005-0000-0000-00000C0A0000}"/>
    <cellStyle name="Normal 13 3 6 2 2 5" xfId="3100" xr:uid="{00000000-0005-0000-0000-00000D0A0000}"/>
    <cellStyle name="Normal 13 3 6 2 2 5 2" xfId="3101" xr:uid="{00000000-0005-0000-0000-00000E0A0000}"/>
    <cellStyle name="Normal 13 3 6 2 2 5 3" xfId="3102" xr:uid="{00000000-0005-0000-0000-00000F0A0000}"/>
    <cellStyle name="Normal 13 3 6 2 2 5 4" xfId="3103" xr:uid="{00000000-0005-0000-0000-0000100A0000}"/>
    <cellStyle name="Normal 13 3 6 2 2 6" xfId="3104" xr:uid="{00000000-0005-0000-0000-0000110A0000}"/>
    <cellStyle name="Normal 13 3 6 2 2 6 2" xfId="3105" xr:uid="{00000000-0005-0000-0000-0000120A0000}"/>
    <cellStyle name="Normal 13 3 6 2 2 6 3" xfId="3106" xr:uid="{00000000-0005-0000-0000-0000130A0000}"/>
    <cellStyle name="Normal 13 3 6 2 2 7" xfId="3107" xr:uid="{00000000-0005-0000-0000-0000140A0000}"/>
    <cellStyle name="Normal 13 3 6 2 2 8" xfId="3108" xr:uid="{00000000-0005-0000-0000-0000150A0000}"/>
    <cellStyle name="Normal 13 3 6 2 2 9" xfId="3109" xr:uid="{00000000-0005-0000-0000-0000160A0000}"/>
    <cellStyle name="Normal 13 3 6 2 3" xfId="3110" xr:uid="{00000000-0005-0000-0000-0000170A0000}"/>
    <cellStyle name="Normal 13 3 6 2 3 2" xfId="3111" xr:uid="{00000000-0005-0000-0000-0000180A0000}"/>
    <cellStyle name="Normal 13 3 6 2 3 2 2" xfId="3112" xr:uid="{00000000-0005-0000-0000-0000190A0000}"/>
    <cellStyle name="Normal 13 3 6 2 3 2 3" xfId="3113" xr:uid="{00000000-0005-0000-0000-00001A0A0000}"/>
    <cellStyle name="Normal 13 3 6 2 3 2 4" xfId="3114" xr:uid="{00000000-0005-0000-0000-00001B0A0000}"/>
    <cellStyle name="Normal 13 3 6 2 3 3" xfId="3115" xr:uid="{00000000-0005-0000-0000-00001C0A0000}"/>
    <cellStyle name="Normal 13 3 6 2 3 3 2" xfId="3116" xr:uid="{00000000-0005-0000-0000-00001D0A0000}"/>
    <cellStyle name="Normal 13 3 6 2 3 3 3" xfId="3117" xr:uid="{00000000-0005-0000-0000-00001E0A0000}"/>
    <cellStyle name="Normal 13 3 6 2 3 4" xfId="3118" xr:uid="{00000000-0005-0000-0000-00001F0A0000}"/>
    <cellStyle name="Normal 13 3 6 2 3 5" xfId="3119" xr:uid="{00000000-0005-0000-0000-0000200A0000}"/>
    <cellStyle name="Normal 13 3 6 2 3 6" xfId="3120" xr:uid="{00000000-0005-0000-0000-0000210A0000}"/>
    <cellStyle name="Normal 13 3 6 2 4" xfId="3121" xr:uid="{00000000-0005-0000-0000-0000220A0000}"/>
    <cellStyle name="Normal 13 3 6 2 4 2" xfId="3122" xr:uid="{00000000-0005-0000-0000-0000230A0000}"/>
    <cellStyle name="Normal 13 3 6 2 4 3" xfId="3123" xr:uid="{00000000-0005-0000-0000-0000240A0000}"/>
    <cellStyle name="Normal 13 3 6 2 4 4" xfId="3124" xr:uid="{00000000-0005-0000-0000-0000250A0000}"/>
    <cellStyle name="Normal 13 3 6 2 5" xfId="3125" xr:uid="{00000000-0005-0000-0000-0000260A0000}"/>
    <cellStyle name="Normal 13 3 6 2 5 2" xfId="3126" xr:uid="{00000000-0005-0000-0000-0000270A0000}"/>
    <cellStyle name="Normal 13 3 6 2 5 3" xfId="3127" xr:uid="{00000000-0005-0000-0000-0000280A0000}"/>
    <cellStyle name="Normal 13 3 6 2 5 4" xfId="3128" xr:uid="{00000000-0005-0000-0000-0000290A0000}"/>
    <cellStyle name="Normal 13 3 6 2 6" xfId="3129" xr:uid="{00000000-0005-0000-0000-00002A0A0000}"/>
    <cellStyle name="Normal 13 3 6 2 6 2" xfId="3130" xr:uid="{00000000-0005-0000-0000-00002B0A0000}"/>
    <cellStyle name="Normal 13 3 6 2 6 3" xfId="3131" xr:uid="{00000000-0005-0000-0000-00002C0A0000}"/>
    <cellStyle name="Normal 13 3 6 2 6 4" xfId="3132" xr:uid="{00000000-0005-0000-0000-00002D0A0000}"/>
    <cellStyle name="Normal 13 3 6 2 7" xfId="3133" xr:uid="{00000000-0005-0000-0000-00002E0A0000}"/>
    <cellStyle name="Normal 13 3 6 2 7 2" xfId="3134" xr:uid="{00000000-0005-0000-0000-00002F0A0000}"/>
    <cellStyle name="Normal 13 3 6 2 7 3" xfId="3135" xr:uid="{00000000-0005-0000-0000-0000300A0000}"/>
    <cellStyle name="Normal 13 3 6 2 8" xfId="3136" xr:uid="{00000000-0005-0000-0000-0000310A0000}"/>
    <cellStyle name="Normal 13 3 6 2 9" xfId="3137" xr:uid="{00000000-0005-0000-0000-0000320A0000}"/>
    <cellStyle name="Normal 13 3 6 3" xfId="3138" xr:uid="{00000000-0005-0000-0000-0000330A0000}"/>
    <cellStyle name="Normal 13 3 6 3 2" xfId="3139" xr:uid="{00000000-0005-0000-0000-0000340A0000}"/>
    <cellStyle name="Normal 13 3 6 3 2 2" xfId="3140" xr:uid="{00000000-0005-0000-0000-0000350A0000}"/>
    <cellStyle name="Normal 13 3 6 3 2 2 2" xfId="3141" xr:uid="{00000000-0005-0000-0000-0000360A0000}"/>
    <cellStyle name="Normal 13 3 6 3 2 2 3" xfId="3142" xr:uid="{00000000-0005-0000-0000-0000370A0000}"/>
    <cellStyle name="Normal 13 3 6 3 2 2 4" xfId="3143" xr:uid="{00000000-0005-0000-0000-0000380A0000}"/>
    <cellStyle name="Normal 13 3 6 3 2 3" xfId="3144" xr:uid="{00000000-0005-0000-0000-0000390A0000}"/>
    <cellStyle name="Normal 13 3 6 3 2 3 2" xfId="3145" xr:uid="{00000000-0005-0000-0000-00003A0A0000}"/>
    <cellStyle name="Normal 13 3 6 3 2 3 3" xfId="3146" xr:uid="{00000000-0005-0000-0000-00003B0A0000}"/>
    <cellStyle name="Normal 13 3 6 3 2 4" xfId="3147" xr:uid="{00000000-0005-0000-0000-00003C0A0000}"/>
    <cellStyle name="Normal 13 3 6 3 2 5" xfId="3148" xr:uid="{00000000-0005-0000-0000-00003D0A0000}"/>
    <cellStyle name="Normal 13 3 6 3 2 6" xfId="3149" xr:uid="{00000000-0005-0000-0000-00003E0A0000}"/>
    <cellStyle name="Normal 13 3 6 3 3" xfId="3150" xr:uid="{00000000-0005-0000-0000-00003F0A0000}"/>
    <cellStyle name="Normal 13 3 6 3 3 2" xfId="3151" xr:uid="{00000000-0005-0000-0000-0000400A0000}"/>
    <cellStyle name="Normal 13 3 6 3 3 3" xfId="3152" xr:uid="{00000000-0005-0000-0000-0000410A0000}"/>
    <cellStyle name="Normal 13 3 6 3 3 4" xfId="3153" xr:uid="{00000000-0005-0000-0000-0000420A0000}"/>
    <cellStyle name="Normal 13 3 6 3 4" xfId="3154" xr:uid="{00000000-0005-0000-0000-0000430A0000}"/>
    <cellStyle name="Normal 13 3 6 3 4 2" xfId="3155" xr:uid="{00000000-0005-0000-0000-0000440A0000}"/>
    <cellStyle name="Normal 13 3 6 3 4 3" xfId="3156" xr:uid="{00000000-0005-0000-0000-0000450A0000}"/>
    <cellStyle name="Normal 13 3 6 3 4 4" xfId="3157" xr:uid="{00000000-0005-0000-0000-0000460A0000}"/>
    <cellStyle name="Normal 13 3 6 3 5" xfId="3158" xr:uid="{00000000-0005-0000-0000-0000470A0000}"/>
    <cellStyle name="Normal 13 3 6 3 5 2" xfId="3159" xr:uid="{00000000-0005-0000-0000-0000480A0000}"/>
    <cellStyle name="Normal 13 3 6 3 5 3" xfId="3160" xr:uid="{00000000-0005-0000-0000-0000490A0000}"/>
    <cellStyle name="Normal 13 3 6 3 5 4" xfId="3161" xr:uid="{00000000-0005-0000-0000-00004A0A0000}"/>
    <cellStyle name="Normal 13 3 6 3 6" xfId="3162" xr:uid="{00000000-0005-0000-0000-00004B0A0000}"/>
    <cellStyle name="Normal 13 3 6 3 6 2" xfId="3163" xr:uid="{00000000-0005-0000-0000-00004C0A0000}"/>
    <cellStyle name="Normal 13 3 6 3 6 3" xfId="3164" xr:uid="{00000000-0005-0000-0000-00004D0A0000}"/>
    <cellStyle name="Normal 13 3 6 3 7" xfId="3165" xr:uid="{00000000-0005-0000-0000-00004E0A0000}"/>
    <cellStyle name="Normal 13 3 6 3 8" xfId="3166" xr:uid="{00000000-0005-0000-0000-00004F0A0000}"/>
    <cellStyle name="Normal 13 3 6 3 9" xfId="3167" xr:uid="{00000000-0005-0000-0000-0000500A0000}"/>
    <cellStyle name="Normal 13 3 6 4" xfId="3168" xr:uid="{00000000-0005-0000-0000-0000510A0000}"/>
    <cellStyle name="Normal 13 3 6 4 2" xfId="3169" xr:uid="{00000000-0005-0000-0000-0000520A0000}"/>
    <cellStyle name="Normal 13 3 6 4 2 2" xfId="3170" xr:uid="{00000000-0005-0000-0000-0000530A0000}"/>
    <cellStyle name="Normal 13 3 6 4 2 3" xfId="3171" xr:uid="{00000000-0005-0000-0000-0000540A0000}"/>
    <cellStyle name="Normal 13 3 6 4 2 4" xfId="3172" xr:uid="{00000000-0005-0000-0000-0000550A0000}"/>
    <cellStyle name="Normal 13 3 6 4 3" xfId="3173" xr:uid="{00000000-0005-0000-0000-0000560A0000}"/>
    <cellStyle name="Normal 13 3 6 4 3 2" xfId="3174" xr:uid="{00000000-0005-0000-0000-0000570A0000}"/>
    <cellStyle name="Normal 13 3 6 4 3 3" xfId="3175" xr:uid="{00000000-0005-0000-0000-0000580A0000}"/>
    <cellStyle name="Normal 13 3 6 4 4" xfId="3176" xr:uid="{00000000-0005-0000-0000-0000590A0000}"/>
    <cellStyle name="Normal 13 3 6 4 5" xfId="3177" xr:uid="{00000000-0005-0000-0000-00005A0A0000}"/>
    <cellStyle name="Normal 13 3 6 4 6" xfId="3178" xr:uid="{00000000-0005-0000-0000-00005B0A0000}"/>
    <cellStyle name="Normal 13 3 6 5" xfId="3179" xr:uid="{00000000-0005-0000-0000-00005C0A0000}"/>
    <cellStyle name="Normal 13 3 6 5 2" xfId="3180" xr:uid="{00000000-0005-0000-0000-00005D0A0000}"/>
    <cellStyle name="Normal 13 3 6 5 3" xfId="3181" xr:uid="{00000000-0005-0000-0000-00005E0A0000}"/>
    <cellStyle name="Normal 13 3 6 5 4" xfId="3182" xr:uid="{00000000-0005-0000-0000-00005F0A0000}"/>
    <cellStyle name="Normal 13 3 6 6" xfId="3183" xr:uid="{00000000-0005-0000-0000-0000600A0000}"/>
    <cellStyle name="Normal 13 3 6 6 2" xfId="3184" xr:uid="{00000000-0005-0000-0000-0000610A0000}"/>
    <cellStyle name="Normal 13 3 6 6 3" xfId="3185" xr:uid="{00000000-0005-0000-0000-0000620A0000}"/>
    <cellStyle name="Normal 13 3 6 6 4" xfId="3186" xr:uid="{00000000-0005-0000-0000-0000630A0000}"/>
    <cellStyle name="Normal 13 3 6 7" xfId="3187" xr:uid="{00000000-0005-0000-0000-0000640A0000}"/>
    <cellStyle name="Normal 13 3 6 7 2" xfId="3188" xr:uid="{00000000-0005-0000-0000-0000650A0000}"/>
    <cellStyle name="Normal 13 3 6 7 3" xfId="3189" xr:uid="{00000000-0005-0000-0000-0000660A0000}"/>
    <cellStyle name="Normal 13 3 6 7 4" xfId="3190" xr:uid="{00000000-0005-0000-0000-0000670A0000}"/>
    <cellStyle name="Normal 13 3 6 8" xfId="3191" xr:uid="{00000000-0005-0000-0000-0000680A0000}"/>
    <cellStyle name="Normal 13 3 6 8 2" xfId="3192" xr:uid="{00000000-0005-0000-0000-0000690A0000}"/>
    <cellStyle name="Normal 13 3 6 8 3" xfId="3193" xr:uid="{00000000-0005-0000-0000-00006A0A0000}"/>
    <cellStyle name="Normal 13 3 6 9" xfId="3194" xr:uid="{00000000-0005-0000-0000-00006B0A0000}"/>
    <cellStyle name="Normal 13 3 7" xfId="3195" xr:uid="{00000000-0005-0000-0000-00006C0A0000}"/>
    <cellStyle name="Normal 13 3 7 10" xfId="3196" xr:uid="{00000000-0005-0000-0000-00006D0A0000}"/>
    <cellStyle name="Normal 13 3 7 2" xfId="3197" xr:uid="{00000000-0005-0000-0000-00006E0A0000}"/>
    <cellStyle name="Normal 13 3 7 2 2" xfId="3198" xr:uid="{00000000-0005-0000-0000-00006F0A0000}"/>
    <cellStyle name="Normal 13 3 7 2 2 2" xfId="3199" xr:uid="{00000000-0005-0000-0000-0000700A0000}"/>
    <cellStyle name="Normal 13 3 7 2 2 2 2" xfId="3200" xr:uid="{00000000-0005-0000-0000-0000710A0000}"/>
    <cellStyle name="Normal 13 3 7 2 2 2 3" xfId="3201" xr:uid="{00000000-0005-0000-0000-0000720A0000}"/>
    <cellStyle name="Normal 13 3 7 2 2 2 4" xfId="3202" xr:uid="{00000000-0005-0000-0000-0000730A0000}"/>
    <cellStyle name="Normal 13 3 7 2 2 3" xfId="3203" xr:uid="{00000000-0005-0000-0000-0000740A0000}"/>
    <cellStyle name="Normal 13 3 7 2 2 3 2" xfId="3204" xr:uid="{00000000-0005-0000-0000-0000750A0000}"/>
    <cellStyle name="Normal 13 3 7 2 2 3 3" xfId="3205" xr:uid="{00000000-0005-0000-0000-0000760A0000}"/>
    <cellStyle name="Normal 13 3 7 2 2 4" xfId="3206" xr:uid="{00000000-0005-0000-0000-0000770A0000}"/>
    <cellStyle name="Normal 13 3 7 2 2 5" xfId="3207" xr:uid="{00000000-0005-0000-0000-0000780A0000}"/>
    <cellStyle name="Normal 13 3 7 2 2 6" xfId="3208" xr:uid="{00000000-0005-0000-0000-0000790A0000}"/>
    <cellStyle name="Normal 13 3 7 2 3" xfId="3209" xr:uid="{00000000-0005-0000-0000-00007A0A0000}"/>
    <cellStyle name="Normal 13 3 7 2 3 2" xfId="3210" xr:uid="{00000000-0005-0000-0000-00007B0A0000}"/>
    <cellStyle name="Normal 13 3 7 2 3 3" xfId="3211" xr:uid="{00000000-0005-0000-0000-00007C0A0000}"/>
    <cellStyle name="Normal 13 3 7 2 3 4" xfId="3212" xr:uid="{00000000-0005-0000-0000-00007D0A0000}"/>
    <cellStyle name="Normal 13 3 7 2 4" xfId="3213" xr:uid="{00000000-0005-0000-0000-00007E0A0000}"/>
    <cellStyle name="Normal 13 3 7 2 4 2" xfId="3214" xr:uid="{00000000-0005-0000-0000-00007F0A0000}"/>
    <cellStyle name="Normal 13 3 7 2 4 3" xfId="3215" xr:uid="{00000000-0005-0000-0000-0000800A0000}"/>
    <cellStyle name="Normal 13 3 7 2 4 4" xfId="3216" xr:uid="{00000000-0005-0000-0000-0000810A0000}"/>
    <cellStyle name="Normal 13 3 7 2 5" xfId="3217" xr:uid="{00000000-0005-0000-0000-0000820A0000}"/>
    <cellStyle name="Normal 13 3 7 2 5 2" xfId="3218" xr:uid="{00000000-0005-0000-0000-0000830A0000}"/>
    <cellStyle name="Normal 13 3 7 2 5 3" xfId="3219" xr:uid="{00000000-0005-0000-0000-0000840A0000}"/>
    <cellStyle name="Normal 13 3 7 2 5 4" xfId="3220" xr:uid="{00000000-0005-0000-0000-0000850A0000}"/>
    <cellStyle name="Normal 13 3 7 2 6" xfId="3221" xr:uid="{00000000-0005-0000-0000-0000860A0000}"/>
    <cellStyle name="Normal 13 3 7 2 6 2" xfId="3222" xr:uid="{00000000-0005-0000-0000-0000870A0000}"/>
    <cellStyle name="Normal 13 3 7 2 6 3" xfId="3223" xr:uid="{00000000-0005-0000-0000-0000880A0000}"/>
    <cellStyle name="Normal 13 3 7 2 7" xfId="3224" xr:uid="{00000000-0005-0000-0000-0000890A0000}"/>
    <cellStyle name="Normal 13 3 7 2 8" xfId="3225" xr:uid="{00000000-0005-0000-0000-00008A0A0000}"/>
    <cellStyle name="Normal 13 3 7 2 9" xfId="3226" xr:uid="{00000000-0005-0000-0000-00008B0A0000}"/>
    <cellStyle name="Normal 13 3 7 3" xfId="3227" xr:uid="{00000000-0005-0000-0000-00008C0A0000}"/>
    <cellStyle name="Normal 13 3 7 3 2" xfId="3228" xr:uid="{00000000-0005-0000-0000-00008D0A0000}"/>
    <cellStyle name="Normal 13 3 7 3 2 2" xfId="3229" xr:uid="{00000000-0005-0000-0000-00008E0A0000}"/>
    <cellStyle name="Normal 13 3 7 3 2 3" xfId="3230" xr:uid="{00000000-0005-0000-0000-00008F0A0000}"/>
    <cellStyle name="Normal 13 3 7 3 2 4" xfId="3231" xr:uid="{00000000-0005-0000-0000-0000900A0000}"/>
    <cellStyle name="Normal 13 3 7 3 3" xfId="3232" xr:uid="{00000000-0005-0000-0000-0000910A0000}"/>
    <cellStyle name="Normal 13 3 7 3 3 2" xfId="3233" xr:uid="{00000000-0005-0000-0000-0000920A0000}"/>
    <cellStyle name="Normal 13 3 7 3 3 3" xfId="3234" xr:uid="{00000000-0005-0000-0000-0000930A0000}"/>
    <cellStyle name="Normal 13 3 7 3 4" xfId="3235" xr:uid="{00000000-0005-0000-0000-0000940A0000}"/>
    <cellStyle name="Normal 13 3 7 3 5" xfId="3236" xr:uid="{00000000-0005-0000-0000-0000950A0000}"/>
    <cellStyle name="Normal 13 3 7 3 6" xfId="3237" xr:uid="{00000000-0005-0000-0000-0000960A0000}"/>
    <cellStyle name="Normal 13 3 7 4" xfId="3238" xr:uid="{00000000-0005-0000-0000-0000970A0000}"/>
    <cellStyle name="Normal 13 3 7 4 2" xfId="3239" xr:uid="{00000000-0005-0000-0000-0000980A0000}"/>
    <cellStyle name="Normal 13 3 7 4 3" xfId="3240" xr:uid="{00000000-0005-0000-0000-0000990A0000}"/>
    <cellStyle name="Normal 13 3 7 4 4" xfId="3241" xr:uid="{00000000-0005-0000-0000-00009A0A0000}"/>
    <cellStyle name="Normal 13 3 7 5" xfId="3242" xr:uid="{00000000-0005-0000-0000-00009B0A0000}"/>
    <cellStyle name="Normal 13 3 7 5 2" xfId="3243" xr:uid="{00000000-0005-0000-0000-00009C0A0000}"/>
    <cellStyle name="Normal 13 3 7 5 3" xfId="3244" xr:uid="{00000000-0005-0000-0000-00009D0A0000}"/>
    <cellStyle name="Normal 13 3 7 5 4" xfId="3245" xr:uid="{00000000-0005-0000-0000-00009E0A0000}"/>
    <cellStyle name="Normal 13 3 7 6" xfId="3246" xr:uid="{00000000-0005-0000-0000-00009F0A0000}"/>
    <cellStyle name="Normal 13 3 7 6 2" xfId="3247" xr:uid="{00000000-0005-0000-0000-0000A00A0000}"/>
    <cellStyle name="Normal 13 3 7 6 3" xfId="3248" xr:uid="{00000000-0005-0000-0000-0000A10A0000}"/>
    <cellStyle name="Normal 13 3 7 6 4" xfId="3249" xr:uid="{00000000-0005-0000-0000-0000A20A0000}"/>
    <cellStyle name="Normal 13 3 7 7" xfId="3250" xr:uid="{00000000-0005-0000-0000-0000A30A0000}"/>
    <cellStyle name="Normal 13 3 7 7 2" xfId="3251" xr:uid="{00000000-0005-0000-0000-0000A40A0000}"/>
    <cellStyle name="Normal 13 3 7 7 3" xfId="3252" xr:uid="{00000000-0005-0000-0000-0000A50A0000}"/>
    <cellStyle name="Normal 13 3 7 8" xfId="3253" xr:uid="{00000000-0005-0000-0000-0000A60A0000}"/>
    <cellStyle name="Normal 13 3 7 9" xfId="3254" xr:uid="{00000000-0005-0000-0000-0000A70A0000}"/>
    <cellStyle name="Normal 13 3 8" xfId="3255" xr:uid="{00000000-0005-0000-0000-0000A80A0000}"/>
    <cellStyle name="Normal 13 3 8 2" xfId="3256" xr:uid="{00000000-0005-0000-0000-0000A90A0000}"/>
    <cellStyle name="Normal 13 3 8 2 2" xfId="3257" xr:uid="{00000000-0005-0000-0000-0000AA0A0000}"/>
    <cellStyle name="Normal 13 3 8 2 2 2" xfId="3258" xr:uid="{00000000-0005-0000-0000-0000AB0A0000}"/>
    <cellStyle name="Normal 13 3 8 2 2 3" xfId="3259" xr:uid="{00000000-0005-0000-0000-0000AC0A0000}"/>
    <cellStyle name="Normal 13 3 8 2 2 4" xfId="3260" xr:uid="{00000000-0005-0000-0000-0000AD0A0000}"/>
    <cellStyle name="Normal 13 3 8 2 3" xfId="3261" xr:uid="{00000000-0005-0000-0000-0000AE0A0000}"/>
    <cellStyle name="Normal 13 3 8 2 3 2" xfId="3262" xr:uid="{00000000-0005-0000-0000-0000AF0A0000}"/>
    <cellStyle name="Normal 13 3 8 2 3 3" xfId="3263" xr:uid="{00000000-0005-0000-0000-0000B00A0000}"/>
    <cellStyle name="Normal 13 3 8 2 4" xfId="3264" xr:uid="{00000000-0005-0000-0000-0000B10A0000}"/>
    <cellStyle name="Normal 13 3 8 2 5" xfId="3265" xr:uid="{00000000-0005-0000-0000-0000B20A0000}"/>
    <cellStyle name="Normal 13 3 8 2 6" xfId="3266" xr:uid="{00000000-0005-0000-0000-0000B30A0000}"/>
    <cellStyle name="Normal 13 3 8 3" xfId="3267" xr:uid="{00000000-0005-0000-0000-0000B40A0000}"/>
    <cellStyle name="Normal 13 3 8 3 2" xfId="3268" xr:uid="{00000000-0005-0000-0000-0000B50A0000}"/>
    <cellStyle name="Normal 13 3 8 3 3" xfId="3269" xr:uid="{00000000-0005-0000-0000-0000B60A0000}"/>
    <cellStyle name="Normal 13 3 8 3 4" xfId="3270" xr:uid="{00000000-0005-0000-0000-0000B70A0000}"/>
    <cellStyle name="Normal 13 3 8 4" xfId="3271" xr:uid="{00000000-0005-0000-0000-0000B80A0000}"/>
    <cellStyle name="Normal 13 3 8 4 2" xfId="3272" xr:uid="{00000000-0005-0000-0000-0000B90A0000}"/>
    <cellStyle name="Normal 13 3 8 4 3" xfId="3273" xr:uid="{00000000-0005-0000-0000-0000BA0A0000}"/>
    <cellStyle name="Normal 13 3 8 4 4" xfId="3274" xr:uid="{00000000-0005-0000-0000-0000BB0A0000}"/>
    <cellStyle name="Normal 13 3 8 5" xfId="3275" xr:uid="{00000000-0005-0000-0000-0000BC0A0000}"/>
    <cellStyle name="Normal 13 3 8 5 2" xfId="3276" xr:uid="{00000000-0005-0000-0000-0000BD0A0000}"/>
    <cellStyle name="Normal 13 3 8 5 3" xfId="3277" xr:uid="{00000000-0005-0000-0000-0000BE0A0000}"/>
    <cellStyle name="Normal 13 3 8 5 4" xfId="3278" xr:uid="{00000000-0005-0000-0000-0000BF0A0000}"/>
    <cellStyle name="Normal 13 3 8 6" xfId="3279" xr:uid="{00000000-0005-0000-0000-0000C00A0000}"/>
    <cellStyle name="Normal 13 3 8 6 2" xfId="3280" xr:uid="{00000000-0005-0000-0000-0000C10A0000}"/>
    <cellStyle name="Normal 13 3 8 6 3" xfId="3281" xr:uid="{00000000-0005-0000-0000-0000C20A0000}"/>
    <cellStyle name="Normal 13 3 8 7" xfId="3282" xr:uid="{00000000-0005-0000-0000-0000C30A0000}"/>
    <cellStyle name="Normal 13 3 8 8" xfId="3283" xr:uid="{00000000-0005-0000-0000-0000C40A0000}"/>
    <cellStyle name="Normal 13 3 8 9" xfId="3284" xr:uid="{00000000-0005-0000-0000-0000C50A0000}"/>
    <cellStyle name="Normal 13 3 9" xfId="3285" xr:uid="{00000000-0005-0000-0000-0000C60A0000}"/>
    <cellStyle name="Normal 13 3 9 2" xfId="3286" xr:uid="{00000000-0005-0000-0000-0000C70A0000}"/>
    <cellStyle name="Normal 13 3 9 2 2" xfId="3287" xr:uid="{00000000-0005-0000-0000-0000C80A0000}"/>
    <cellStyle name="Normal 13 3 9 2 2 2" xfId="3288" xr:uid="{00000000-0005-0000-0000-0000C90A0000}"/>
    <cellStyle name="Normal 13 3 9 2 2 3" xfId="3289" xr:uid="{00000000-0005-0000-0000-0000CA0A0000}"/>
    <cellStyle name="Normal 13 3 9 2 2 4" xfId="3290" xr:uid="{00000000-0005-0000-0000-0000CB0A0000}"/>
    <cellStyle name="Normal 13 3 9 2 3" xfId="3291" xr:uid="{00000000-0005-0000-0000-0000CC0A0000}"/>
    <cellStyle name="Normal 13 3 9 2 3 2" xfId="3292" xr:uid="{00000000-0005-0000-0000-0000CD0A0000}"/>
    <cellStyle name="Normal 13 3 9 2 3 3" xfId="3293" xr:uid="{00000000-0005-0000-0000-0000CE0A0000}"/>
    <cellStyle name="Normal 13 3 9 2 4" xfId="3294" xr:uid="{00000000-0005-0000-0000-0000CF0A0000}"/>
    <cellStyle name="Normal 13 3 9 2 5" xfId="3295" xr:uid="{00000000-0005-0000-0000-0000D00A0000}"/>
    <cellStyle name="Normal 13 3 9 2 6" xfId="3296" xr:uid="{00000000-0005-0000-0000-0000D10A0000}"/>
    <cellStyle name="Normal 13 3 9 3" xfId="3297" xr:uid="{00000000-0005-0000-0000-0000D20A0000}"/>
    <cellStyle name="Normal 13 3 9 3 2" xfId="3298" xr:uid="{00000000-0005-0000-0000-0000D30A0000}"/>
    <cellStyle name="Normal 13 3 9 3 3" xfId="3299" xr:uid="{00000000-0005-0000-0000-0000D40A0000}"/>
    <cellStyle name="Normal 13 3 9 3 4" xfId="3300" xr:uid="{00000000-0005-0000-0000-0000D50A0000}"/>
    <cellStyle name="Normal 13 3 9 4" xfId="3301" xr:uid="{00000000-0005-0000-0000-0000D60A0000}"/>
    <cellStyle name="Normal 13 3 9 4 2" xfId="3302" xr:uid="{00000000-0005-0000-0000-0000D70A0000}"/>
    <cellStyle name="Normal 13 3 9 4 3" xfId="3303" xr:uid="{00000000-0005-0000-0000-0000D80A0000}"/>
    <cellStyle name="Normal 13 3 9 4 4" xfId="3304" xr:uid="{00000000-0005-0000-0000-0000D90A0000}"/>
    <cellStyle name="Normal 13 3 9 5" xfId="3305" xr:uid="{00000000-0005-0000-0000-0000DA0A0000}"/>
    <cellStyle name="Normal 13 3 9 5 2" xfId="3306" xr:uid="{00000000-0005-0000-0000-0000DB0A0000}"/>
    <cellStyle name="Normal 13 3 9 5 3" xfId="3307" xr:uid="{00000000-0005-0000-0000-0000DC0A0000}"/>
    <cellStyle name="Normal 13 3 9 5 4" xfId="3308" xr:uid="{00000000-0005-0000-0000-0000DD0A0000}"/>
    <cellStyle name="Normal 13 3 9 6" xfId="3309" xr:uid="{00000000-0005-0000-0000-0000DE0A0000}"/>
    <cellStyle name="Normal 13 3 9 6 2" xfId="3310" xr:uid="{00000000-0005-0000-0000-0000DF0A0000}"/>
    <cellStyle name="Normal 13 3 9 6 3" xfId="3311" xr:uid="{00000000-0005-0000-0000-0000E00A0000}"/>
    <cellStyle name="Normal 13 3 9 7" xfId="3312" xr:uid="{00000000-0005-0000-0000-0000E10A0000}"/>
    <cellStyle name="Normal 13 3 9 8" xfId="3313" xr:uid="{00000000-0005-0000-0000-0000E20A0000}"/>
    <cellStyle name="Normal 13 3 9 9" xfId="3314" xr:uid="{00000000-0005-0000-0000-0000E30A0000}"/>
    <cellStyle name="Normal 13 4" xfId="63" xr:uid="{00000000-0005-0000-0000-0000E40A0000}"/>
    <cellStyle name="Normal 13 4 10" xfId="3315" xr:uid="{00000000-0005-0000-0000-0000E50A0000}"/>
    <cellStyle name="Normal 13 4 10 2" xfId="3316" xr:uid="{00000000-0005-0000-0000-0000E60A0000}"/>
    <cellStyle name="Normal 13 4 10 2 2" xfId="3317" xr:uid="{00000000-0005-0000-0000-0000E70A0000}"/>
    <cellStyle name="Normal 13 4 10 2 2 2" xfId="3318" xr:uid="{00000000-0005-0000-0000-0000E80A0000}"/>
    <cellStyle name="Normal 13 4 10 2 2 3" xfId="3319" xr:uid="{00000000-0005-0000-0000-0000E90A0000}"/>
    <cellStyle name="Normal 13 4 10 2 2 4" xfId="3320" xr:uid="{00000000-0005-0000-0000-0000EA0A0000}"/>
    <cellStyle name="Normal 13 4 10 2 2 5" xfId="54138" xr:uid="{00000000-0005-0000-0000-0000EB0A0000}"/>
    <cellStyle name="Normal 13 4 10 2 3" xfId="3321" xr:uid="{00000000-0005-0000-0000-0000EC0A0000}"/>
    <cellStyle name="Normal 13 4 10 2 3 2" xfId="3322" xr:uid="{00000000-0005-0000-0000-0000ED0A0000}"/>
    <cellStyle name="Normal 13 4 10 2 3 3" xfId="3323" xr:uid="{00000000-0005-0000-0000-0000EE0A0000}"/>
    <cellStyle name="Normal 13 4 10 2 4" xfId="3324" xr:uid="{00000000-0005-0000-0000-0000EF0A0000}"/>
    <cellStyle name="Normal 13 4 10 2 5" xfId="3325" xr:uid="{00000000-0005-0000-0000-0000F00A0000}"/>
    <cellStyle name="Normal 13 4 10 2 6" xfId="3326" xr:uid="{00000000-0005-0000-0000-0000F10A0000}"/>
    <cellStyle name="Normal 13 4 10 2 7" xfId="54137" xr:uid="{00000000-0005-0000-0000-0000F20A0000}"/>
    <cellStyle name="Normal 13 4 10 3" xfId="3327" xr:uid="{00000000-0005-0000-0000-0000F30A0000}"/>
    <cellStyle name="Normal 13 4 10 3 2" xfId="3328" xr:uid="{00000000-0005-0000-0000-0000F40A0000}"/>
    <cellStyle name="Normal 13 4 10 3 3" xfId="3329" xr:uid="{00000000-0005-0000-0000-0000F50A0000}"/>
    <cellStyle name="Normal 13 4 10 3 4" xfId="3330" xr:uid="{00000000-0005-0000-0000-0000F60A0000}"/>
    <cellStyle name="Normal 13 4 10 4" xfId="3331" xr:uid="{00000000-0005-0000-0000-0000F70A0000}"/>
    <cellStyle name="Normal 13 4 10 4 2" xfId="3332" xr:uid="{00000000-0005-0000-0000-0000F80A0000}"/>
    <cellStyle name="Normal 13 4 10 4 3" xfId="3333" xr:uid="{00000000-0005-0000-0000-0000F90A0000}"/>
    <cellStyle name="Normal 13 4 10 4 4" xfId="3334" xr:uid="{00000000-0005-0000-0000-0000FA0A0000}"/>
    <cellStyle name="Normal 13 4 10 5" xfId="3335" xr:uid="{00000000-0005-0000-0000-0000FB0A0000}"/>
    <cellStyle name="Normal 13 4 10 5 2" xfId="3336" xr:uid="{00000000-0005-0000-0000-0000FC0A0000}"/>
    <cellStyle name="Normal 13 4 10 5 3" xfId="3337" xr:uid="{00000000-0005-0000-0000-0000FD0A0000}"/>
    <cellStyle name="Normal 13 4 10 5 4" xfId="3338" xr:uid="{00000000-0005-0000-0000-0000FE0A0000}"/>
    <cellStyle name="Normal 13 4 10 6" xfId="3339" xr:uid="{00000000-0005-0000-0000-0000FF0A0000}"/>
    <cellStyle name="Normal 13 4 10 6 2" xfId="3340" xr:uid="{00000000-0005-0000-0000-0000000B0000}"/>
    <cellStyle name="Normal 13 4 10 6 3" xfId="3341" xr:uid="{00000000-0005-0000-0000-0000010B0000}"/>
    <cellStyle name="Normal 13 4 10 7" xfId="3342" xr:uid="{00000000-0005-0000-0000-0000020B0000}"/>
    <cellStyle name="Normal 13 4 10 8" xfId="3343" xr:uid="{00000000-0005-0000-0000-0000030B0000}"/>
    <cellStyle name="Normal 13 4 10 9" xfId="3344" xr:uid="{00000000-0005-0000-0000-0000040B0000}"/>
    <cellStyle name="Normal 13 4 11" xfId="3345" xr:uid="{00000000-0005-0000-0000-0000050B0000}"/>
    <cellStyle name="Normal 13 4 11 2" xfId="3346" xr:uid="{00000000-0005-0000-0000-0000060B0000}"/>
    <cellStyle name="Normal 13 4 11 2 2" xfId="3347" xr:uid="{00000000-0005-0000-0000-0000070B0000}"/>
    <cellStyle name="Normal 13 4 11 2 2 2" xfId="3348" xr:uid="{00000000-0005-0000-0000-0000080B0000}"/>
    <cellStyle name="Normal 13 4 11 2 2 3" xfId="3349" xr:uid="{00000000-0005-0000-0000-0000090B0000}"/>
    <cellStyle name="Normal 13 4 11 2 2 4" xfId="3350" xr:uid="{00000000-0005-0000-0000-00000A0B0000}"/>
    <cellStyle name="Normal 13 4 11 2 3" xfId="3351" xr:uid="{00000000-0005-0000-0000-00000B0B0000}"/>
    <cellStyle name="Normal 13 4 11 2 3 2" xfId="3352" xr:uid="{00000000-0005-0000-0000-00000C0B0000}"/>
    <cellStyle name="Normal 13 4 11 2 3 3" xfId="3353" xr:uid="{00000000-0005-0000-0000-00000D0B0000}"/>
    <cellStyle name="Normal 13 4 11 2 4" xfId="3354" xr:uid="{00000000-0005-0000-0000-00000E0B0000}"/>
    <cellStyle name="Normal 13 4 11 2 5" xfId="3355" xr:uid="{00000000-0005-0000-0000-00000F0B0000}"/>
    <cellStyle name="Normal 13 4 11 2 6" xfId="3356" xr:uid="{00000000-0005-0000-0000-0000100B0000}"/>
    <cellStyle name="Normal 13 4 11 3" xfId="3357" xr:uid="{00000000-0005-0000-0000-0000110B0000}"/>
    <cellStyle name="Normal 13 4 11 3 2" xfId="3358" xr:uid="{00000000-0005-0000-0000-0000120B0000}"/>
    <cellStyle name="Normal 13 4 11 3 3" xfId="3359" xr:uid="{00000000-0005-0000-0000-0000130B0000}"/>
    <cellStyle name="Normal 13 4 11 3 4" xfId="3360" xr:uid="{00000000-0005-0000-0000-0000140B0000}"/>
    <cellStyle name="Normal 13 4 11 4" xfId="3361" xr:uid="{00000000-0005-0000-0000-0000150B0000}"/>
    <cellStyle name="Normal 13 4 11 4 2" xfId="3362" xr:uid="{00000000-0005-0000-0000-0000160B0000}"/>
    <cellStyle name="Normal 13 4 11 4 3" xfId="3363" xr:uid="{00000000-0005-0000-0000-0000170B0000}"/>
    <cellStyle name="Normal 13 4 11 4 4" xfId="3364" xr:uid="{00000000-0005-0000-0000-0000180B0000}"/>
    <cellStyle name="Normal 13 4 11 5" xfId="3365" xr:uid="{00000000-0005-0000-0000-0000190B0000}"/>
    <cellStyle name="Normal 13 4 11 5 2" xfId="3366" xr:uid="{00000000-0005-0000-0000-00001A0B0000}"/>
    <cellStyle name="Normal 13 4 11 5 3" xfId="3367" xr:uid="{00000000-0005-0000-0000-00001B0B0000}"/>
    <cellStyle name="Normal 13 4 11 6" xfId="3368" xr:uid="{00000000-0005-0000-0000-00001C0B0000}"/>
    <cellStyle name="Normal 13 4 11 7" xfId="3369" xr:uid="{00000000-0005-0000-0000-00001D0B0000}"/>
    <cellStyle name="Normal 13 4 11 8" xfId="3370" xr:uid="{00000000-0005-0000-0000-00001E0B0000}"/>
    <cellStyle name="Normal 13 4 12" xfId="3371" xr:uid="{00000000-0005-0000-0000-00001F0B0000}"/>
    <cellStyle name="Normal 13 4 12 2" xfId="3372" xr:uid="{00000000-0005-0000-0000-0000200B0000}"/>
    <cellStyle name="Normal 13 4 12 2 2" xfId="3373" xr:uid="{00000000-0005-0000-0000-0000210B0000}"/>
    <cellStyle name="Normal 13 4 12 2 3" xfId="3374" xr:uid="{00000000-0005-0000-0000-0000220B0000}"/>
    <cellStyle name="Normal 13 4 12 2 4" xfId="3375" xr:uid="{00000000-0005-0000-0000-0000230B0000}"/>
    <cellStyle name="Normal 13 4 12 3" xfId="3376" xr:uid="{00000000-0005-0000-0000-0000240B0000}"/>
    <cellStyle name="Normal 13 4 12 3 2" xfId="3377" xr:uid="{00000000-0005-0000-0000-0000250B0000}"/>
    <cellStyle name="Normal 13 4 12 3 3" xfId="3378" xr:uid="{00000000-0005-0000-0000-0000260B0000}"/>
    <cellStyle name="Normal 13 4 12 4" xfId="3379" xr:uid="{00000000-0005-0000-0000-0000270B0000}"/>
    <cellStyle name="Normal 13 4 12 5" xfId="3380" xr:uid="{00000000-0005-0000-0000-0000280B0000}"/>
    <cellStyle name="Normal 13 4 12 6" xfId="3381" xr:uid="{00000000-0005-0000-0000-0000290B0000}"/>
    <cellStyle name="Normal 13 4 13" xfId="3382" xr:uid="{00000000-0005-0000-0000-00002A0B0000}"/>
    <cellStyle name="Normal 13 4 13 2" xfId="3383" xr:uid="{00000000-0005-0000-0000-00002B0B0000}"/>
    <cellStyle name="Normal 13 4 13 3" xfId="3384" xr:uid="{00000000-0005-0000-0000-00002C0B0000}"/>
    <cellStyle name="Normal 13 4 13 4" xfId="3385" xr:uid="{00000000-0005-0000-0000-00002D0B0000}"/>
    <cellStyle name="Normal 13 4 14" xfId="3386" xr:uid="{00000000-0005-0000-0000-00002E0B0000}"/>
    <cellStyle name="Normal 13 4 14 2" xfId="3387" xr:uid="{00000000-0005-0000-0000-00002F0B0000}"/>
    <cellStyle name="Normal 13 4 14 3" xfId="3388" xr:uid="{00000000-0005-0000-0000-0000300B0000}"/>
    <cellStyle name="Normal 13 4 14 4" xfId="3389" xr:uid="{00000000-0005-0000-0000-0000310B0000}"/>
    <cellStyle name="Normal 13 4 15" xfId="3390" xr:uid="{00000000-0005-0000-0000-0000320B0000}"/>
    <cellStyle name="Normal 13 4 15 2" xfId="3391" xr:uid="{00000000-0005-0000-0000-0000330B0000}"/>
    <cellStyle name="Normal 13 4 15 3" xfId="3392" xr:uid="{00000000-0005-0000-0000-0000340B0000}"/>
    <cellStyle name="Normal 13 4 15 4" xfId="3393" xr:uid="{00000000-0005-0000-0000-0000350B0000}"/>
    <cellStyle name="Normal 13 4 16" xfId="3394" xr:uid="{00000000-0005-0000-0000-0000360B0000}"/>
    <cellStyle name="Normal 13 4 16 2" xfId="3395" xr:uid="{00000000-0005-0000-0000-0000370B0000}"/>
    <cellStyle name="Normal 13 4 16 3" xfId="3396" xr:uid="{00000000-0005-0000-0000-0000380B0000}"/>
    <cellStyle name="Normal 13 4 17" xfId="3397" xr:uid="{00000000-0005-0000-0000-0000390B0000}"/>
    <cellStyle name="Normal 13 4 18" xfId="3398" xr:uid="{00000000-0005-0000-0000-00003A0B0000}"/>
    <cellStyle name="Normal 13 4 19" xfId="3399" xr:uid="{00000000-0005-0000-0000-00003B0B0000}"/>
    <cellStyle name="Normal 13 4 2" xfId="33" xr:uid="{00000000-0005-0000-0000-00003C0B0000}"/>
    <cellStyle name="Normal 13 4 2 10" xfId="3400" xr:uid="{00000000-0005-0000-0000-00003D0B0000}"/>
    <cellStyle name="Normal 13 4 2 10 2" xfId="3401" xr:uid="{00000000-0005-0000-0000-00003E0B0000}"/>
    <cellStyle name="Normal 13 4 2 10 3" xfId="3402" xr:uid="{00000000-0005-0000-0000-00003F0B0000}"/>
    <cellStyle name="Normal 13 4 2 10 4" xfId="3403" xr:uid="{00000000-0005-0000-0000-0000400B0000}"/>
    <cellStyle name="Normal 13 4 2 11" xfId="3404" xr:uid="{00000000-0005-0000-0000-0000410B0000}"/>
    <cellStyle name="Normal 13 4 2 11 2" xfId="3405" xr:uid="{00000000-0005-0000-0000-0000420B0000}"/>
    <cellStyle name="Normal 13 4 2 11 3" xfId="3406" xr:uid="{00000000-0005-0000-0000-0000430B0000}"/>
    <cellStyle name="Normal 13 4 2 11 4" xfId="3407" xr:uid="{00000000-0005-0000-0000-0000440B0000}"/>
    <cellStyle name="Normal 13 4 2 12" xfId="3408" xr:uid="{00000000-0005-0000-0000-0000450B0000}"/>
    <cellStyle name="Normal 13 4 2 12 2" xfId="3409" xr:uid="{00000000-0005-0000-0000-0000460B0000}"/>
    <cellStyle name="Normal 13 4 2 12 3" xfId="3410" xr:uid="{00000000-0005-0000-0000-0000470B0000}"/>
    <cellStyle name="Normal 13 4 2 12 4" xfId="3411" xr:uid="{00000000-0005-0000-0000-0000480B0000}"/>
    <cellStyle name="Normal 13 4 2 13" xfId="3412" xr:uid="{00000000-0005-0000-0000-0000490B0000}"/>
    <cellStyle name="Normal 13 4 2 13 2" xfId="3413" xr:uid="{00000000-0005-0000-0000-00004A0B0000}"/>
    <cellStyle name="Normal 13 4 2 13 3" xfId="3414" xr:uid="{00000000-0005-0000-0000-00004B0B0000}"/>
    <cellStyle name="Normal 13 4 2 14" xfId="3415" xr:uid="{00000000-0005-0000-0000-00004C0B0000}"/>
    <cellStyle name="Normal 13 4 2 15" xfId="3416" xr:uid="{00000000-0005-0000-0000-00004D0B0000}"/>
    <cellStyle name="Normal 13 4 2 16" xfId="3417" xr:uid="{00000000-0005-0000-0000-00004E0B0000}"/>
    <cellStyle name="Normal 13 4 2 17" xfId="54135" xr:uid="{00000000-0005-0000-0000-00004F0B0000}"/>
    <cellStyle name="Normal 13 4 2 17 2" xfId="54144" xr:uid="{00000000-0005-0000-0000-0000500B0000}"/>
    <cellStyle name="Normal 13 4 2 2" xfId="346" xr:uid="{00000000-0005-0000-0000-0000510B0000}"/>
    <cellStyle name="Normal 13 4 2 2 10" xfId="3418" xr:uid="{00000000-0005-0000-0000-0000520B0000}"/>
    <cellStyle name="Normal 13 4 2 2 11" xfId="3419" xr:uid="{00000000-0005-0000-0000-0000530B0000}"/>
    <cellStyle name="Normal 13 4 2 2 2" xfId="3420" xr:uid="{00000000-0005-0000-0000-0000540B0000}"/>
    <cellStyle name="Normal 13 4 2 2 2 10" xfId="3421" xr:uid="{00000000-0005-0000-0000-0000550B0000}"/>
    <cellStyle name="Normal 13 4 2 2 2 2" xfId="3422" xr:uid="{00000000-0005-0000-0000-0000560B0000}"/>
    <cellStyle name="Normal 13 4 2 2 2 2 2" xfId="3423" xr:uid="{00000000-0005-0000-0000-0000570B0000}"/>
    <cellStyle name="Normal 13 4 2 2 2 2 2 2" xfId="3424" xr:uid="{00000000-0005-0000-0000-0000580B0000}"/>
    <cellStyle name="Normal 13 4 2 2 2 2 2 2 2" xfId="3425" xr:uid="{00000000-0005-0000-0000-0000590B0000}"/>
    <cellStyle name="Normal 13 4 2 2 2 2 2 2 3" xfId="3426" xr:uid="{00000000-0005-0000-0000-00005A0B0000}"/>
    <cellStyle name="Normal 13 4 2 2 2 2 2 2 4" xfId="3427" xr:uid="{00000000-0005-0000-0000-00005B0B0000}"/>
    <cellStyle name="Normal 13 4 2 2 2 2 2 3" xfId="3428" xr:uid="{00000000-0005-0000-0000-00005C0B0000}"/>
    <cellStyle name="Normal 13 4 2 2 2 2 2 3 2" xfId="3429" xr:uid="{00000000-0005-0000-0000-00005D0B0000}"/>
    <cellStyle name="Normal 13 4 2 2 2 2 2 3 3" xfId="3430" xr:uid="{00000000-0005-0000-0000-00005E0B0000}"/>
    <cellStyle name="Normal 13 4 2 2 2 2 2 4" xfId="3431" xr:uid="{00000000-0005-0000-0000-00005F0B0000}"/>
    <cellStyle name="Normal 13 4 2 2 2 2 2 5" xfId="3432" xr:uid="{00000000-0005-0000-0000-0000600B0000}"/>
    <cellStyle name="Normal 13 4 2 2 2 2 2 6" xfId="3433" xr:uid="{00000000-0005-0000-0000-0000610B0000}"/>
    <cellStyle name="Normal 13 4 2 2 2 2 3" xfId="3434" xr:uid="{00000000-0005-0000-0000-0000620B0000}"/>
    <cellStyle name="Normal 13 4 2 2 2 2 3 2" xfId="3435" xr:uid="{00000000-0005-0000-0000-0000630B0000}"/>
    <cellStyle name="Normal 13 4 2 2 2 2 3 3" xfId="3436" xr:uid="{00000000-0005-0000-0000-0000640B0000}"/>
    <cellStyle name="Normal 13 4 2 2 2 2 3 4" xfId="3437" xr:uid="{00000000-0005-0000-0000-0000650B0000}"/>
    <cellStyle name="Normal 13 4 2 2 2 2 4" xfId="3438" xr:uid="{00000000-0005-0000-0000-0000660B0000}"/>
    <cellStyle name="Normal 13 4 2 2 2 2 4 2" xfId="3439" xr:uid="{00000000-0005-0000-0000-0000670B0000}"/>
    <cellStyle name="Normal 13 4 2 2 2 2 4 3" xfId="3440" xr:uid="{00000000-0005-0000-0000-0000680B0000}"/>
    <cellStyle name="Normal 13 4 2 2 2 2 4 4" xfId="3441" xr:uid="{00000000-0005-0000-0000-0000690B0000}"/>
    <cellStyle name="Normal 13 4 2 2 2 2 5" xfId="3442" xr:uid="{00000000-0005-0000-0000-00006A0B0000}"/>
    <cellStyle name="Normal 13 4 2 2 2 2 5 2" xfId="3443" xr:uid="{00000000-0005-0000-0000-00006B0B0000}"/>
    <cellStyle name="Normal 13 4 2 2 2 2 5 3" xfId="3444" xr:uid="{00000000-0005-0000-0000-00006C0B0000}"/>
    <cellStyle name="Normal 13 4 2 2 2 2 5 4" xfId="3445" xr:uid="{00000000-0005-0000-0000-00006D0B0000}"/>
    <cellStyle name="Normal 13 4 2 2 2 2 6" xfId="3446" xr:uid="{00000000-0005-0000-0000-00006E0B0000}"/>
    <cellStyle name="Normal 13 4 2 2 2 2 6 2" xfId="3447" xr:uid="{00000000-0005-0000-0000-00006F0B0000}"/>
    <cellStyle name="Normal 13 4 2 2 2 2 6 3" xfId="3448" xr:uid="{00000000-0005-0000-0000-0000700B0000}"/>
    <cellStyle name="Normal 13 4 2 2 2 2 7" xfId="3449" xr:uid="{00000000-0005-0000-0000-0000710B0000}"/>
    <cellStyle name="Normal 13 4 2 2 2 2 8" xfId="3450" xr:uid="{00000000-0005-0000-0000-0000720B0000}"/>
    <cellStyle name="Normal 13 4 2 2 2 2 9" xfId="3451" xr:uid="{00000000-0005-0000-0000-0000730B0000}"/>
    <cellStyle name="Normal 13 4 2 2 2 3" xfId="3452" xr:uid="{00000000-0005-0000-0000-0000740B0000}"/>
    <cellStyle name="Normal 13 4 2 2 2 3 2" xfId="3453" xr:uid="{00000000-0005-0000-0000-0000750B0000}"/>
    <cellStyle name="Normal 13 4 2 2 2 3 2 2" xfId="3454" xr:uid="{00000000-0005-0000-0000-0000760B0000}"/>
    <cellStyle name="Normal 13 4 2 2 2 3 2 3" xfId="3455" xr:uid="{00000000-0005-0000-0000-0000770B0000}"/>
    <cellStyle name="Normal 13 4 2 2 2 3 2 4" xfId="3456" xr:uid="{00000000-0005-0000-0000-0000780B0000}"/>
    <cellStyle name="Normal 13 4 2 2 2 3 3" xfId="3457" xr:uid="{00000000-0005-0000-0000-0000790B0000}"/>
    <cellStyle name="Normal 13 4 2 2 2 3 3 2" xfId="3458" xr:uid="{00000000-0005-0000-0000-00007A0B0000}"/>
    <cellStyle name="Normal 13 4 2 2 2 3 3 3" xfId="3459" xr:uid="{00000000-0005-0000-0000-00007B0B0000}"/>
    <cellStyle name="Normal 13 4 2 2 2 3 4" xfId="3460" xr:uid="{00000000-0005-0000-0000-00007C0B0000}"/>
    <cellStyle name="Normal 13 4 2 2 2 3 5" xfId="3461" xr:uid="{00000000-0005-0000-0000-00007D0B0000}"/>
    <cellStyle name="Normal 13 4 2 2 2 3 6" xfId="3462" xr:uid="{00000000-0005-0000-0000-00007E0B0000}"/>
    <cellStyle name="Normal 13 4 2 2 2 4" xfId="3463" xr:uid="{00000000-0005-0000-0000-00007F0B0000}"/>
    <cellStyle name="Normal 13 4 2 2 2 4 2" xfId="3464" xr:uid="{00000000-0005-0000-0000-0000800B0000}"/>
    <cellStyle name="Normal 13 4 2 2 2 4 3" xfId="3465" xr:uid="{00000000-0005-0000-0000-0000810B0000}"/>
    <cellStyle name="Normal 13 4 2 2 2 4 4" xfId="3466" xr:uid="{00000000-0005-0000-0000-0000820B0000}"/>
    <cellStyle name="Normal 13 4 2 2 2 5" xfId="3467" xr:uid="{00000000-0005-0000-0000-0000830B0000}"/>
    <cellStyle name="Normal 13 4 2 2 2 5 2" xfId="3468" xr:uid="{00000000-0005-0000-0000-0000840B0000}"/>
    <cellStyle name="Normal 13 4 2 2 2 5 3" xfId="3469" xr:uid="{00000000-0005-0000-0000-0000850B0000}"/>
    <cellStyle name="Normal 13 4 2 2 2 5 4" xfId="3470" xr:uid="{00000000-0005-0000-0000-0000860B0000}"/>
    <cellStyle name="Normal 13 4 2 2 2 6" xfId="3471" xr:uid="{00000000-0005-0000-0000-0000870B0000}"/>
    <cellStyle name="Normal 13 4 2 2 2 6 2" xfId="3472" xr:uid="{00000000-0005-0000-0000-0000880B0000}"/>
    <cellStyle name="Normal 13 4 2 2 2 6 3" xfId="3473" xr:uid="{00000000-0005-0000-0000-0000890B0000}"/>
    <cellStyle name="Normal 13 4 2 2 2 6 4" xfId="3474" xr:uid="{00000000-0005-0000-0000-00008A0B0000}"/>
    <cellStyle name="Normal 13 4 2 2 2 7" xfId="3475" xr:uid="{00000000-0005-0000-0000-00008B0B0000}"/>
    <cellStyle name="Normal 13 4 2 2 2 7 2" xfId="3476" xr:uid="{00000000-0005-0000-0000-00008C0B0000}"/>
    <cellStyle name="Normal 13 4 2 2 2 7 3" xfId="3477" xr:uid="{00000000-0005-0000-0000-00008D0B0000}"/>
    <cellStyle name="Normal 13 4 2 2 2 8" xfId="3478" xr:uid="{00000000-0005-0000-0000-00008E0B0000}"/>
    <cellStyle name="Normal 13 4 2 2 2 9" xfId="3479" xr:uid="{00000000-0005-0000-0000-00008F0B0000}"/>
    <cellStyle name="Normal 13 4 2 2 3" xfId="3480" xr:uid="{00000000-0005-0000-0000-0000900B0000}"/>
    <cellStyle name="Normal 13 4 2 2 3 2" xfId="3481" xr:uid="{00000000-0005-0000-0000-0000910B0000}"/>
    <cellStyle name="Normal 13 4 2 2 3 2 2" xfId="3482" xr:uid="{00000000-0005-0000-0000-0000920B0000}"/>
    <cellStyle name="Normal 13 4 2 2 3 2 2 2" xfId="3483" xr:uid="{00000000-0005-0000-0000-0000930B0000}"/>
    <cellStyle name="Normal 13 4 2 2 3 2 2 3" xfId="3484" xr:uid="{00000000-0005-0000-0000-0000940B0000}"/>
    <cellStyle name="Normal 13 4 2 2 3 2 2 4" xfId="3485" xr:uid="{00000000-0005-0000-0000-0000950B0000}"/>
    <cellStyle name="Normal 13 4 2 2 3 2 3" xfId="3486" xr:uid="{00000000-0005-0000-0000-0000960B0000}"/>
    <cellStyle name="Normal 13 4 2 2 3 2 3 2" xfId="3487" xr:uid="{00000000-0005-0000-0000-0000970B0000}"/>
    <cellStyle name="Normal 13 4 2 2 3 2 3 3" xfId="3488" xr:uid="{00000000-0005-0000-0000-0000980B0000}"/>
    <cellStyle name="Normal 13 4 2 2 3 2 4" xfId="3489" xr:uid="{00000000-0005-0000-0000-0000990B0000}"/>
    <cellStyle name="Normal 13 4 2 2 3 2 5" xfId="3490" xr:uid="{00000000-0005-0000-0000-00009A0B0000}"/>
    <cellStyle name="Normal 13 4 2 2 3 2 6" xfId="3491" xr:uid="{00000000-0005-0000-0000-00009B0B0000}"/>
    <cellStyle name="Normal 13 4 2 2 3 3" xfId="3492" xr:uid="{00000000-0005-0000-0000-00009C0B0000}"/>
    <cellStyle name="Normal 13 4 2 2 3 3 2" xfId="3493" xr:uid="{00000000-0005-0000-0000-00009D0B0000}"/>
    <cellStyle name="Normal 13 4 2 2 3 3 3" xfId="3494" xr:uid="{00000000-0005-0000-0000-00009E0B0000}"/>
    <cellStyle name="Normal 13 4 2 2 3 3 4" xfId="3495" xr:uid="{00000000-0005-0000-0000-00009F0B0000}"/>
    <cellStyle name="Normal 13 4 2 2 3 4" xfId="3496" xr:uid="{00000000-0005-0000-0000-0000A00B0000}"/>
    <cellStyle name="Normal 13 4 2 2 3 4 2" xfId="3497" xr:uid="{00000000-0005-0000-0000-0000A10B0000}"/>
    <cellStyle name="Normal 13 4 2 2 3 4 3" xfId="3498" xr:uid="{00000000-0005-0000-0000-0000A20B0000}"/>
    <cellStyle name="Normal 13 4 2 2 3 4 4" xfId="3499" xr:uid="{00000000-0005-0000-0000-0000A30B0000}"/>
    <cellStyle name="Normal 13 4 2 2 3 5" xfId="3500" xr:uid="{00000000-0005-0000-0000-0000A40B0000}"/>
    <cellStyle name="Normal 13 4 2 2 3 5 2" xfId="3501" xr:uid="{00000000-0005-0000-0000-0000A50B0000}"/>
    <cellStyle name="Normal 13 4 2 2 3 5 3" xfId="3502" xr:uid="{00000000-0005-0000-0000-0000A60B0000}"/>
    <cellStyle name="Normal 13 4 2 2 3 5 4" xfId="3503" xr:uid="{00000000-0005-0000-0000-0000A70B0000}"/>
    <cellStyle name="Normal 13 4 2 2 3 6" xfId="3504" xr:uid="{00000000-0005-0000-0000-0000A80B0000}"/>
    <cellStyle name="Normal 13 4 2 2 3 6 2" xfId="3505" xr:uid="{00000000-0005-0000-0000-0000A90B0000}"/>
    <cellStyle name="Normal 13 4 2 2 3 6 3" xfId="3506" xr:uid="{00000000-0005-0000-0000-0000AA0B0000}"/>
    <cellStyle name="Normal 13 4 2 2 3 7" xfId="3507" xr:uid="{00000000-0005-0000-0000-0000AB0B0000}"/>
    <cellStyle name="Normal 13 4 2 2 3 8" xfId="3508" xr:uid="{00000000-0005-0000-0000-0000AC0B0000}"/>
    <cellStyle name="Normal 13 4 2 2 3 9" xfId="3509" xr:uid="{00000000-0005-0000-0000-0000AD0B0000}"/>
    <cellStyle name="Normal 13 4 2 2 4" xfId="3510" xr:uid="{00000000-0005-0000-0000-0000AE0B0000}"/>
    <cellStyle name="Normal 13 4 2 2 4 2" xfId="3511" xr:uid="{00000000-0005-0000-0000-0000AF0B0000}"/>
    <cellStyle name="Normal 13 4 2 2 4 2 2" xfId="3512" xr:uid="{00000000-0005-0000-0000-0000B00B0000}"/>
    <cellStyle name="Normal 13 4 2 2 4 2 3" xfId="3513" xr:uid="{00000000-0005-0000-0000-0000B10B0000}"/>
    <cellStyle name="Normal 13 4 2 2 4 2 4" xfId="3514" xr:uid="{00000000-0005-0000-0000-0000B20B0000}"/>
    <cellStyle name="Normal 13 4 2 2 4 3" xfId="3515" xr:uid="{00000000-0005-0000-0000-0000B30B0000}"/>
    <cellStyle name="Normal 13 4 2 2 4 3 2" xfId="3516" xr:uid="{00000000-0005-0000-0000-0000B40B0000}"/>
    <cellStyle name="Normal 13 4 2 2 4 3 3" xfId="3517" xr:uid="{00000000-0005-0000-0000-0000B50B0000}"/>
    <cellStyle name="Normal 13 4 2 2 4 4" xfId="3518" xr:uid="{00000000-0005-0000-0000-0000B60B0000}"/>
    <cellStyle name="Normal 13 4 2 2 4 5" xfId="3519" xr:uid="{00000000-0005-0000-0000-0000B70B0000}"/>
    <cellStyle name="Normal 13 4 2 2 4 6" xfId="3520" xr:uid="{00000000-0005-0000-0000-0000B80B0000}"/>
    <cellStyle name="Normal 13 4 2 2 5" xfId="3521" xr:uid="{00000000-0005-0000-0000-0000B90B0000}"/>
    <cellStyle name="Normal 13 4 2 2 5 2" xfId="3522" xr:uid="{00000000-0005-0000-0000-0000BA0B0000}"/>
    <cellStyle name="Normal 13 4 2 2 5 3" xfId="3523" xr:uid="{00000000-0005-0000-0000-0000BB0B0000}"/>
    <cellStyle name="Normal 13 4 2 2 5 4" xfId="3524" xr:uid="{00000000-0005-0000-0000-0000BC0B0000}"/>
    <cellStyle name="Normal 13 4 2 2 6" xfId="3525" xr:uid="{00000000-0005-0000-0000-0000BD0B0000}"/>
    <cellStyle name="Normal 13 4 2 2 6 2" xfId="3526" xr:uid="{00000000-0005-0000-0000-0000BE0B0000}"/>
    <cellStyle name="Normal 13 4 2 2 6 3" xfId="3527" xr:uid="{00000000-0005-0000-0000-0000BF0B0000}"/>
    <cellStyle name="Normal 13 4 2 2 6 4" xfId="3528" xr:uid="{00000000-0005-0000-0000-0000C00B0000}"/>
    <cellStyle name="Normal 13 4 2 2 7" xfId="3529" xr:uid="{00000000-0005-0000-0000-0000C10B0000}"/>
    <cellStyle name="Normal 13 4 2 2 7 2" xfId="3530" xr:uid="{00000000-0005-0000-0000-0000C20B0000}"/>
    <cellStyle name="Normal 13 4 2 2 7 3" xfId="3531" xr:uid="{00000000-0005-0000-0000-0000C30B0000}"/>
    <cellStyle name="Normal 13 4 2 2 7 4" xfId="3532" xr:uid="{00000000-0005-0000-0000-0000C40B0000}"/>
    <cellStyle name="Normal 13 4 2 2 8" xfId="3533" xr:uid="{00000000-0005-0000-0000-0000C50B0000}"/>
    <cellStyle name="Normal 13 4 2 2 8 2" xfId="3534" xr:uid="{00000000-0005-0000-0000-0000C60B0000}"/>
    <cellStyle name="Normal 13 4 2 2 8 3" xfId="3535" xr:uid="{00000000-0005-0000-0000-0000C70B0000}"/>
    <cellStyle name="Normal 13 4 2 2 9" xfId="3536" xr:uid="{00000000-0005-0000-0000-0000C80B0000}"/>
    <cellStyle name="Normal 13 4 2 3" xfId="472" xr:uid="{00000000-0005-0000-0000-0000C90B0000}"/>
    <cellStyle name="Normal 13 4 2 3 10" xfId="3537" xr:uid="{00000000-0005-0000-0000-0000CA0B0000}"/>
    <cellStyle name="Normal 13 4 2 3 11" xfId="3538" xr:uid="{00000000-0005-0000-0000-0000CB0B0000}"/>
    <cellStyle name="Normal 13 4 2 3 2" xfId="3539" xr:uid="{00000000-0005-0000-0000-0000CC0B0000}"/>
    <cellStyle name="Normal 13 4 2 3 2 10" xfId="3540" xr:uid="{00000000-0005-0000-0000-0000CD0B0000}"/>
    <cellStyle name="Normal 13 4 2 3 2 2" xfId="3541" xr:uid="{00000000-0005-0000-0000-0000CE0B0000}"/>
    <cellStyle name="Normal 13 4 2 3 2 2 2" xfId="3542" xr:uid="{00000000-0005-0000-0000-0000CF0B0000}"/>
    <cellStyle name="Normal 13 4 2 3 2 2 2 2" xfId="3543" xr:uid="{00000000-0005-0000-0000-0000D00B0000}"/>
    <cellStyle name="Normal 13 4 2 3 2 2 2 2 2" xfId="3544" xr:uid="{00000000-0005-0000-0000-0000D10B0000}"/>
    <cellStyle name="Normal 13 4 2 3 2 2 2 2 3" xfId="3545" xr:uid="{00000000-0005-0000-0000-0000D20B0000}"/>
    <cellStyle name="Normal 13 4 2 3 2 2 2 2 4" xfId="3546" xr:uid="{00000000-0005-0000-0000-0000D30B0000}"/>
    <cellStyle name="Normal 13 4 2 3 2 2 2 3" xfId="3547" xr:uid="{00000000-0005-0000-0000-0000D40B0000}"/>
    <cellStyle name="Normal 13 4 2 3 2 2 2 3 2" xfId="3548" xr:uid="{00000000-0005-0000-0000-0000D50B0000}"/>
    <cellStyle name="Normal 13 4 2 3 2 2 2 3 3" xfId="3549" xr:uid="{00000000-0005-0000-0000-0000D60B0000}"/>
    <cellStyle name="Normal 13 4 2 3 2 2 2 4" xfId="3550" xr:uid="{00000000-0005-0000-0000-0000D70B0000}"/>
    <cellStyle name="Normal 13 4 2 3 2 2 2 5" xfId="3551" xr:uid="{00000000-0005-0000-0000-0000D80B0000}"/>
    <cellStyle name="Normal 13 4 2 3 2 2 2 6" xfId="3552" xr:uid="{00000000-0005-0000-0000-0000D90B0000}"/>
    <cellStyle name="Normal 13 4 2 3 2 2 3" xfId="3553" xr:uid="{00000000-0005-0000-0000-0000DA0B0000}"/>
    <cellStyle name="Normal 13 4 2 3 2 2 3 2" xfId="3554" xr:uid="{00000000-0005-0000-0000-0000DB0B0000}"/>
    <cellStyle name="Normal 13 4 2 3 2 2 3 3" xfId="3555" xr:uid="{00000000-0005-0000-0000-0000DC0B0000}"/>
    <cellStyle name="Normal 13 4 2 3 2 2 3 4" xfId="3556" xr:uid="{00000000-0005-0000-0000-0000DD0B0000}"/>
    <cellStyle name="Normal 13 4 2 3 2 2 4" xfId="3557" xr:uid="{00000000-0005-0000-0000-0000DE0B0000}"/>
    <cellStyle name="Normal 13 4 2 3 2 2 4 2" xfId="3558" xr:uid="{00000000-0005-0000-0000-0000DF0B0000}"/>
    <cellStyle name="Normal 13 4 2 3 2 2 4 3" xfId="3559" xr:uid="{00000000-0005-0000-0000-0000E00B0000}"/>
    <cellStyle name="Normal 13 4 2 3 2 2 4 4" xfId="3560" xr:uid="{00000000-0005-0000-0000-0000E10B0000}"/>
    <cellStyle name="Normal 13 4 2 3 2 2 5" xfId="3561" xr:uid="{00000000-0005-0000-0000-0000E20B0000}"/>
    <cellStyle name="Normal 13 4 2 3 2 2 5 2" xfId="3562" xr:uid="{00000000-0005-0000-0000-0000E30B0000}"/>
    <cellStyle name="Normal 13 4 2 3 2 2 5 3" xfId="3563" xr:uid="{00000000-0005-0000-0000-0000E40B0000}"/>
    <cellStyle name="Normal 13 4 2 3 2 2 5 4" xfId="3564" xr:uid="{00000000-0005-0000-0000-0000E50B0000}"/>
    <cellStyle name="Normal 13 4 2 3 2 2 6" xfId="3565" xr:uid="{00000000-0005-0000-0000-0000E60B0000}"/>
    <cellStyle name="Normal 13 4 2 3 2 2 6 2" xfId="3566" xr:uid="{00000000-0005-0000-0000-0000E70B0000}"/>
    <cellStyle name="Normal 13 4 2 3 2 2 6 3" xfId="3567" xr:uid="{00000000-0005-0000-0000-0000E80B0000}"/>
    <cellStyle name="Normal 13 4 2 3 2 2 7" xfId="3568" xr:uid="{00000000-0005-0000-0000-0000E90B0000}"/>
    <cellStyle name="Normal 13 4 2 3 2 2 8" xfId="3569" xr:uid="{00000000-0005-0000-0000-0000EA0B0000}"/>
    <cellStyle name="Normal 13 4 2 3 2 2 9" xfId="3570" xr:uid="{00000000-0005-0000-0000-0000EB0B0000}"/>
    <cellStyle name="Normal 13 4 2 3 2 3" xfId="3571" xr:uid="{00000000-0005-0000-0000-0000EC0B0000}"/>
    <cellStyle name="Normal 13 4 2 3 2 3 2" xfId="3572" xr:uid="{00000000-0005-0000-0000-0000ED0B0000}"/>
    <cellStyle name="Normal 13 4 2 3 2 3 2 2" xfId="3573" xr:uid="{00000000-0005-0000-0000-0000EE0B0000}"/>
    <cellStyle name="Normal 13 4 2 3 2 3 2 3" xfId="3574" xr:uid="{00000000-0005-0000-0000-0000EF0B0000}"/>
    <cellStyle name="Normal 13 4 2 3 2 3 2 4" xfId="3575" xr:uid="{00000000-0005-0000-0000-0000F00B0000}"/>
    <cellStyle name="Normal 13 4 2 3 2 3 3" xfId="3576" xr:uid="{00000000-0005-0000-0000-0000F10B0000}"/>
    <cellStyle name="Normal 13 4 2 3 2 3 3 2" xfId="3577" xr:uid="{00000000-0005-0000-0000-0000F20B0000}"/>
    <cellStyle name="Normal 13 4 2 3 2 3 3 3" xfId="3578" xr:uid="{00000000-0005-0000-0000-0000F30B0000}"/>
    <cellStyle name="Normal 13 4 2 3 2 3 4" xfId="3579" xr:uid="{00000000-0005-0000-0000-0000F40B0000}"/>
    <cellStyle name="Normal 13 4 2 3 2 3 5" xfId="3580" xr:uid="{00000000-0005-0000-0000-0000F50B0000}"/>
    <cellStyle name="Normal 13 4 2 3 2 3 6" xfId="3581" xr:uid="{00000000-0005-0000-0000-0000F60B0000}"/>
    <cellStyle name="Normal 13 4 2 3 2 4" xfId="3582" xr:uid="{00000000-0005-0000-0000-0000F70B0000}"/>
    <cellStyle name="Normal 13 4 2 3 2 4 2" xfId="3583" xr:uid="{00000000-0005-0000-0000-0000F80B0000}"/>
    <cellStyle name="Normal 13 4 2 3 2 4 3" xfId="3584" xr:uid="{00000000-0005-0000-0000-0000F90B0000}"/>
    <cellStyle name="Normal 13 4 2 3 2 4 4" xfId="3585" xr:uid="{00000000-0005-0000-0000-0000FA0B0000}"/>
    <cellStyle name="Normal 13 4 2 3 2 5" xfId="3586" xr:uid="{00000000-0005-0000-0000-0000FB0B0000}"/>
    <cellStyle name="Normal 13 4 2 3 2 5 2" xfId="3587" xr:uid="{00000000-0005-0000-0000-0000FC0B0000}"/>
    <cellStyle name="Normal 13 4 2 3 2 5 3" xfId="3588" xr:uid="{00000000-0005-0000-0000-0000FD0B0000}"/>
    <cellStyle name="Normal 13 4 2 3 2 5 4" xfId="3589" xr:uid="{00000000-0005-0000-0000-0000FE0B0000}"/>
    <cellStyle name="Normal 13 4 2 3 2 6" xfId="3590" xr:uid="{00000000-0005-0000-0000-0000FF0B0000}"/>
    <cellStyle name="Normal 13 4 2 3 2 6 2" xfId="3591" xr:uid="{00000000-0005-0000-0000-0000000C0000}"/>
    <cellStyle name="Normal 13 4 2 3 2 6 3" xfId="3592" xr:uid="{00000000-0005-0000-0000-0000010C0000}"/>
    <cellStyle name="Normal 13 4 2 3 2 6 4" xfId="3593" xr:uid="{00000000-0005-0000-0000-0000020C0000}"/>
    <cellStyle name="Normal 13 4 2 3 2 7" xfId="3594" xr:uid="{00000000-0005-0000-0000-0000030C0000}"/>
    <cellStyle name="Normal 13 4 2 3 2 7 2" xfId="3595" xr:uid="{00000000-0005-0000-0000-0000040C0000}"/>
    <cellStyle name="Normal 13 4 2 3 2 7 3" xfId="3596" xr:uid="{00000000-0005-0000-0000-0000050C0000}"/>
    <cellStyle name="Normal 13 4 2 3 2 8" xfId="3597" xr:uid="{00000000-0005-0000-0000-0000060C0000}"/>
    <cellStyle name="Normal 13 4 2 3 2 9" xfId="3598" xr:uid="{00000000-0005-0000-0000-0000070C0000}"/>
    <cellStyle name="Normal 13 4 2 3 3" xfId="3599" xr:uid="{00000000-0005-0000-0000-0000080C0000}"/>
    <cellStyle name="Normal 13 4 2 3 3 2" xfId="3600" xr:uid="{00000000-0005-0000-0000-0000090C0000}"/>
    <cellStyle name="Normal 13 4 2 3 3 2 2" xfId="3601" xr:uid="{00000000-0005-0000-0000-00000A0C0000}"/>
    <cellStyle name="Normal 13 4 2 3 3 2 2 2" xfId="3602" xr:uid="{00000000-0005-0000-0000-00000B0C0000}"/>
    <cellStyle name="Normal 13 4 2 3 3 2 2 3" xfId="3603" xr:uid="{00000000-0005-0000-0000-00000C0C0000}"/>
    <cellStyle name="Normal 13 4 2 3 3 2 2 4" xfId="3604" xr:uid="{00000000-0005-0000-0000-00000D0C0000}"/>
    <cellStyle name="Normal 13 4 2 3 3 2 3" xfId="3605" xr:uid="{00000000-0005-0000-0000-00000E0C0000}"/>
    <cellStyle name="Normal 13 4 2 3 3 2 3 2" xfId="3606" xr:uid="{00000000-0005-0000-0000-00000F0C0000}"/>
    <cellStyle name="Normal 13 4 2 3 3 2 3 3" xfId="3607" xr:uid="{00000000-0005-0000-0000-0000100C0000}"/>
    <cellStyle name="Normal 13 4 2 3 3 2 4" xfId="3608" xr:uid="{00000000-0005-0000-0000-0000110C0000}"/>
    <cellStyle name="Normal 13 4 2 3 3 2 5" xfId="3609" xr:uid="{00000000-0005-0000-0000-0000120C0000}"/>
    <cellStyle name="Normal 13 4 2 3 3 2 6" xfId="3610" xr:uid="{00000000-0005-0000-0000-0000130C0000}"/>
    <cellStyle name="Normal 13 4 2 3 3 3" xfId="3611" xr:uid="{00000000-0005-0000-0000-0000140C0000}"/>
    <cellStyle name="Normal 13 4 2 3 3 3 2" xfId="3612" xr:uid="{00000000-0005-0000-0000-0000150C0000}"/>
    <cellStyle name="Normal 13 4 2 3 3 3 3" xfId="3613" xr:uid="{00000000-0005-0000-0000-0000160C0000}"/>
    <cellStyle name="Normal 13 4 2 3 3 3 4" xfId="3614" xr:uid="{00000000-0005-0000-0000-0000170C0000}"/>
    <cellStyle name="Normal 13 4 2 3 3 4" xfId="3615" xr:uid="{00000000-0005-0000-0000-0000180C0000}"/>
    <cellStyle name="Normal 13 4 2 3 3 4 2" xfId="3616" xr:uid="{00000000-0005-0000-0000-0000190C0000}"/>
    <cellStyle name="Normal 13 4 2 3 3 4 3" xfId="3617" xr:uid="{00000000-0005-0000-0000-00001A0C0000}"/>
    <cellStyle name="Normal 13 4 2 3 3 4 4" xfId="3618" xr:uid="{00000000-0005-0000-0000-00001B0C0000}"/>
    <cellStyle name="Normal 13 4 2 3 3 5" xfId="3619" xr:uid="{00000000-0005-0000-0000-00001C0C0000}"/>
    <cellStyle name="Normal 13 4 2 3 3 5 2" xfId="3620" xr:uid="{00000000-0005-0000-0000-00001D0C0000}"/>
    <cellStyle name="Normal 13 4 2 3 3 5 3" xfId="3621" xr:uid="{00000000-0005-0000-0000-00001E0C0000}"/>
    <cellStyle name="Normal 13 4 2 3 3 5 4" xfId="3622" xr:uid="{00000000-0005-0000-0000-00001F0C0000}"/>
    <cellStyle name="Normal 13 4 2 3 3 6" xfId="3623" xr:uid="{00000000-0005-0000-0000-0000200C0000}"/>
    <cellStyle name="Normal 13 4 2 3 3 6 2" xfId="3624" xr:uid="{00000000-0005-0000-0000-0000210C0000}"/>
    <cellStyle name="Normal 13 4 2 3 3 6 3" xfId="3625" xr:uid="{00000000-0005-0000-0000-0000220C0000}"/>
    <cellStyle name="Normal 13 4 2 3 3 7" xfId="3626" xr:uid="{00000000-0005-0000-0000-0000230C0000}"/>
    <cellStyle name="Normal 13 4 2 3 3 8" xfId="3627" xr:uid="{00000000-0005-0000-0000-0000240C0000}"/>
    <cellStyle name="Normal 13 4 2 3 3 9" xfId="3628" xr:uid="{00000000-0005-0000-0000-0000250C0000}"/>
    <cellStyle name="Normal 13 4 2 3 4" xfId="3629" xr:uid="{00000000-0005-0000-0000-0000260C0000}"/>
    <cellStyle name="Normal 13 4 2 3 4 2" xfId="3630" xr:uid="{00000000-0005-0000-0000-0000270C0000}"/>
    <cellStyle name="Normal 13 4 2 3 4 2 2" xfId="3631" xr:uid="{00000000-0005-0000-0000-0000280C0000}"/>
    <cellStyle name="Normal 13 4 2 3 4 2 3" xfId="3632" xr:uid="{00000000-0005-0000-0000-0000290C0000}"/>
    <cellStyle name="Normal 13 4 2 3 4 2 4" xfId="3633" xr:uid="{00000000-0005-0000-0000-00002A0C0000}"/>
    <cellStyle name="Normal 13 4 2 3 4 3" xfId="3634" xr:uid="{00000000-0005-0000-0000-00002B0C0000}"/>
    <cellStyle name="Normal 13 4 2 3 4 3 2" xfId="3635" xr:uid="{00000000-0005-0000-0000-00002C0C0000}"/>
    <cellStyle name="Normal 13 4 2 3 4 3 3" xfId="3636" xr:uid="{00000000-0005-0000-0000-00002D0C0000}"/>
    <cellStyle name="Normal 13 4 2 3 4 4" xfId="3637" xr:uid="{00000000-0005-0000-0000-00002E0C0000}"/>
    <cellStyle name="Normal 13 4 2 3 4 5" xfId="3638" xr:uid="{00000000-0005-0000-0000-00002F0C0000}"/>
    <cellStyle name="Normal 13 4 2 3 4 6" xfId="3639" xr:uid="{00000000-0005-0000-0000-0000300C0000}"/>
    <cellStyle name="Normal 13 4 2 3 5" xfId="3640" xr:uid="{00000000-0005-0000-0000-0000310C0000}"/>
    <cellStyle name="Normal 13 4 2 3 5 2" xfId="3641" xr:uid="{00000000-0005-0000-0000-0000320C0000}"/>
    <cellStyle name="Normal 13 4 2 3 5 3" xfId="3642" xr:uid="{00000000-0005-0000-0000-0000330C0000}"/>
    <cellStyle name="Normal 13 4 2 3 5 4" xfId="3643" xr:uid="{00000000-0005-0000-0000-0000340C0000}"/>
    <cellStyle name="Normal 13 4 2 3 6" xfId="3644" xr:uid="{00000000-0005-0000-0000-0000350C0000}"/>
    <cellStyle name="Normal 13 4 2 3 6 2" xfId="3645" xr:uid="{00000000-0005-0000-0000-0000360C0000}"/>
    <cellStyle name="Normal 13 4 2 3 6 3" xfId="3646" xr:uid="{00000000-0005-0000-0000-0000370C0000}"/>
    <cellStyle name="Normal 13 4 2 3 6 4" xfId="3647" xr:uid="{00000000-0005-0000-0000-0000380C0000}"/>
    <cellStyle name="Normal 13 4 2 3 7" xfId="3648" xr:uid="{00000000-0005-0000-0000-0000390C0000}"/>
    <cellStyle name="Normal 13 4 2 3 7 2" xfId="3649" xr:uid="{00000000-0005-0000-0000-00003A0C0000}"/>
    <cellStyle name="Normal 13 4 2 3 7 3" xfId="3650" xr:uid="{00000000-0005-0000-0000-00003B0C0000}"/>
    <cellStyle name="Normal 13 4 2 3 7 4" xfId="3651" xr:uid="{00000000-0005-0000-0000-00003C0C0000}"/>
    <cellStyle name="Normal 13 4 2 3 8" xfId="3652" xr:uid="{00000000-0005-0000-0000-00003D0C0000}"/>
    <cellStyle name="Normal 13 4 2 3 8 2" xfId="3653" xr:uid="{00000000-0005-0000-0000-00003E0C0000}"/>
    <cellStyle name="Normal 13 4 2 3 8 3" xfId="3654" xr:uid="{00000000-0005-0000-0000-00003F0C0000}"/>
    <cellStyle name="Normal 13 4 2 3 9" xfId="3655" xr:uid="{00000000-0005-0000-0000-0000400C0000}"/>
    <cellStyle name="Normal 13 4 2 4" xfId="3656" xr:uid="{00000000-0005-0000-0000-0000410C0000}"/>
    <cellStyle name="Normal 13 4 2 4 10" xfId="3657" xr:uid="{00000000-0005-0000-0000-0000420C0000}"/>
    <cellStyle name="Normal 13 4 2 4 11" xfId="3658" xr:uid="{00000000-0005-0000-0000-0000430C0000}"/>
    <cellStyle name="Normal 13 4 2 4 2" xfId="3659" xr:uid="{00000000-0005-0000-0000-0000440C0000}"/>
    <cellStyle name="Normal 13 4 2 4 2 10" xfId="3660" xr:uid="{00000000-0005-0000-0000-0000450C0000}"/>
    <cellStyle name="Normal 13 4 2 4 2 2" xfId="3661" xr:uid="{00000000-0005-0000-0000-0000460C0000}"/>
    <cellStyle name="Normal 13 4 2 4 2 2 2" xfId="3662" xr:uid="{00000000-0005-0000-0000-0000470C0000}"/>
    <cellStyle name="Normal 13 4 2 4 2 2 2 2" xfId="3663" xr:uid="{00000000-0005-0000-0000-0000480C0000}"/>
    <cellStyle name="Normal 13 4 2 4 2 2 2 2 2" xfId="3664" xr:uid="{00000000-0005-0000-0000-0000490C0000}"/>
    <cellStyle name="Normal 13 4 2 4 2 2 2 2 3" xfId="3665" xr:uid="{00000000-0005-0000-0000-00004A0C0000}"/>
    <cellStyle name="Normal 13 4 2 4 2 2 2 2 4" xfId="3666" xr:uid="{00000000-0005-0000-0000-00004B0C0000}"/>
    <cellStyle name="Normal 13 4 2 4 2 2 2 3" xfId="3667" xr:uid="{00000000-0005-0000-0000-00004C0C0000}"/>
    <cellStyle name="Normal 13 4 2 4 2 2 2 3 2" xfId="3668" xr:uid="{00000000-0005-0000-0000-00004D0C0000}"/>
    <cellStyle name="Normal 13 4 2 4 2 2 2 3 3" xfId="3669" xr:uid="{00000000-0005-0000-0000-00004E0C0000}"/>
    <cellStyle name="Normal 13 4 2 4 2 2 2 4" xfId="3670" xr:uid="{00000000-0005-0000-0000-00004F0C0000}"/>
    <cellStyle name="Normal 13 4 2 4 2 2 2 5" xfId="3671" xr:uid="{00000000-0005-0000-0000-0000500C0000}"/>
    <cellStyle name="Normal 13 4 2 4 2 2 2 6" xfId="3672" xr:uid="{00000000-0005-0000-0000-0000510C0000}"/>
    <cellStyle name="Normal 13 4 2 4 2 2 3" xfId="3673" xr:uid="{00000000-0005-0000-0000-0000520C0000}"/>
    <cellStyle name="Normal 13 4 2 4 2 2 3 2" xfId="3674" xr:uid="{00000000-0005-0000-0000-0000530C0000}"/>
    <cellStyle name="Normal 13 4 2 4 2 2 3 3" xfId="3675" xr:uid="{00000000-0005-0000-0000-0000540C0000}"/>
    <cellStyle name="Normal 13 4 2 4 2 2 3 4" xfId="3676" xr:uid="{00000000-0005-0000-0000-0000550C0000}"/>
    <cellStyle name="Normal 13 4 2 4 2 2 4" xfId="3677" xr:uid="{00000000-0005-0000-0000-0000560C0000}"/>
    <cellStyle name="Normal 13 4 2 4 2 2 4 2" xfId="3678" xr:uid="{00000000-0005-0000-0000-0000570C0000}"/>
    <cellStyle name="Normal 13 4 2 4 2 2 4 3" xfId="3679" xr:uid="{00000000-0005-0000-0000-0000580C0000}"/>
    <cellStyle name="Normal 13 4 2 4 2 2 4 4" xfId="3680" xr:uid="{00000000-0005-0000-0000-0000590C0000}"/>
    <cellStyle name="Normal 13 4 2 4 2 2 5" xfId="3681" xr:uid="{00000000-0005-0000-0000-00005A0C0000}"/>
    <cellStyle name="Normal 13 4 2 4 2 2 5 2" xfId="3682" xr:uid="{00000000-0005-0000-0000-00005B0C0000}"/>
    <cellStyle name="Normal 13 4 2 4 2 2 5 3" xfId="3683" xr:uid="{00000000-0005-0000-0000-00005C0C0000}"/>
    <cellStyle name="Normal 13 4 2 4 2 2 5 4" xfId="3684" xr:uid="{00000000-0005-0000-0000-00005D0C0000}"/>
    <cellStyle name="Normal 13 4 2 4 2 2 6" xfId="3685" xr:uid="{00000000-0005-0000-0000-00005E0C0000}"/>
    <cellStyle name="Normal 13 4 2 4 2 2 6 2" xfId="3686" xr:uid="{00000000-0005-0000-0000-00005F0C0000}"/>
    <cellStyle name="Normal 13 4 2 4 2 2 6 3" xfId="3687" xr:uid="{00000000-0005-0000-0000-0000600C0000}"/>
    <cellStyle name="Normal 13 4 2 4 2 2 7" xfId="3688" xr:uid="{00000000-0005-0000-0000-0000610C0000}"/>
    <cellStyle name="Normal 13 4 2 4 2 2 8" xfId="3689" xr:uid="{00000000-0005-0000-0000-0000620C0000}"/>
    <cellStyle name="Normal 13 4 2 4 2 2 9" xfId="3690" xr:uid="{00000000-0005-0000-0000-0000630C0000}"/>
    <cellStyle name="Normal 13 4 2 4 2 3" xfId="3691" xr:uid="{00000000-0005-0000-0000-0000640C0000}"/>
    <cellStyle name="Normal 13 4 2 4 2 3 2" xfId="3692" xr:uid="{00000000-0005-0000-0000-0000650C0000}"/>
    <cellStyle name="Normal 13 4 2 4 2 3 2 2" xfId="3693" xr:uid="{00000000-0005-0000-0000-0000660C0000}"/>
    <cellStyle name="Normal 13 4 2 4 2 3 2 3" xfId="3694" xr:uid="{00000000-0005-0000-0000-0000670C0000}"/>
    <cellStyle name="Normal 13 4 2 4 2 3 2 4" xfId="3695" xr:uid="{00000000-0005-0000-0000-0000680C0000}"/>
    <cellStyle name="Normal 13 4 2 4 2 3 3" xfId="3696" xr:uid="{00000000-0005-0000-0000-0000690C0000}"/>
    <cellStyle name="Normal 13 4 2 4 2 3 3 2" xfId="3697" xr:uid="{00000000-0005-0000-0000-00006A0C0000}"/>
    <cellStyle name="Normal 13 4 2 4 2 3 3 3" xfId="3698" xr:uid="{00000000-0005-0000-0000-00006B0C0000}"/>
    <cellStyle name="Normal 13 4 2 4 2 3 4" xfId="3699" xr:uid="{00000000-0005-0000-0000-00006C0C0000}"/>
    <cellStyle name="Normal 13 4 2 4 2 3 5" xfId="3700" xr:uid="{00000000-0005-0000-0000-00006D0C0000}"/>
    <cellStyle name="Normal 13 4 2 4 2 3 6" xfId="3701" xr:uid="{00000000-0005-0000-0000-00006E0C0000}"/>
    <cellStyle name="Normal 13 4 2 4 2 4" xfId="3702" xr:uid="{00000000-0005-0000-0000-00006F0C0000}"/>
    <cellStyle name="Normal 13 4 2 4 2 4 2" xfId="3703" xr:uid="{00000000-0005-0000-0000-0000700C0000}"/>
    <cellStyle name="Normal 13 4 2 4 2 4 3" xfId="3704" xr:uid="{00000000-0005-0000-0000-0000710C0000}"/>
    <cellStyle name="Normal 13 4 2 4 2 4 4" xfId="3705" xr:uid="{00000000-0005-0000-0000-0000720C0000}"/>
    <cellStyle name="Normal 13 4 2 4 2 5" xfId="3706" xr:uid="{00000000-0005-0000-0000-0000730C0000}"/>
    <cellStyle name="Normal 13 4 2 4 2 5 2" xfId="3707" xr:uid="{00000000-0005-0000-0000-0000740C0000}"/>
    <cellStyle name="Normal 13 4 2 4 2 5 3" xfId="3708" xr:uid="{00000000-0005-0000-0000-0000750C0000}"/>
    <cellStyle name="Normal 13 4 2 4 2 5 4" xfId="3709" xr:uid="{00000000-0005-0000-0000-0000760C0000}"/>
    <cellStyle name="Normal 13 4 2 4 2 6" xfId="3710" xr:uid="{00000000-0005-0000-0000-0000770C0000}"/>
    <cellStyle name="Normal 13 4 2 4 2 6 2" xfId="3711" xr:uid="{00000000-0005-0000-0000-0000780C0000}"/>
    <cellStyle name="Normal 13 4 2 4 2 6 3" xfId="3712" xr:uid="{00000000-0005-0000-0000-0000790C0000}"/>
    <cellStyle name="Normal 13 4 2 4 2 6 4" xfId="3713" xr:uid="{00000000-0005-0000-0000-00007A0C0000}"/>
    <cellStyle name="Normal 13 4 2 4 2 7" xfId="3714" xr:uid="{00000000-0005-0000-0000-00007B0C0000}"/>
    <cellStyle name="Normal 13 4 2 4 2 7 2" xfId="3715" xr:uid="{00000000-0005-0000-0000-00007C0C0000}"/>
    <cellStyle name="Normal 13 4 2 4 2 7 3" xfId="3716" xr:uid="{00000000-0005-0000-0000-00007D0C0000}"/>
    <cellStyle name="Normal 13 4 2 4 2 8" xfId="3717" xr:uid="{00000000-0005-0000-0000-00007E0C0000}"/>
    <cellStyle name="Normal 13 4 2 4 2 9" xfId="3718" xr:uid="{00000000-0005-0000-0000-00007F0C0000}"/>
    <cellStyle name="Normal 13 4 2 4 3" xfId="3719" xr:uid="{00000000-0005-0000-0000-0000800C0000}"/>
    <cellStyle name="Normal 13 4 2 4 3 2" xfId="3720" xr:uid="{00000000-0005-0000-0000-0000810C0000}"/>
    <cellStyle name="Normal 13 4 2 4 3 2 2" xfId="3721" xr:uid="{00000000-0005-0000-0000-0000820C0000}"/>
    <cellStyle name="Normal 13 4 2 4 3 2 2 2" xfId="3722" xr:uid="{00000000-0005-0000-0000-0000830C0000}"/>
    <cellStyle name="Normal 13 4 2 4 3 2 2 3" xfId="3723" xr:uid="{00000000-0005-0000-0000-0000840C0000}"/>
    <cellStyle name="Normal 13 4 2 4 3 2 2 4" xfId="3724" xr:uid="{00000000-0005-0000-0000-0000850C0000}"/>
    <cellStyle name="Normal 13 4 2 4 3 2 3" xfId="3725" xr:uid="{00000000-0005-0000-0000-0000860C0000}"/>
    <cellStyle name="Normal 13 4 2 4 3 2 3 2" xfId="3726" xr:uid="{00000000-0005-0000-0000-0000870C0000}"/>
    <cellStyle name="Normal 13 4 2 4 3 2 3 3" xfId="3727" xr:uid="{00000000-0005-0000-0000-0000880C0000}"/>
    <cellStyle name="Normal 13 4 2 4 3 2 4" xfId="3728" xr:uid="{00000000-0005-0000-0000-0000890C0000}"/>
    <cellStyle name="Normal 13 4 2 4 3 2 5" xfId="3729" xr:uid="{00000000-0005-0000-0000-00008A0C0000}"/>
    <cellStyle name="Normal 13 4 2 4 3 2 6" xfId="3730" xr:uid="{00000000-0005-0000-0000-00008B0C0000}"/>
    <cellStyle name="Normal 13 4 2 4 3 3" xfId="3731" xr:uid="{00000000-0005-0000-0000-00008C0C0000}"/>
    <cellStyle name="Normal 13 4 2 4 3 3 2" xfId="3732" xr:uid="{00000000-0005-0000-0000-00008D0C0000}"/>
    <cellStyle name="Normal 13 4 2 4 3 3 3" xfId="3733" xr:uid="{00000000-0005-0000-0000-00008E0C0000}"/>
    <cellStyle name="Normal 13 4 2 4 3 3 4" xfId="3734" xr:uid="{00000000-0005-0000-0000-00008F0C0000}"/>
    <cellStyle name="Normal 13 4 2 4 3 4" xfId="3735" xr:uid="{00000000-0005-0000-0000-0000900C0000}"/>
    <cellStyle name="Normal 13 4 2 4 3 4 2" xfId="3736" xr:uid="{00000000-0005-0000-0000-0000910C0000}"/>
    <cellStyle name="Normal 13 4 2 4 3 4 3" xfId="3737" xr:uid="{00000000-0005-0000-0000-0000920C0000}"/>
    <cellStyle name="Normal 13 4 2 4 3 4 4" xfId="3738" xr:uid="{00000000-0005-0000-0000-0000930C0000}"/>
    <cellStyle name="Normal 13 4 2 4 3 5" xfId="3739" xr:uid="{00000000-0005-0000-0000-0000940C0000}"/>
    <cellStyle name="Normal 13 4 2 4 3 5 2" xfId="3740" xr:uid="{00000000-0005-0000-0000-0000950C0000}"/>
    <cellStyle name="Normal 13 4 2 4 3 5 3" xfId="3741" xr:uid="{00000000-0005-0000-0000-0000960C0000}"/>
    <cellStyle name="Normal 13 4 2 4 3 5 4" xfId="3742" xr:uid="{00000000-0005-0000-0000-0000970C0000}"/>
    <cellStyle name="Normal 13 4 2 4 3 6" xfId="3743" xr:uid="{00000000-0005-0000-0000-0000980C0000}"/>
    <cellStyle name="Normal 13 4 2 4 3 6 2" xfId="3744" xr:uid="{00000000-0005-0000-0000-0000990C0000}"/>
    <cellStyle name="Normal 13 4 2 4 3 6 3" xfId="3745" xr:uid="{00000000-0005-0000-0000-00009A0C0000}"/>
    <cellStyle name="Normal 13 4 2 4 3 7" xfId="3746" xr:uid="{00000000-0005-0000-0000-00009B0C0000}"/>
    <cellStyle name="Normal 13 4 2 4 3 8" xfId="3747" xr:uid="{00000000-0005-0000-0000-00009C0C0000}"/>
    <cellStyle name="Normal 13 4 2 4 3 9" xfId="3748" xr:uid="{00000000-0005-0000-0000-00009D0C0000}"/>
    <cellStyle name="Normal 13 4 2 4 4" xfId="3749" xr:uid="{00000000-0005-0000-0000-00009E0C0000}"/>
    <cellStyle name="Normal 13 4 2 4 4 2" xfId="3750" xr:uid="{00000000-0005-0000-0000-00009F0C0000}"/>
    <cellStyle name="Normal 13 4 2 4 4 2 2" xfId="3751" xr:uid="{00000000-0005-0000-0000-0000A00C0000}"/>
    <cellStyle name="Normal 13 4 2 4 4 2 3" xfId="3752" xr:uid="{00000000-0005-0000-0000-0000A10C0000}"/>
    <cellStyle name="Normal 13 4 2 4 4 2 4" xfId="3753" xr:uid="{00000000-0005-0000-0000-0000A20C0000}"/>
    <cellStyle name="Normal 13 4 2 4 4 3" xfId="3754" xr:uid="{00000000-0005-0000-0000-0000A30C0000}"/>
    <cellStyle name="Normal 13 4 2 4 4 3 2" xfId="3755" xr:uid="{00000000-0005-0000-0000-0000A40C0000}"/>
    <cellStyle name="Normal 13 4 2 4 4 3 3" xfId="3756" xr:uid="{00000000-0005-0000-0000-0000A50C0000}"/>
    <cellStyle name="Normal 13 4 2 4 4 4" xfId="3757" xr:uid="{00000000-0005-0000-0000-0000A60C0000}"/>
    <cellStyle name="Normal 13 4 2 4 4 5" xfId="3758" xr:uid="{00000000-0005-0000-0000-0000A70C0000}"/>
    <cellStyle name="Normal 13 4 2 4 4 6" xfId="3759" xr:uid="{00000000-0005-0000-0000-0000A80C0000}"/>
    <cellStyle name="Normal 13 4 2 4 5" xfId="3760" xr:uid="{00000000-0005-0000-0000-0000A90C0000}"/>
    <cellStyle name="Normal 13 4 2 4 5 2" xfId="3761" xr:uid="{00000000-0005-0000-0000-0000AA0C0000}"/>
    <cellStyle name="Normal 13 4 2 4 5 3" xfId="3762" xr:uid="{00000000-0005-0000-0000-0000AB0C0000}"/>
    <cellStyle name="Normal 13 4 2 4 5 4" xfId="3763" xr:uid="{00000000-0005-0000-0000-0000AC0C0000}"/>
    <cellStyle name="Normal 13 4 2 4 6" xfId="3764" xr:uid="{00000000-0005-0000-0000-0000AD0C0000}"/>
    <cellStyle name="Normal 13 4 2 4 6 2" xfId="3765" xr:uid="{00000000-0005-0000-0000-0000AE0C0000}"/>
    <cellStyle name="Normal 13 4 2 4 6 3" xfId="3766" xr:uid="{00000000-0005-0000-0000-0000AF0C0000}"/>
    <cellStyle name="Normal 13 4 2 4 6 4" xfId="3767" xr:uid="{00000000-0005-0000-0000-0000B00C0000}"/>
    <cellStyle name="Normal 13 4 2 4 7" xfId="3768" xr:uid="{00000000-0005-0000-0000-0000B10C0000}"/>
    <cellStyle name="Normal 13 4 2 4 7 2" xfId="3769" xr:uid="{00000000-0005-0000-0000-0000B20C0000}"/>
    <cellStyle name="Normal 13 4 2 4 7 3" xfId="3770" xr:uid="{00000000-0005-0000-0000-0000B30C0000}"/>
    <cellStyle name="Normal 13 4 2 4 7 4" xfId="3771" xr:uid="{00000000-0005-0000-0000-0000B40C0000}"/>
    <cellStyle name="Normal 13 4 2 4 8" xfId="3772" xr:uid="{00000000-0005-0000-0000-0000B50C0000}"/>
    <cellStyle name="Normal 13 4 2 4 8 2" xfId="3773" xr:uid="{00000000-0005-0000-0000-0000B60C0000}"/>
    <cellStyle name="Normal 13 4 2 4 8 3" xfId="3774" xr:uid="{00000000-0005-0000-0000-0000B70C0000}"/>
    <cellStyle name="Normal 13 4 2 4 9" xfId="3775" xr:uid="{00000000-0005-0000-0000-0000B80C0000}"/>
    <cellStyle name="Normal 13 4 2 5" xfId="3776" xr:uid="{00000000-0005-0000-0000-0000B90C0000}"/>
    <cellStyle name="Normal 13 4 2 5 10" xfId="3777" xr:uid="{00000000-0005-0000-0000-0000BA0C0000}"/>
    <cellStyle name="Normal 13 4 2 5 2" xfId="3778" xr:uid="{00000000-0005-0000-0000-0000BB0C0000}"/>
    <cellStyle name="Normal 13 4 2 5 2 2" xfId="3779" xr:uid="{00000000-0005-0000-0000-0000BC0C0000}"/>
    <cellStyle name="Normal 13 4 2 5 2 2 2" xfId="3780" xr:uid="{00000000-0005-0000-0000-0000BD0C0000}"/>
    <cellStyle name="Normal 13 4 2 5 2 2 2 2" xfId="3781" xr:uid="{00000000-0005-0000-0000-0000BE0C0000}"/>
    <cellStyle name="Normal 13 4 2 5 2 2 2 3" xfId="3782" xr:uid="{00000000-0005-0000-0000-0000BF0C0000}"/>
    <cellStyle name="Normal 13 4 2 5 2 2 2 4" xfId="3783" xr:uid="{00000000-0005-0000-0000-0000C00C0000}"/>
    <cellStyle name="Normal 13 4 2 5 2 2 3" xfId="3784" xr:uid="{00000000-0005-0000-0000-0000C10C0000}"/>
    <cellStyle name="Normal 13 4 2 5 2 2 3 2" xfId="3785" xr:uid="{00000000-0005-0000-0000-0000C20C0000}"/>
    <cellStyle name="Normal 13 4 2 5 2 2 3 3" xfId="3786" xr:uid="{00000000-0005-0000-0000-0000C30C0000}"/>
    <cellStyle name="Normal 13 4 2 5 2 2 4" xfId="3787" xr:uid="{00000000-0005-0000-0000-0000C40C0000}"/>
    <cellStyle name="Normal 13 4 2 5 2 2 5" xfId="3788" xr:uid="{00000000-0005-0000-0000-0000C50C0000}"/>
    <cellStyle name="Normal 13 4 2 5 2 2 6" xfId="3789" xr:uid="{00000000-0005-0000-0000-0000C60C0000}"/>
    <cellStyle name="Normal 13 4 2 5 2 3" xfId="3790" xr:uid="{00000000-0005-0000-0000-0000C70C0000}"/>
    <cellStyle name="Normal 13 4 2 5 2 3 2" xfId="3791" xr:uid="{00000000-0005-0000-0000-0000C80C0000}"/>
    <cellStyle name="Normal 13 4 2 5 2 3 3" xfId="3792" xr:uid="{00000000-0005-0000-0000-0000C90C0000}"/>
    <cellStyle name="Normal 13 4 2 5 2 3 4" xfId="3793" xr:uid="{00000000-0005-0000-0000-0000CA0C0000}"/>
    <cellStyle name="Normal 13 4 2 5 2 4" xfId="3794" xr:uid="{00000000-0005-0000-0000-0000CB0C0000}"/>
    <cellStyle name="Normal 13 4 2 5 2 4 2" xfId="3795" xr:uid="{00000000-0005-0000-0000-0000CC0C0000}"/>
    <cellStyle name="Normal 13 4 2 5 2 4 3" xfId="3796" xr:uid="{00000000-0005-0000-0000-0000CD0C0000}"/>
    <cellStyle name="Normal 13 4 2 5 2 4 4" xfId="3797" xr:uid="{00000000-0005-0000-0000-0000CE0C0000}"/>
    <cellStyle name="Normal 13 4 2 5 2 5" xfId="3798" xr:uid="{00000000-0005-0000-0000-0000CF0C0000}"/>
    <cellStyle name="Normal 13 4 2 5 2 5 2" xfId="3799" xr:uid="{00000000-0005-0000-0000-0000D00C0000}"/>
    <cellStyle name="Normal 13 4 2 5 2 5 3" xfId="3800" xr:uid="{00000000-0005-0000-0000-0000D10C0000}"/>
    <cellStyle name="Normal 13 4 2 5 2 5 4" xfId="3801" xr:uid="{00000000-0005-0000-0000-0000D20C0000}"/>
    <cellStyle name="Normal 13 4 2 5 2 6" xfId="3802" xr:uid="{00000000-0005-0000-0000-0000D30C0000}"/>
    <cellStyle name="Normal 13 4 2 5 2 6 2" xfId="3803" xr:uid="{00000000-0005-0000-0000-0000D40C0000}"/>
    <cellStyle name="Normal 13 4 2 5 2 6 3" xfId="3804" xr:uid="{00000000-0005-0000-0000-0000D50C0000}"/>
    <cellStyle name="Normal 13 4 2 5 2 7" xfId="3805" xr:uid="{00000000-0005-0000-0000-0000D60C0000}"/>
    <cellStyle name="Normal 13 4 2 5 2 8" xfId="3806" xr:uid="{00000000-0005-0000-0000-0000D70C0000}"/>
    <cellStyle name="Normal 13 4 2 5 2 9" xfId="3807" xr:uid="{00000000-0005-0000-0000-0000D80C0000}"/>
    <cellStyle name="Normal 13 4 2 5 3" xfId="3808" xr:uid="{00000000-0005-0000-0000-0000D90C0000}"/>
    <cellStyle name="Normal 13 4 2 5 3 2" xfId="3809" xr:uid="{00000000-0005-0000-0000-0000DA0C0000}"/>
    <cellStyle name="Normal 13 4 2 5 3 2 2" xfId="3810" xr:uid="{00000000-0005-0000-0000-0000DB0C0000}"/>
    <cellStyle name="Normal 13 4 2 5 3 2 3" xfId="3811" xr:uid="{00000000-0005-0000-0000-0000DC0C0000}"/>
    <cellStyle name="Normal 13 4 2 5 3 2 4" xfId="3812" xr:uid="{00000000-0005-0000-0000-0000DD0C0000}"/>
    <cellStyle name="Normal 13 4 2 5 3 3" xfId="3813" xr:uid="{00000000-0005-0000-0000-0000DE0C0000}"/>
    <cellStyle name="Normal 13 4 2 5 3 3 2" xfId="3814" xr:uid="{00000000-0005-0000-0000-0000DF0C0000}"/>
    <cellStyle name="Normal 13 4 2 5 3 3 3" xfId="3815" xr:uid="{00000000-0005-0000-0000-0000E00C0000}"/>
    <cellStyle name="Normal 13 4 2 5 3 4" xfId="3816" xr:uid="{00000000-0005-0000-0000-0000E10C0000}"/>
    <cellStyle name="Normal 13 4 2 5 3 5" xfId="3817" xr:uid="{00000000-0005-0000-0000-0000E20C0000}"/>
    <cellStyle name="Normal 13 4 2 5 3 6" xfId="3818" xr:uid="{00000000-0005-0000-0000-0000E30C0000}"/>
    <cellStyle name="Normal 13 4 2 5 4" xfId="3819" xr:uid="{00000000-0005-0000-0000-0000E40C0000}"/>
    <cellStyle name="Normal 13 4 2 5 4 2" xfId="3820" xr:uid="{00000000-0005-0000-0000-0000E50C0000}"/>
    <cellStyle name="Normal 13 4 2 5 4 3" xfId="3821" xr:uid="{00000000-0005-0000-0000-0000E60C0000}"/>
    <cellStyle name="Normal 13 4 2 5 4 4" xfId="3822" xr:uid="{00000000-0005-0000-0000-0000E70C0000}"/>
    <cellStyle name="Normal 13 4 2 5 5" xfId="3823" xr:uid="{00000000-0005-0000-0000-0000E80C0000}"/>
    <cellStyle name="Normal 13 4 2 5 5 2" xfId="3824" xr:uid="{00000000-0005-0000-0000-0000E90C0000}"/>
    <cellStyle name="Normal 13 4 2 5 5 3" xfId="3825" xr:uid="{00000000-0005-0000-0000-0000EA0C0000}"/>
    <cellStyle name="Normal 13 4 2 5 5 4" xfId="3826" xr:uid="{00000000-0005-0000-0000-0000EB0C0000}"/>
    <cellStyle name="Normal 13 4 2 5 6" xfId="3827" xr:uid="{00000000-0005-0000-0000-0000EC0C0000}"/>
    <cellStyle name="Normal 13 4 2 5 6 2" xfId="3828" xr:uid="{00000000-0005-0000-0000-0000ED0C0000}"/>
    <cellStyle name="Normal 13 4 2 5 6 3" xfId="3829" xr:uid="{00000000-0005-0000-0000-0000EE0C0000}"/>
    <cellStyle name="Normal 13 4 2 5 6 4" xfId="3830" xr:uid="{00000000-0005-0000-0000-0000EF0C0000}"/>
    <cellStyle name="Normal 13 4 2 5 7" xfId="3831" xr:uid="{00000000-0005-0000-0000-0000F00C0000}"/>
    <cellStyle name="Normal 13 4 2 5 7 2" xfId="3832" xr:uid="{00000000-0005-0000-0000-0000F10C0000}"/>
    <cellStyle name="Normal 13 4 2 5 7 3" xfId="3833" xr:uid="{00000000-0005-0000-0000-0000F20C0000}"/>
    <cellStyle name="Normal 13 4 2 5 8" xfId="3834" xr:uid="{00000000-0005-0000-0000-0000F30C0000}"/>
    <cellStyle name="Normal 13 4 2 5 9" xfId="3835" xr:uid="{00000000-0005-0000-0000-0000F40C0000}"/>
    <cellStyle name="Normal 13 4 2 6" xfId="3836" xr:uid="{00000000-0005-0000-0000-0000F50C0000}"/>
    <cellStyle name="Normal 13 4 2 6 2" xfId="3837" xr:uid="{00000000-0005-0000-0000-0000F60C0000}"/>
    <cellStyle name="Normal 13 4 2 6 2 2" xfId="3838" xr:uid="{00000000-0005-0000-0000-0000F70C0000}"/>
    <cellStyle name="Normal 13 4 2 6 2 2 2" xfId="3839" xr:uid="{00000000-0005-0000-0000-0000F80C0000}"/>
    <cellStyle name="Normal 13 4 2 6 2 2 3" xfId="3840" xr:uid="{00000000-0005-0000-0000-0000F90C0000}"/>
    <cellStyle name="Normal 13 4 2 6 2 2 4" xfId="3841" xr:uid="{00000000-0005-0000-0000-0000FA0C0000}"/>
    <cellStyle name="Normal 13 4 2 6 2 3" xfId="3842" xr:uid="{00000000-0005-0000-0000-0000FB0C0000}"/>
    <cellStyle name="Normal 13 4 2 6 2 3 2" xfId="3843" xr:uid="{00000000-0005-0000-0000-0000FC0C0000}"/>
    <cellStyle name="Normal 13 4 2 6 2 3 3" xfId="3844" xr:uid="{00000000-0005-0000-0000-0000FD0C0000}"/>
    <cellStyle name="Normal 13 4 2 6 2 4" xfId="3845" xr:uid="{00000000-0005-0000-0000-0000FE0C0000}"/>
    <cellStyle name="Normal 13 4 2 6 2 5" xfId="3846" xr:uid="{00000000-0005-0000-0000-0000FF0C0000}"/>
    <cellStyle name="Normal 13 4 2 6 2 6" xfId="3847" xr:uid="{00000000-0005-0000-0000-0000000D0000}"/>
    <cellStyle name="Normal 13 4 2 6 3" xfId="3848" xr:uid="{00000000-0005-0000-0000-0000010D0000}"/>
    <cellStyle name="Normal 13 4 2 6 3 2" xfId="3849" xr:uid="{00000000-0005-0000-0000-0000020D0000}"/>
    <cellStyle name="Normal 13 4 2 6 3 3" xfId="3850" xr:uid="{00000000-0005-0000-0000-0000030D0000}"/>
    <cellStyle name="Normal 13 4 2 6 3 4" xfId="3851" xr:uid="{00000000-0005-0000-0000-0000040D0000}"/>
    <cellStyle name="Normal 13 4 2 6 4" xfId="3852" xr:uid="{00000000-0005-0000-0000-0000050D0000}"/>
    <cellStyle name="Normal 13 4 2 6 4 2" xfId="3853" xr:uid="{00000000-0005-0000-0000-0000060D0000}"/>
    <cellStyle name="Normal 13 4 2 6 4 3" xfId="3854" xr:uid="{00000000-0005-0000-0000-0000070D0000}"/>
    <cellStyle name="Normal 13 4 2 6 4 4" xfId="3855" xr:uid="{00000000-0005-0000-0000-0000080D0000}"/>
    <cellStyle name="Normal 13 4 2 6 5" xfId="3856" xr:uid="{00000000-0005-0000-0000-0000090D0000}"/>
    <cellStyle name="Normal 13 4 2 6 5 2" xfId="3857" xr:uid="{00000000-0005-0000-0000-00000A0D0000}"/>
    <cellStyle name="Normal 13 4 2 6 5 3" xfId="3858" xr:uid="{00000000-0005-0000-0000-00000B0D0000}"/>
    <cellStyle name="Normal 13 4 2 6 5 4" xfId="3859" xr:uid="{00000000-0005-0000-0000-00000C0D0000}"/>
    <cellStyle name="Normal 13 4 2 6 6" xfId="3860" xr:uid="{00000000-0005-0000-0000-00000D0D0000}"/>
    <cellStyle name="Normal 13 4 2 6 6 2" xfId="3861" xr:uid="{00000000-0005-0000-0000-00000E0D0000}"/>
    <cellStyle name="Normal 13 4 2 6 6 3" xfId="3862" xr:uid="{00000000-0005-0000-0000-00000F0D0000}"/>
    <cellStyle name="Normal 13 4 2 6 7" xfId="3863" xr:uid="{00000000-0005-0000-0000-0000100D0000}"/>
    <cellStyle name="Normal 13 4 2 6 8" xfId="3864" xr:uid="{00000000-0005-0000-0000-0000110D0000}"/>
    <cellStyle name="Normal 13 4 2 6 9" xfId="3865" xr:uid="{00000000-0005-0000-0000-0000120D0000}"/>
    <cellStyle name="Normal 13 4 2 7" xfId="3866" xr:uid="{00000000-0005-0000-0000-0000130D0000}"/>
    <cellStyle name="Normal 13 4 2 7 2" xfId="3867" xr:uid="{00000000-0005-0000-0000-0000140D0000}"/>
    <cellStyle name="Normal 13 4 2 7 2 2" xfId="3868" xr:uid="{00000000-0005-0000-0000-0000150D0000}"/>
    <cellStyle name="Normal 13 4 2 7 2 2 2" xfId="3869" xr:uid="{00000000-0005-0000-0000-0000160D0000}"/>
    <cellStyle name="Normal 13 4 2 7 2 2 3" xfId="3870" xr:uid="{00000000-0005-0000-0000-0000170D0000}"/>
    <cellStyle name="Normal 13 4 2 7 2 2 4" xfId="3871" xr:uid="{00000000-0005-0000-0000-0000180D0000}"/>
    <cellStyle name="Normal 13 4 2 7 2 3" xfId="3872" xr:uid="{00000000-0005-0000-0000-0000190D0000}"/>
    <cellStyle name="Normal 13 4 2 7 2 3 2" xfId="3873" xr:uid="{00000000-0005-0000-0000-00001A0D0000}"/>
    <cellStyle name="Normal 13 4 2 7 2 3 3" xfId="3874" xr:uid="{00000000-0005-0000-0000-00001B0D0000}"/>
    <cellStyle name="Normal 13 4 2 7 2 4" xfId="3875" xr:uid="{00000000-0005-0000-0000-00001C0D0000}"/>
    <cellStyle name="Normal 13 4 2 7 2 5" xfId="3876" xr:uid="{00000000-0005-0000-0000-00001D0D0000}"/>
    <cellStyle name="Normal 13 4 2 7 2 6" xfId="3877" xr:uid="{00000000-0005-0000-0000-00001E0D0000}"/>
    <cellStyle name="Normal 13 4 2 7 3" xfId="3878" xr:uid="{00000000-0005-0000-0000-00001F0D0000}"/>
    <cellStyle name="Normal 13 4 2 7 3 2" xfId="3879" xr:uid="{00000000-0005-0000-0000-0000200D0000}"/>
    <cellStyle name="Normal 13 4 2 7 3 3" xfId="3880" xr:uid="{00000000-0005-0000-0000-0000210D0000}"/>
    <cellStyle name="Normal 13 4 2 7 3 4" xfId="3881" xr:uid="{00000000-0005-0000-0000-0000220D0000}"/>
    <cellStyle name="Normal 13 4 2 7 4" xfId="3882" xr:uid="{00000000-0005-0000-0000-0000230D0000}"/>
    <cellStyle name="Normal 13 4 2 7 4 2" xfId="3883" xr:uid="{00000000-0005-0000-0000-0000240D0000}"/>
    <cellStyle name="Normal 13 4 2 7 4 3" xfId="3884" xr:uid="{00000000-0005-0000-0000-0000250D0000}"/>
    <cellStyle name="Normal 13 4 2 7 4 4" xfId="3885" xr:uid="{00000000-0005-0000-0000-0000260D0000}"/>
    <cellStyle name="Normal 13 4 2 7 5" xfId="3886" xr:uid="{00000000-0005-0000-0000-0000270D0000}"/>
    <cellStyle name="Normal 13 4 2 7 5 2" xfId="3887" xr:uid="{00000000-0005-0000-0000-0000280D0000}"/>
    <cellStyle name="Normal 13 4 2 7 5 3" xfId="3888" xr:uid="{00000000-0005-0000-0000-0000290D0000}"/>
    <cellStyle name="Normal 13 4 2 7 5 4" xfId="3889" xr:uid="{00000000-0005-0000-0000-00002A0D0000}"/>
    <cellStyle name="Normal 13 4 2 7 6" xfId="3890" xr:uid="{00000000-0005-0000-0000-00002B0D0000}"/>
    <cellStyle name="Normal 13 4 2 7 6 2" xfId="3891" xr:uid="{00000000-0005-0000-0000-00002C0D0000}"/>
    <cellStyle name="Normal 13 4 2 7 6 3" xfId="3892" xr:uid="{00000000-0005-0000-0000-00002D0D0000}"/>
    <cellStyle name="Normal 13 4 2 7 7" xfId="3893" xr:uid="{00000000-0005-0000-0000-00002E0D0000}"/>
    <cellStyle name="Normal 13 4 2 7 8" xfId="3894" xr:uid="{00000000-0005-0000-0000-00002F0D0000}"/>
    <cellStyle name="Normal 13 4 2 7 9" xfId="3895" xr:uid="{00000000-0005-0000-0000-0000300D0000}"/>
    <cellStyle name="Normal 13 4 2 8" xfId="3896" xr:uid="{00000000-0005-0000-0000-0000310D0000}"/>
    <cellStyle name="Normal 13 4 2 8 2" xfId="3897" xr:uid="{00000000-0005-0000-0000-0000320D0000}"/>
    <cellStyle name="Normal 13 4 2 8 2 2" xfId="3898" xr:uid="{00000000-0005-0000-0000-0000330D0000}"/>
    <cellStyle name="Normal 13 4 2 8 2 2 2" xfId="3899" xr:uid="{00000000-0005-0000-0000-0000340D0000}"/>
    <cellStyle name="Normal 13 4 2 8 2 2 3" xfId="3900" xr:uid="{00000000-0005-0000-0000-0000350D0000}"/>
    <cellStyle name="Normal 13 4 2 8 2 2 4" xfId="3901" xr:uid="{00000000-0005-0000-0000-0000360D0000}"/>
    <cellStyle name="Normal 13 4 2 8 2 3" xfId="3902" xr:uid="{00000000-0005-0000-0000-0000370D0000}"/>
    <cellStyle name="Normal 13 4 2 8 2 3 2" xfId="3903" xr:uid="{00000000-0005-0000-0000-0000380D0000}"/>
    <cellStyle name="Normal 13 4 2 8 2 3 3" xfId="3904" xr:uid="{00000000-0005-0000-0000-0000390D0000}"/>
    <cellStyle name="Normal 13 4 2 8 2 4" xfId="3905" xr:uid="{00000000-0005-0000-0000-00003A0D0000}"/>
    <cellStyle name="Normal 13 4 2 8 2 5" xfId="3906" xr:uid="{00000000-0005-0000-0000-00003B0D0000}"/>
    <cellStyle name="Normal 13 4 2 8 2 6" xfId="3907" xr:uid="{00000000-0005-0000-0000-00003C0D0000}"/>
    <cellStyle name="Normal 13 4 2 8 3" xfId="3908" xr:uid="{00000000-0005-0000-0000-00003D0D0000}"/>
    <cellStyle name="Normal 13 4 2 8 3 2" xfId="3909" xr:uid="{00000000-0005-0000-0000-00003E0D0000}"/>
    <cellStyle name="Normal 13 4 2 8 3 3" xfId="3910" xr:uid="{00000000-0005-0000-0000-00003F0D0000}"/>
    <cellStyle name="Normal 13 4 2 8 3 4" xfId="3911" xr:uid="{00000000-0005-0000-0000-0000400D0000}"/>
    <cellStyle name="Normal 13 4 2 8 4" xfId="3912" xr:uid="{00000000-0005-0000-0000-0000410D0000}"/>
    <cellStyle name="Normal 13 4 2 8 4 2" xfId="3913" xr:uid="{00000000-0005-0000-0000-0000420D0000}"/>
    <cellStyle name="Normal 13 4 2 8 4 3" xfId="3914" xr:uid="{00000000-0005-0000-0000-0000430D0000}"/>
    <cellStyle name="Normal 13 4 2 8 4 4" xfId="3915" xr:uid="{00000000-0005-0000-0000-0000440D0000}"/>
    <cellStyle name="Normal 13 4 2 8 5" xfId="3916" xr:uid="{00000000-0005-0000-0000-0000450D0000}"/>
    <cellStyle name="Normal 13 4 2 8 5 2" xfId="3917" xr:uid="{00000000-0005-0000-0000-0000460D0000}"/>
    <cellStyle name="Normal 13 4 2 8 5 3" xfId="3918" xr:uid="{00000000-0005-0000-0000-0000470D0000}"/>
    <cellStyle name="Normal 13 4 2 8 6" xfId="3919" xr:uid="{00000000-0005-0000-0000-0000480D0000}"/>
    <cellStyle name="Normal 13 4 2 8 7" xfId="3920" xr:uid="{00000000-0005-0000-0000-0000490D0000}"/>
    <cellStyle name="Normal 13 4 2 8 8" xfId="3921" xr:uid="{00000000-0005-0000-0000-00004A0D0000}"/>
    <cellStyle name="Normal 13 4 2 9" xfId="3922" xr:uid="{00000000-0005-0000-0000-00004B0D0000}"/>
    <cellStyle name="Normal 13 4 2 9 2" xfId="3923" xr:uid="{00000000-0005-0000-0000-00004C0D0000}"/>
    <cellStyle name="Normal 13 4 2 9 2 2" xfId="3924" xr:uid="{00000000-0005-0000-0000-00004D0D0000}"/>
    <cellStyle name="Normal 13 4 2 9 2 3" xfId="3925" xr:uid="{00000000-0005-0000-0000-00004E0D0000}"/>
    <cellStyle name="Normal 13 4 2 9 2 4" xfId="3926" xr:uid="{00000000-0005-0000-0000-00004F0D0000}"/>
    <cellStyle name="Normal 13 4 2 9 3" xfId="3927" xr:uid="{00000000-0005-0000-0000-0000500D0000}"/>
    <cellStyle name="Normal 13 4 2 9 3 2" xfId="3928" xr:uid="{00000000-0005-0000-0000-0000510D0000}"/>
    <cellStyle name="Normal 13 4 2 9 3 3" xfId="3929" xr:uid="{00000000-0005-0000-0000-0000520D0000}"/>
    <cellStyle name="Normal 13 4 2 9 4" xfId="3930" xr:uid="{00000000-0005-0000-0000-0000530D0000}"/>
    <cellStyle name="Normal 13 4 2 9 5" xfId="3931" xr:uid="{00000000-0005-0000-0000-0000540D0000}"/>
    <cellStyle name="Normal 13 4 2 9 6" xfId="3932" xr:uid="{00000000-0005-0000-0000-0000550D0000}"/>
    <cellStyle name="Normal 13 4 3" xfId="301" xr:uid="{00000000-0005-0000-0000-0000560D0000}"/>
    <cellStyle name="Normal 13 4 3 10" xfId="3933" xr:uid="{00000000-0005-0000-0000-0000570D0000}"/>
    <cellStyle name="Normal 13 4 3 10 2" xfId="3934" xr:uid="{00000000-0005-0000-0000-0000580D0000}"/>
    <cellStyle name="Normal 13 4 3 10 3" xfId="3935" xr:uid="{00000000-0005-0000-0000-0000590D0000}"/>
    <cellStyle name="Normal 13 4 3 10 4" xfId="3936" xr:uid="{00000000-0005-0000-0000-00005A0D0000}"/>
    <cellStyle name="Normal 13 4 3 11" xfId="3937" xr:uid="{00000000-0005-0000-0000-00005B0D0000}"/>
    <cellStyle name="Normal 13 4 3 11 2" xfId="3938" xr:uid="{00000000-0005-0000-0000-00005C0D0000}"/>
    <cellStyle name="Normal 13 4 3 11 3" xfId="3939" xr:uid="{00000000-0005-0000-0000-00005D0D0000}"/>
    <cellStyle name="Normal 13 4 3 11 4" xfId="3940" xr:uid="{00000000-0005-0000-0000-00005E0D0000}"/>
    <cellStyle name="Normal 13 4 3 12" xfId="3941" xr:uid="{00000000-0005-0000-0000-00005F0D0000}"/>
    <cellStyle name="Normal 13 4 3 12 2" xfId="3942" xr:uid="{00000000-0005-0000-0000-0000600D0000}"/>
    <cellStyle name="Normal 13 4 3 12 3" xfId="3943" xr:uid="{00000000-0005-0000-0000-0000610D0000}"/>
    <cellStyle name="Normal 13 4 3 13" xfId="3944" xr:uid="{00000000-0005-0000-0000-0000620D0000}"/>
    <cellStyle name="Normal 13 4 3 14" xfId="3945" xr:uid="{00000000-0005-0000-0000-0000630D0000}"/>
    <cellStyle name="Normal 13 4 3 15" xfId="3946" xr:uid="{00000000-0005-0000-0000-0000640D0000}"/>
    <cellStyle name="Normal 13 4 3 2" xfId="479" xr:uid="{00000000-0005-0000-0000-0000650D0000}"/>
    <cellStyle name="Normal 13 4 3 2 10" xfId="3947" xr:uid="{00000000-0005-0000-0000-0000660D0000}"/>
    <cellStyle name="Normal 13 4 3 2 11" xfId="3948" xr:uid="{00000000-0005-0000-0000-0000670D0000}"/>
    <cellStyle name="Normal 13 4 3 2 2" xfId="3949" xr:uid="{00000000-0005-0000-0000-0000680D0000}"/>
    <cellStyle name="Normal 13 4 3 2 2 10" xfId="3950" xr:uid="{00000000-0005-0000-0000-0000690D0000}"/>
    <cellStyle name="Normal 13 4 3 2 2 2" xfId="3951" xr:uid="{00000000-0005-0000-0000-00006A0D0000}"/>
    <cellStyle name="Normal 13 4 3 2 2 2 2" xfId="3952" xr:uid="{00000000-0005-0000-0000-00006B0D0000}"/>
    <cellStyle name="Normal 13 4 3 2 2 2 2 2" xfId="3953" xr:uid="{00000000-0005-0000-0000-00006C0D0000}"/>
    <cellStyle name="Normal 13 4 3 2 2 2 2 2 2" xfId="3954" xr:uid="{00000000-0005-0000-0000-00006D0D0000}"/>
    <cellStyle name="Normal 13 4 3 2 2 2 2 2 3" xfId="3955" xr:uid="{00000000-0005-0000-0000-00006E0D0000}"/>
    <cellStyle name="Normal 13 4 3 2 2 2 2 2 4" xfId="3956" xr:uid="{00000000-0005-0000-0000-00006F0D0000}"/>
    <cellStyle name="Normal 13 4 3 2 2 2 2 3" xfId="3957" xr:uid="{00000000-0005-0000-0000-0000700D0000}"/>
    <cellStyle name="Normal 13 4 3 2 2 2 2 3 2" xfId="3958" xr:uid="{00000000-0005-0000-0000-0000710D0000}"/>
    <cellStyle name="Normal 13 4 3 2 2 2 2 3 3" xfId="3959" xr:uid="{00000000-0005-0000-0000-0000720D0000}"/>
    <cellStyle name="Normal 13 4 3 2 2 2 2 4" xfId="3960" xr:uid="{00000000-0005-0000-0000-0000730D0000}"/>
    <cellStyle name="Normal 13 4 3 2 2 2 2 5" xfId="3961" xr:uid="{00000000-0005-0000-0000-0000740D0000}"/>
    <cellStyle name="Normal 13 4 3 2 2 2 2 6" xfId="3962" xr:uid="{00000000-0005-0000-0000-0000750D0000}"/>
    <cellStyle name="Normal 13 4 3 2 2 2 3" xfId="3963" xr:uid="{00000000-0005-0000-0000-0000760D0000}"/>
    <cellStyle name="Normal 13 4 3 2 2 2 3 2" xfId="3964" xr:uid="{00000000-0005-0000-0000-0000770D0000}"/>
    <cellStyle name="Normal 13 4 3 2 2 2 3 3" xfId="3965" xr:uid="{00000000-0005-0000-0000-0000780D0000}"/>
    <cellStyle name="Normal 13 4 3 2 2 2 3 4" xfId="3966" xr:uid="{00000000-0005-0000-0000-0000790D0000}"/>
    <cellStyle name="Normal 13 4 3 2 2 2 4" xfId="3967" xr:uid="{00000000-0005-0000-0000-00007A0D0000}"/>
    <cellStyle name="Normal 13 4 3 2 2 2 4 2" xfId="3968" xr:uid="{00000000-0005-0000-0000-00007B0D0000}"/>
    <cellStyle name="Normal 13 4 3 2 2 2 4 3" xfId="3969" xr:uid="{00000000-0005-0000-0000-00007C0D0000}"/>
    <cellStyle name="Normal 13 4 3 2 2 2 4 4" xfId="3970" xr:uid="{00000000-0005-0000-0000-00007D0D0000}"/>
    <cellStyle name="Normal 13 4 3 2 2 2 5" xfId="3971" xr:uid="{00000000-0005-0000-0000-00007E0D0000}"/>
    <cellStyle name="Normal 13 4 3 2 2 2 5 2" xfId="3972" xr:uid="{00000000-0005-0000-0000-00007F0D0000}"/>
    <cellStyle name="Normal 13 4 3 2 2 2 5 3" xfId="3973" xr:uid="{00000000-0005-0000-0000-0000800D0000}"/>
    <cellStyle name="Normal 13 4 3 2 2 2 5 4" xfId="3974" xr:uid="{00000000-0005-0000-0000-0000810D0000}"/>
    <cellStyle name="Normal 13 4 3 2 2 2 6" xfId="3975" xr:uid="{00000000-0005-0000-0000-0000820D0000}"/>
    <cellStyle name="Normal 13 4 3 2 2 2 6 2" xfId="3976" xr:uid="{00000000-0005-0000-0000-0000830D0000}"/>
    <cellStyle name="Normal 13 4 3 2 2 2 6 3" xfId="3977" xr:uid="{00000000-0005-0000-0000-0000840D0000}"/>
    <cellStyle name="Normal 13 4 3 2 2 2 7" xfId="3978" xr:uid="{00000000-0005-0000-0000-0000850D0000}"/>
    <cellStyle name="Normal 13 4 3 2 2 2 8" xfId="3979" xr:uid="{00000000-0005-0000-0000-0000860D0000}"/>
    <cellStyle name="Normal 13 4 3 2 2 2 9" xfId="3980" xr:uid="{00000000-0005-0000-0000-0000870D0000}"/>
    <cellStyle name="Normal 13 4 3 2 2 3" xfId="3981" xr:uid="{00000000-0005-0000-0000-0000880D0000}"/>
    <cellStyle name="Normal 13 4 3 2 2 3 2" xfId="3982" xr:uid="{00000000-0005-0000-0000-0000890D0000}"/>
    <cellStyle name="Normal 13 4 3 2 2 3 2 2" xfId="3983" xr:uid="{00000000-0005-0000-0000-00008A0D0000}"/>
    <cellStyle name="Normal 13 4 3 2 2 3 2 3" xfId="3984" xr:uid="{00000000-0005-0000-0000-00008B0D0000}"/>
    <cellStyle name="Normal 13 4 3 2 2 3 2 4" xfId="3985" xr:uid="{00000000-0005-0000-0000-00008C0D0000}"/>
    <cellStyle name="Normal 13 4 3 2 2 3 3" xfId="3986" xr:uid="{00000000-0005-0000-0000-00008D0D0000}"/>
    <cellStyle name="Normal 13 4 3 2 2 3 3 2" xfId="3987" xr:uid="{00000000-0005-0000-0000-00008E0D0000}"/>
    <cellStyle name="Normal 13 4 3 2 2 3 3 3" xfId="3988" xr:uid="{00000000-0005-0000-0000-00008F0D0000}"/>
    <cellStyle name="Normal 13 4 3 2 2 3 4" xfId="3989" xr:uid="{00000000-0005-0000-0000-0000900D0000}"/>
    <cellStyle name="Normal 13 4 3 2 2 3 5" xfId="3990" xr:uid="{00000000-0005-0000-0000-0000910D0000}"/>
    <cellStyle name="Normal 13 4 3 2 2 3 6" xfId="3991" xr:uid="{00000000-0005-0000-0000-0000920D0000}"/>
    <cellStyle name="Normal 13 4 3 2 2 4" xfId="3992" xr:uid="{00000000-0005-0000-0000-0000930D0000}"/>
    <cellStyle name="Normal 13 4 3 2 2 4 2" xfId="3993" xr:uid="{00000000-0005-0000-0000-0000940D0000}"/>
    <cellStyle name="Normal 13 4 3 2 2 4 3" xfId="3994" xr:uid="{00000000-0005-0000-0000-0000950D0000}"/>
    <cellStyle name="Normal 13 4 3 2 2 4 4" xfId="3995" xr:uid="{00000000-0005-0000-0000-0000960D0000}"/>
    <cellStyle name="Normal 13 4 3 2 2 5" xfId="3996" xr:uid="{00000000-0005-0000-0000-0000970D0000}"/>
    <cellStyle name="Normal 13 4 3 2 2 5 2" xfId="3997" xr:uid="{00000000-0005-0000-0000-0000980D0000}"/>
    <cellStyle name="Normal 13 4 3 2 2 5 3" xfId="3998" xr:uid="{00000000-0005-0000-0000-0000990D0000}"/>
    <cellStyle name="Normal 13 4 3 2 2 5 4" xfId="3999" xr:uid="{00000000-0005-0000-0000-00009A0D0000}"/>
    <cellStyle name="Normal 13 4 3 2 2 6" xfId="4000" xr:uid="{00000000-0005-0000-0000-00009B0D0000}"/>
    <cellStyle name="Normal 13 4 3 2 2 6 2" xfId="4001" xr:uid="{00000000-0005-0000-0000-00009C0D0000}"/>
    <cellStyle name="Normal 13 4 3 2 2 6 3" xfId="4002" xr:uid="{00000000-0005-0000-0000-00009D0D0000}"/>
    <cellStyle name="Normal 13 4 3 2 2 6 4" xfId="4003" xr:uid="{00000000-0005-0000-0000-00009E0D0000}"/>
    <cellStyle name="Normal 13 4 3 2 2 7" xfId="4004" xr:uid="{00000000-0005-0000-0000-00009F0D0000}"/>
    <cellStyle name="Normal 13 4 3 2 2 7 2" xfId="4005" xr:uid="{00000000-0005-0000-0000-0000A00D0000}"/>
    <cellStyle name="Normal 13 4 3 2 2 7 3" xfId="4006" xr:uid="{00000000-0005-0000-0000-0000A10D0000}"/>
    <cellStyle name="Normal 13 4 3 2 2 8" xfId="4007" xr:uid="{00000000-0005-0000-0000-0000A20D0000}"/>
    <cellStyle name="Normal 13 4 3 2 2 9" xfId="4008" xr:uid="{00000000-0005-0000-0000-0000A30D0000}"/>
    <cellStyle name="Normal 13 4 3 2 3" xfId="4009" xr:uid="{00000000-0005-0000-0000-0000A40D0000}"/>
    <cellStyle name="Normal 13 4 3 2 3 2" xfId="4010" xr:uid="{00000000-0005-0000-0000-0000A50D0000}"/>
    <cellStyle name="Normal 13 4 3 2 3 2 2" xfId="4011" xr:uid="{00000000-0005-0000-0000-0000A60D0000}"/>
    <cellStyle name="Normal 13 4 3 2 3 2 2 2" xfId="4012" xr:uid="{00000000-0005-0000-0000-0000A70D0000}"/>
    <cellStyle name="Normal 13 4 3 2 3 2 2 3" xfId="4013" xr:uid="{00000000-0005-0000-0000-0000A80D0000}"/>
    <cellStyle name="Normal 13 4 3 2 3 2 2 4" xfId="4014" xr:uid="{00000000-0005-0000-0000-0000A90D0000}"/>
    <cellStyle name="Normal 13 4 3 2 3 2 3" xfId="4015" xr:uid="{00000000-0005-0000-0000-0000AA0D0000}"/>
    <cellStyle name="Normal 13 4 3 2 3 2 3 2" xfId="4016" xr:uid="{00000000-0005-0000-0000-0000AB0D0000}"/>
    <cellStyle name="Normal 13 4 3 2 3 2 3 3" xfId="4017" xr:uid="{00000000-0005-0000-0000-0000AC0D0000}"/>
    <cellStyle name="Normal 13 4 3 2 3 2 4" xfId="4018" xr:uid="{00000000-0005-0000-0000-0000AD0D0000}"/>
    <cellStyle name="Normal 13 4 3 2 3 2 5" xfId="4019" xr:uid="{00000000-0005-0000-0000-0000AE0D0000}"/>
    <cellStyle name="Normal 13 4 3 2 3 2 6" xfId="4020" xr:uid="{00000000-0005-0000-0000-0000AF0D0000}"/>
    <cellStyle name="Normal 13 4 3 2 3 3" xfId="4021" xr:uid="{00000000-0005-0000-0000-0000B00D0000}"/>
    <cellStyle name="Normal 13 4 3 2 3 3 2" xfId="4022" xr:uid="{00000000-0005-0000-0000-0000B10D0000}"/>
    <cellStyle name="Normal 13 4 3 2 3 3 3" xfId="4023" xr:uid="{00000000-0005-0000-0000-0000B20D0000}"/>
    <cellStyle name="Normal 13 4 3 2 3 3 4" xfId="4024" xr:uid="{00000000-0005-0000-0000-0000B30D0000}"/>
    <cellStyle name="Normal 13 4 3 2 3 4" xfId="4025" xr:uid="{00000000-0005-0000-0000-0000B40D0000}"/>
    <cellStyle name="Normal 13 4 3 2 3 4 2" xfId="4026" xr:uid="{00000000-0005-0000-0000-0000B50D0000}"/>
    <cellStyle name="Normal 13 4 3 2 3 4 3" xfId="4027" xr:uid="{00000000-0005-0000-0000-0000B60D0000}"/>
    <cellStyle name="Normal 13 4 3 2 3 4 4" xfId="4028" xr:uid="{00000000-0005-0000-0000-0000B70D0000}"/>
    <cellStyle name="Normal 13 4 3 2 3 5" xfId="4029" xr:uid="{00000000-0005-0000-0000-0000B80D0000}"/>
    <cellStyle name="Normal 13 4 3 2 3 5 2" xfId="4030" xr:uid="{00000000-0005-0000-0000-0000B90D0000}"/>
    <cellStyle name="Normal 13 4 3 2 3 5 3" xfId="4031" xr:uid="{00000000-0005-0000-0000-0000BA0D0000}"/>
    <cellStyle name="Normal 13 4 3 2 3 5 4" xfId="4032" xr:uid="{00000000-0005-0000-0000-0000BB0D0000}"/>
    <cellStyle name="Normal 13 4 3 2 3 6" xfId="4033" xr:uid="{00000000-0005-0000-0000-0000BC0D0000}"/>
    <cellStyle name="Normal 13 4 3 2 3 6 2" xfId="4034" xr:uid="{00000000-0005-0000-0000-0000BD0D0000}"/>
    <cellStyle name="Normal 13 4 3 2 3 6 3" xfId="4035" xr:uid="{00000000-0005-0000-0000-0000BE0D0000}"/>
    <cellStyle name="Normal 13 4 3 2 3 7" xfId="4036" xr:uid="{00000000-0005-0000-0000-0000BF0D0000}"/>
    <cellStyle name="Normal 13 4 3 2 3 8" xfId="4037" xr:uid="{00000000-0005-0000-0000-0000C00D0000}"/>
    <cellStyle name="Normal 13 4 3 2 3 9" xfId="4038" xr:uid="{00000000-0005-0000-0000-0000C10D0000}"/>
    <cellStyle name="Normal 13 4 3 2 4" xfId="4039" xr:uid="{00000000-0005-0000-0000-0000C20D0000}"/>
    <cellStyle name="Normal 13 4 3 2 4 2" xfId="4040" xr:uid="{00000000-0005-0000-0000-0000C30D0000}"/>
    <cellStyle name="Normal 13 4 3 2 4 2 2" xfId="4041" xr:uid="{00000000-0005-0000-0000-0000C40D0000}"/>
    <cellStyle name="Normal 13 4 3 2 4 2 3" xfId="4042" xr:uid="{00000000-0005-0000-0000-0000C50D0000}"/>
    <cellStyle name="Normal 13 4 3 2 4 2 4" xfId="4043" xr:uid="{00000000-0005-0000-0000-0000C60D0000}"/>
    <cellStyle name="Normal 13 4 3 2 4 3" xfId="4044" xr:uid="{00000000-0005-0000-0000-0000C70D0000}"/>
    <cellStyle name="Normal 13 4 3 2 4 3 2" xfId="4045" xr:uid="{00000000-0005-0000-0000-0000C80D0000}"/>
    <cellStyle name="Normal 13 4 3 2 4 3 3" xfId="4046" xr:uid="{00000000-0005-0000-0000-0000C90D0000}"/>
    <cellStyle name="Normal 13 4 3 2 4 4" xfId="4047" xr:uid="{00000000-0005-0000-0000-0000CA0D0000}"/>
    <cellStyle name="Normal 13 4 3 2 4 5" xfId="4048" xr:uid="{00000000-0005-0000-0000-0000CB0D0000}"/>
    <cellStyle name="Normal 13 4 3 2 4 6" xfId="4049" xr:uid="{00000000-0005-0000-0000-0000CC0D0000}"/>
    <cellStyle name="Normal 13 4 3 2 5" xfId="4050" xr:uid="{00000000-0005-0000-0000-0000CD0D0000}"/>
    <cellStyle name="Normal 13 4 3 2 5 2" xfId="4051" xr:uid="{00000000-0005-0000-0000-0000CE0D0000}"/>
    <cellStyle name="Normal 13 4 3 2 5 3" xfId="4052" xr:uid="{00000000-0005-0000-0000-0000CF0D0000}"/>
    <cellStyle name="Normal 13 4 3 2 5 4" xfId="4053" xr:uid="{00000000-0005-0000-0000-0000D00D0000}"/>
    <cellStyle name="Normal 13 4 3 2 6" xfId="4054" xr:uid="{00000000-0005-0000-0000-0000D10D0000}"/>
    <cellStyle name="Normal 13 4 3 2 6 2" xfId="4055" xr:uid="{00000000-0005-0000-0000-0000D20D0000}"/>
    <cellStyle name="Normal 13 4 3 2 6 3" xfId="4056" xr:uid="{00000000-0005-0000-0000-0000D30D0000}"/>
    <cellStyle name="Normal 13 4 3 2 6 4" xfId="4057" xr:uid="{00000000-0005-0000-0000-0000D40D0000}"/>
    <cellStyle name="Normal 13 4 3 2 7" xfId="4058" xr:uid="{00000000-0005-0000-0000-0000D50D0000}"/>
    <cellStyle name="Normal 13 4 3 2 7 2" xfId="4059" xr:uid="{00000000-0005-0000-0000-0000D60D0000}"/>
    <cellStyle name="Normal 13 4 3 2 7 3" xfId="4060" xr:uid="{00000000-0005-0000-0000-0000D70D0000}"/>
    <cellStyle name="Normal 13 4 3 2 7 4" xfId="4061" xr:uid="{00000000-0005-0000-0000-0000D80D0000}"/>
    <cellStyle name="Normal 13 4 3 2 8" xfId="4062" xr:uid="{00000000-0005-0000-0000-0000D90D0000}"/>
    <cellStyle name="Normal 13 4 3 2 8 2" xfId="4063" xr:uid="{00000000-0005-0000-0000-0000DA0D0000}"/>
    <cellStyle name="Normal 13 4 3 2 8 3" xfId="4064" xr:uid="{00000000-0005-0000-0000-0000DB0D0000}"/>
    <cellStyle name="Normal 13 4 3 2 9" xfId="4065" xr:uid="{00000000-0005-0000-0000-0000DC0D0000}"/>
    <cellStyle name="Normal 13 4 3 3" xfId="4066" xr:uid="{00000000-0005-0000-0000-0000DD0D0000}"/>
    <cellStyle name="Normal 13 4 3 3 10" xfId="4067" xr:uid="{00000000-0005-0000-0000-0000DE0D0000}"/>
    <cellStyle name="Normal 13 4 3 3 11" xfId="4068" xr:uid="{00000000-0005-0000-0000-0000DF0D0000}"/>
    <cellStyle name="Normal 13 4 3 3 2" xfId="4069" xr:uid="{00000000-0005-0000-0000-0000E00D0000}"/>
    <cellStyle name="Normal 13 4 3 3 2 10" xfId="4070" xr:uid="{00000000-0005-0000-0000-0000E10D0000}"/>
    <cellStyle name="Normal 13 4 3 3 2 2" xfId="4071" xr:uid="{00000000-0005-0000-0000-0000E20D0000}"/>
    <cellStyle name="Normal 13 4 3 3 2 2 2" xfId="4072" xr:uid="{00000000-0005-0000-0000-0000E30D0000}"/>
    <cellStyle name="Normal 13 4 3 3 2 2 2 2" xfId="4073" xr:uid="{00000000-0005-0000-0000-0000E40D0000}"/>
    <cellStyle name="Normal 13 4 3 3 2 2 2 2 2" xfId="4074" xr:uid="{00000000-0005-0000-0000-0000E50D0000}"/>
    <cellStyle name="Normal 13 4 3 3 2 2 2 2 3" xfId="4075" xr:uid="{00000000-0005-0000-0000-0000E60D0000}"/>
    <cellStyle name="Normal 13 4 3 3 2 2 2 2 4" xfId="4076" xr:uid="{00000000-0005-0000-0000-0000E70D0000}"/>
    <cellStyle name="Normal 13 4 3 3 2 2 2 3" xfId="4077" xr:uid="{00000000-0005-0000-0000-0000E80D0000}"/>
    <cellStyle name="Normal 13 4 3 3 2 2 2 3 2" xfId="4078" xr:uid="{00000000-0005-0000-0000-0000E90D0000}"/>
    <cellStyle name="Normal 13 4 3 3 2 2 2 3 3" xfId="4079" xr:uid="{00000000-0005-0000-0000-0000EA0D0000}"/>
    <cellStyle name="Normal 13 4 3 3 2 2 2 4" xfId="4080" xr:uid="{00000000-0005-0000-0000-0000EB0D0000}"/>
    <cellStyle name="Normal 13 4 3 3 2 2 2 5" xfId="4081" xr:uid="{00000000-0005-0000-0000-0000EC0D0000}"/>
    <cellStyle name="Normal 13 4 3 3 2 2 2 6" xfId="4082" xr:uid="{00000000-0005-0000-0000-0000ED0D0000}"/>
    <cellStyle name="Normal 13 4 3 3 2 2 3" xfId="4083" xr:uid="{00000000-0005-0000-0000-0000EE0D0000}"/>
    <cellStyle name="Normal 13 4 3 3 2 2 3 2" xfId="4084" xr:uid="{00000000-0005-0000-0000-0000EF0D0000}"/>
    <cellStyle name="Normal 13 4 3 3 2 2 3 3" xfId="4085" xr:uid="{00000000-0005-0000-0000-0000F00D0000}"/>
    <cellStyle name="Normal 13 4 3 3 2 2 3 4" xfId="4086" xr:uid="{00000000-0005-0000-0000-0000F10D0000}"/>
    <cellStyle name="Normal 13 4 3 3 2 2 4" xfId="4087" xr:uid="{00000000-0005-0000-0000-0000F20D0000}"/>
    <cellStyle name="Normal 13 4 3 3 2 2 4 2" xfId="4088" xr:uid="{00000000-0005-0000-0000-0000F30D0000}"/>
    <cellStyle name="Normal 13 4 3 3 2 2 4 3" xfId="4089" xr:uid="{00000000-0005-0000-0000-0000F40D0000}"/>
    <cellStyle name="Normal 13 4 3 3 2 2 4 4" xfId="4090" xr:uid="{00000000-0005-0000-0000-0000F50D0000}"/>
    <cellStyle name="Normal 13 4 3 3 2 2 5" xfId="4091" xr:uid="{00000000-0005-0000-0000-0000F60D0000}"/>
    <cellStyle name="Normal 13 4 3 3 2 2 5 2" xfId="4092" xr:uid="{00000000-0005-0000-0000-0000F70D0000}"/>
    <cellStyle name="Normal 13 4 3 3 2 2 5 3" xfId="4093" xr:uid="{00000000-0005-0000-0000-0000F80D0000}"/>
    <cellStyle name="Normal 13 4 3 3 2 2 5 4" xfId="4094" xr:uid="{00000000-0005-0000-0000-0000F90D0000}"/>
    <cellStyle name="Normal 13 4 3 3 2 2 6" xfId="4095" xr:uid="{00000000-0005-0000-0000-0000FA0D0000}"/>
    <cellStyle name="Normal 13 4 3 3 2 2 6 2" xfId="4096" xr:uid="{00000000-0005-0000-0000-0000FB0D0000}"/>
    <cellStyle name="Normal 13 4 3 3 2 2 6 3" xfId="4097" xr:uid="{00000000-0005-0000-0000-0000FC0D0000}"/>
    <cellStyle name="Normal 13 4 3 3 2 2 7" xfId="4098" xr:uid="{00000000-0005-0000-0000-0000FD0D0000}"/>
    <cellStyle name="Normal 13 4 3 3 2 2 8" xfId="4099" xr:uid="{00000000-0005-0000-0000-0000FE0D0000}"/>
    <cellStyle name="Normal 13 4 3 3 2 2 9" xfId="4100" xr:uid="{00000000-0005-0000-0000-0000FF0D0000}"/>
    <cellStyle name="Normal 13 4 3 3 2 3" xfId="4101" xr:uid="{00000000-0005-0000-0000-0000000E0000}"/>
    <cellStyle name="Normal 13 4 3 3 2 3 2" xfId="4102" xr:uid="{00000000-0005-0000-0000-0000010E0000}"/>
    <cellStyle name="Normal 13 4 3 3 2 3 2 2" xfId="4103" xr:uid="{00000000-0005-0000-0000-0000020E0000}"/>
    <cellStyle name="Normal 13 4 3 3 2 3 2 3" xfId="4104" xr:uid="{00000000-0005-0000-0000-0000030E0000}"/>
    <cellStyle name="Normal 13 4 3 3 2 3 2 4" xfId="4105" xr:uid="{00000000-0005-0000-0000-0000040E0000}"/>
    <cellStyle name="Normal 13 4 3 3 2 3 3" xfId="4106" xr:uid="{00000000-0005-0000-0000-0000050E0000}"/>
    <cellStyle name="Normal 13 4 3 3 2 3 3 2" xfId="4107" xr:uid="{00000000-0005-0000-0000-0000060E0000}"/>
    <cellStyle name="Normal 13 4 3 3 2 3 3 3" xfId="4108" xr:uid="{00000000-0005-0000-0000-0000070E0000}"/>
    <cellStyle name="Normal 13 4 3 3 2 3 4" xfId="4109" xr:uid="{00000000-0005-0000-0000-0000080E0000}"/>
    <cellStyle name="Normal 13 4 3 3 2 3 5" xfId="4110" xr:uid="{00000000-0005-0000-0000-0000090E0000}"/>
    <cellStyle name="Normal 13 4 3 3 2 3 6" xfId="4111" xr:uid="{00000000-0005-0000-0000-00000A0E0000}"/>
    <cellStyle name="Normal 13 4 3 3 2 4" xfId="4112" xr:uid="{00000000-0005-0000-0000-00000B0E0000}"/>
    <cellStyle name="Normal 13 4 3 3 2 4 2" xfId="4113" xr:uid="{00000000-0005-0000-0000-00000C0E0000}"/>
    <cellStyle name="Normal 13 4 3 3 2 4 3" xfId="4114" xr:uid="{00000000-0005-0000-0000-00000D0E0000}"/>
    <cellStyle name="Normal 13 4 3 3 2 4 4" xfId="4115" xr:uid="{00000000-0005-0000-0000-00000E0E0000}"/>
    <cellStyle name="Normal 13 4 3 3 2 5" xfId="4116" xr:uid="{00000000-0005-0000-0000-00000F0E0000}"/>
    <cellStyle name="Normal 13 4 3 3 2 5 2" xfId="4117" xr:uid="{00000000-0005-0000-0000-0000100E0000}"/>
    <cellStyle name="Normal 13 4 3 3 2 5 3" xfId="4118" xr:uid="{00000000-0005-0000-0000-0000110E0000}"/>
    <cellStyle name="Normal 13 4 3 3 2 5 4" xfId="4119" xr:uid="{00000000-0005-0000-0000-0000120E0000}"/>
    <cellStyle name="Normal 13 4 3 3 2 6" xfId="4120" xr:uid="{00000000-0005-0000-0000-0000130E0000}"/>
    <cellStyle name="Normal 13 4 3 3 2 6 2" xfId="4121" xr:uid="{00000000-0005-0000-0000-0000140E0000}"/>
    <cellStyle name="Normal 13 4 3 3 2 6 3" xfId="4122" xr:uid="{00000000-0005-0000-0000-0000150E0000}"/>
    <cellStyle name="Normal 13 4 3 3 2 6 4" xfId="4123" xr:uid="{00000000-0005-0000-0000-0000160E0000}"/>
    <cellStyle name="Normal 13 4 3 3 2 7" xfId="4124" xr:uid="{00000000-0005-0000-0000-0000170E0000}"/>
    <cellStyle name="Normal 13 4 3 3 2 7 2" xfId="4125" xr:uid="{00000000-0005-0000-0000-0000180E0000}"/>
    <cellStyle name="Normal 13 4 3 3 2 7 3" xfId="4126" xr:uid="{00000000-0005-0000-0000-0000190E0000}"/>
    <cellStyle name="Normal 13 4 3 3 2 8" xfId="4127" xr:uid="{00000000-0005-0000-0000-00001A0E0000}"/>
    <cellStyle name="Normal 13 4 3 3 2 9" xfId="4128" xr:uid="{00000000-0005-0000-0000-00001B0E0000}"/>
    <cellStyle name="Normal 13 4 3 3 3" xfId="4129" xr:uid="{00000000-0005-0000-0000-00001C0E0000}"/>
    <cellStyle name="Normal 13 4 3 3 3 2" xfId="4130" xr:uid="{00000000-0005-0000-0000-00001D0E0000}"/>
    <cellStyle name="Normal 13 4 3 3 3 2 2" xfId="4131" xr:uid="{00000000-0005-0000-0000-00001E0E0000}"/>
    <cellStyle name="Normal 13 4 3 3 3 2 2 2" xfId="4132" xr:uid="{00000000-0005-0000-0000-00001F0E0000}"/>
    <cellStyle name="Normal 13 4 3 3 3 2 2 3" xfId="4133" xr:uid="{00000000-0005-0000-0000-0000200E0000}"/>
    <cellStyle name="Normal 13 4 3 3 3 2 2 4" xfId="4134" xr:uid="{00000000-0005-0000-0000-0000210E0000}"/>
    <cellStyle name="Normal 13 4 3 3 3 2 3" xfId="4135" xr:uid="{00000000-0005-0000-0000-0000220E0000}"/>
    <cellStyle name="Normal 13 4 3 3 3 2 3 2" xfId="4136" xr:uid="{00000000-0005-0000-0000-0000230E0000}"/>
    <cellStyle name="Normal 13 4 3 3 3 2 3 3" xfId="4137" xr:uid="{00000000-0005-0000-0000-0000240E0000}"/>
    <cellStyle name="Normal 13 4 3 3 3 2 4" xfId="4138" xr:uid="{00000000-0005-0000-0000-0000250E0000}"/>
    <cellStyle name="Normal 13 4 3 3 3 2 5" xfId="4139" xr:uid="{00000000-0005-0000-0000-0000260E0000}"/>
    <cellStyle name="Normal 13 4 3 3 3 2 6" xfId="4140" xr:uid="{00000000-0005-0000-0000-0000270E0000}"/>
    <cellStyle name="Normal 13 4 3 3 3 3" xfId="4141" xr:uid="{00000000-0005-0000-0000-0000280E0000}"/>
    <cellStyle name="Normal 13 4 3 3 3 3 2" xfId="4142" xr:uid="{00000000-0005-0000-0000-0000290E0000}"/>
    <cellStyle name="Normal 13 4 3 3 3 3 3" xfId="4143" xr:uid="{00000000-0005-0000-0000-00002A0E0000}"/>
    <cellStyle name="Normal 13 4 3 3 3 3 4" xfId="4144" xr:uid="{00000000-0005-0000-0000-00002B0E0000}"/>
    <cellStyle name="Normal 13 4 3 3 3 4" xfId="4145" xr:uid="{00000000-0005-0000-0000-00002C0E0000}"/>
    <cellStyle name="Normal 13 4 3 3 3 4 2" xfId="4146" xr:uid="{00000000-0005-0000-0000-00002D0E0000}"/>
    <cellStyle name="Normal 13 4 3 3 3 4 3" xfId="4147" xr:uid="{00000000-0005-0000-0000-00002E0E0000}"/>
    <cellStyle name="Normal 13 4 3 3 3 4 4" xfId="4148" xr:uid="{00000000-0005-0000-0000-00002F0E0000}"/>
    <cellStyle name="Normal 13 4 3 3 3 5" xfId="4149" xr:uid="{00000000-0005-0000-0000-0000300E0000}"/>
    <cellStyle name="Normal 13 4 3 3 3 5 2" xfId="4150" xr:uid="{00000000-0005-0000-0000-0000310E0000}"/>
    <cellStyle name="Normal 13 4 3 3 3 5 3" xfId="4151" xr:uid="{00000000-0005-0000-0000-0000320E0000}"/>
    <cellStyle name="Normal 13 4 3 3 3 5 4" xfId="4152" xr:uid="{00000000-0005-0000-0000-0000330E0000}"/>
    <cellStyle name="Normal 13 4 3 3 3 6" xfId="4153" xr:uid="{00000000-0005-0000-0000-0000340E0000}"/>
    <cellStyle name="Normal 13 4 3 3 3 6 2" xfId="4154" xr:uid="{00000000-0005-0000-0000-0000350E0000}"/>
    <cellStyle name="Normal 13 4 3 3 3 6 3" xfId="4155" xr:uid="{00000000-0005-0000-0000-0000360E0000}"/>
    <cellStyle name="Normal 13 4 3 3 3 7" xfId="4156" xr:uid="{00000000-0005-0000-0000-0000370E0000}"/>
    <cellStyle name="Normal 13 4 3 3 3 8" xfId="4157" xr:uid="{00000000-0005-0000-0000-0000380E0000}"/>
    <cellStyle name="Normal 13 4 3 3 3 9" xfId="4158" xr:uid="{00000000-0005-0000-0000-0000390E0000}"/>
    <cellStyle name="Normal 13 4 3 3 4" xfId="4159" xr:uid="{00000000-0005-0000-0000-00003A0E0000}"/>
    <cellStyle name="Normal 13 4 3 3 4 2" xfId="4160" xr:uid="{00000000-0005-0000-0000-00003B0E0000}"/>
    <cellStyle name="Normal 13 4 3 3 4 2 2" xfId="4161" xr:uid="{00000000-0005-0000-0000-00003C0E0000}"/>
    <cellStyle name="Normal 13 4 3 3 4 2 3" xfId="4162" xr:uid="{00000000-0005-0000-0000-00003D0E0000}"/>
    <cellStyle name="Normal 13 4 3 3 4 2 4" xfId="4163" xr:uid="{00000000-0005-0000-0000-00003E0E0000}"/>
    <cellStyle name="Normal 13 4 3 3 4 3" xfId="4164" xr:uid="{00000000-0005-0000-0000-00003F0E0000}"/>
    <cellStyle name="Normal 13 4 3 3 4 3 2" xfId="4165" xr:uid="{00000000-0005-0000-0000-0000400E0000}"/>
    <cellStyle name="Normal 13 4 3 3 4 3 3" xfId="4166" xr:uid="{00000000-0005-0000-0000-0000410E0000}"/>
    <cellStyle name="Normal 13 4 3 3 4 4" xfId="4167" xr:uid="{00000000-0005-0000-0000-0000420E0000}"/>
    <cellStyle name="Normal 13 4 3 3 4 5" xfId="4168" xr:uid="{00000000-0005-0000-0000-0000430E0000}"/>
    <cellStyle name="Normal 13 4 3 3 4 6" xfId="4169" xr:uid="{00000000-0005-0000-0000-0000440E0000}"/>
    <cellStyle name="Normal 13 4 3 3 5" xfId="4170" xr:uid="{00000000-0005-0000-0000-0000450E0000}"/>
    <cellStyle name="Normal 13 4 3 3 5 2" xfId="4171" xr:uid="{00000000-0005-0000-0000-0000460E0000}"/>
    <cellStyle name="Normal 13 4 3 3 5 3" xfId="4172" xr:uid="{00000000-0005-0000-0000-0000470E0000}"/>
    <cellStyle name="Normal 13 4 3 3 5 4" xfId="4173" xr:uid="{00000000-0005-0000-0000-0000480E0000}"/>
    <cellStyle name="Normal 13 4 3 3 6" xfId="4174" xr:uid="{00000000-0005-0000-0000-0000490E0000}"/>
    <cellStyle name="Normal 13 4 3 3 6 2" xfId="4175" xr:uid="{00000000-0005-0000-0000-00004A0E0000}"/>
    <cellStyle name="Normal 13 4 3 3 6 3" xfId="4176" xr:uid="{00000000-0005-0000-0000-00004B0E0000}"/>
    <cellStyle name="Normal 13 4 3 3 6 4" xfId="4177" xr:uid="{00000000-0005-0000-0000-00004C0E0000}"/>
    <cellStyle name="Normal 13 4 3 3 7" xfId="4178" xr:uid="{00000000-0005-0000-0000-00004D0E0000}"/>
    <cellStyle name="Normal 13 4 3 3 7 2" xfId="4179" xr:uid="{00000000-0005-0000-0000-00004E0E0000}"/>
    <cellStyle name="Normal 13 4 3 3 7 3" xfId="4180" xr:uid="{00000000-0005-0000-0000-00004F0E0000}"/>
    <cellStyle name="Normal 13 4 3 3 7 4" xfId="4181" xr:uid="{00000000-0005-0000-0000-0000500E0000}"/>
    <cellStyle name="Normal 13 4 3 3 8" xfId="4182" xr:uid="{00000000-0005-0000-0000-0000510E0000}"/>
    <cellStyle name="Normal 13 4 3 3 8 2" xfId="4183" xr:uid="{00000000-0005-0000-0000-0000520E0000}"/>
    <cellStyle name="Normal 13 4 3 3 8 3" xfId="4184" xr:uid="{00000000-0005-0000-0000-0000530E0000}"/>
    <cellStyle name="Normal 13 4 3 3 9" xfId="4185" xr:uid="{00000000-0005-0000-0000-0000540E0000}"/>
    <cellStyle name="Normal 13 4 3 4" xfId="4186" xr:uid="{00000000-0005-0000-0000-0000550E0000}"/>
    <cellStyle name="Normal 13 4 3 4 10" xfId="4187" xr:uid="{00000000-0005-0000-0000-0000560E0000}"/>
    <cellStyle name="Normal 13 4 3 4 2" xfId="4188" xr:uid="{00000000-0005-0000-0000-0000570E0000}"/>
    <cellStyle name="Normal 13 4 3 4 2 2" xfId="4189" xr:uid="{00000000-0005-0000-0000-0000580E0000}"/>
    <cellStyle name="Normal 13 4 3 4 2 2 2" xfId="4190" xr:uid="{00000000-0005-0000-0000-0000590E0000}"/>
    <cellStyle name="Normal 13 4 3 4 2 2 2 2" xfId="4191" xr:uid="{00000000-0005-0000-0000-00005A0E0000}"/>
    <cellStyle name="Normal 13 4 3 4 2 2 2 3" xfId="4192" xr:uid="{00000000-0005-0000-0000-00005B0E0000}"/>
    <cellStyle name="Normal 13 4 3 4 2 2 2 4" xfId="4193" xr:uid="{00000000-0005-0000-0000-00005C0E0000}"/>
    <cellStyle name="Normal 13 4 3 4 2 2 3" xfId="4194" xr:uid="{00000000-0005-0000-0000-00005D0E0000}"/>
    <cellStyle name="Normal 13 4 3 4 2 2 3 2" xfId="4195" xr:uid="{00000000-0005-0000-0000-00005E0E0000}"/>
    <cellStyle name="Normal 13 4 3 4 2 2 3 3" xfId="4196" xr:uid="{00000000-0005-0000-0000-00005F0E0000}"/>
    <cellStyle name="Normal 13 4 3 4 2 2 4" xfId="4197" xr:uid="{00000000-0005-0000-0000-0000600E0000}"/>
    <cellStyle name="Normal 13 4 3 4 2 2 5" xfId="4198" xr:uid="{00000000-0005-0000-0000-0000610E0000}"/>
    <cellStyle name="Normal 13 4 3 4 2 2 6" xfId="4199" xr:uid="{00000000-0005-0000-0000-0000620E0000}"/>
    <cellStyle name="Normal 13 4 3 4 2 3" xfId="4200" xr:uid="{00000000-0005-0000-0000-0000630E0000}"/>
    <cellStyle name="Normal 13 4 3 4 2 3 2" xfId="4201" xr:uid="{00000000-0005-0000-0000-0000640E0000}"/>
    <cellStyle name="Normal 13 4 3 4 2 3 3" xfId="4202" xr:uid="{00000000-0005-0000-0000-0000650E0000}"/>
    <cellStyle name="Normal 13 4 3 4 2 3 4" xfId="4203" xr:uid="{00000000-0005-0000-0000-0000660E0000}"/>
    <cellStyle name="Normal 13 4 3 4 2 4" xfId="4204" xr:uid="{00000000-0005-0000-0000-0000670E0000}"/>
    <cellStyle name="Normal 13 4 3 4 2 4 2" xfId="4205" xr:uid="{00000000-0005-0000-0000-0000680E0000}"/>
    <cellStyle name="Normal 13 4 3 4 2 4 3" xfId="4206" xr:uid="{00000000-0005-0000-0000-0000690E0000}"/>
    <cellStyle name="Normal 13 4 3 4 2 4 4" xfId="4207" xr:uid="{00000000-0005-0000-0000-00006A0E0000}"/>
    <cellStyle name="Normal 13 4 3 4 2 5" xfId="4208" xr:uid="{00000000-0005-0000-0000-00006B0E0000}"/>
    <cellStyle name="Normal 13 4 3 4 2 5 2" xfId="4209" xr:uid="{00000000-0005-0000-0000-00006C0E0000}"/>
    <cellStyle name="Normal 13 4 3 4 2 5 3" xfId="4210" xr:uid="{00000000-0005-0000-0000-00006D0E0000}"/>
    <cellStyle name="Normal 13 4 3 4 2 5 4" xfId="4211" xr:uid="{00000000-0005-0000-0000-00006E0E0000}"/>
    <cellStyle name="Normal 13 4 3 4 2 6" xfId="4212" xr:uid="{00000000-0005-0000-0000-00006F0E0000}"/>
    <cellStyle name="Normal 13 4 3 4 2 6 2" xfId="4213" xr:uid="{00000000-0005-0000-0000-0000700E0000}"/>
    <cellStyle name="Normal 13 4 3 4 2 6 3" xfId="4214" xr:uid="{00000000-0005-0000-0000-0000710E0000}"/>
    <cellStyle name="Normal 13 4 3 4 2 7" xfId="4215" xr:uid="{00000000-0005-0000-0000-0000720E0000}"/>
    <cellStyle name="Normal 13 4 3 4 2 8" xfId="4216" xr:uid="{00000000-0005-0000-0000-0000730E0000}"/>
    <cellStyle name="Normal 13 4 3 4 2 9" xfId="4217" xr:uid="{00000000-0005-0000-0000-0000740E0000}"/>
    <cellStyle name="Normal 13 4 3 4 3" xfId="4218" xr:uid="{00000000-0005-0000-0000-0000750E0000}"/>
    <cellStyle name="Normal 13 4 3 4 3 2" xfId="4219" xr:uid="{00000000-0005-0000-0000-0000760E0000}"/>
    <cellStyle name="Normal 13 4 3 4 3 2 2" xfId="4220" xr:uid="{00000000-0005-0000-0000-0000770E0000}"/>
    <cellStyle name="Normal 13 4 3 4 3 2 3" xfId="4221" xr:uid="{00000000-0005-0000-0000-0000780E0000}"/>
    <cellStyle name="Normal 13 4 3 4 3 2 4" xfId="4222" xr:uid="{00000000-0005-0000-0000-0000790E0000}"/>
    <cellStyle name="Normal 13 4 3 4 3 3" xfId="4223" xr:uid="{00000000-0005-0000-0000-00007A0E0000}"/>
    <cellStyle name="Normal 13 4 3 4 3 3 2" xfId="4224" xr:uid="{00000000-0005-0000-0000-00007B0E0000}"/>
    <cellStyle name="Normal 13 4 3 4 3 3 3" xfId="4225" xr:uid="{00000000-0005-0000-0000-00007C0E0000}"/>
    <cellStyle name="Normal 13 4 3 4 3 4" xfId="4226" xr:uid="{00000000-0005-0000-0000-00007D0E0000}"/>
    <cellStyle name="Normal 13 4 3 4 3 5" xfId="4227" xr:uid="{00000000-0005-0000-0000-00007E0E0000}"/>
    <cellStyle name="Normal 13 4 3 4 3 6" xfId="4228" xr:uid="{00000000-0005-0000-0000-00007F0E0000}"/>
    <cellStyle name="Normal 13 4 3 4 4" xfId="4229" xr:uid="{00000000-0005-0000-0000-0000800E0000}"/>
    <cellStyle name="Normal 13 4 3 4 4 2" xfId="4230" xr:uid="{00000000-0005-0000-0000-0000810E0000}"/>
    <cellStyle name="Normal 13 4 3 4 4 3" xfId="4231" xr:uid="{00000000-0005-0000-0000-0000820E0000}"/>
    <cellStyle name="Normal 13 4 3 4 4 4" xfId="4232" xr:uid="{00000000-0005-0000-0000-0000830E0000}"/>
    <cellStyle name="Normal 13 4 3 4 5" xfId="4233" xr:uid="{00000000-0005-0000-0000-0000840E0000}"/>
    <cellStyle name="Normal 13 4 3 4 5 2" xfId="4234" xr:uid="{00000000-0005-0000-0000-0000850E0000}"/>
    <cellStyle name="Normal 13 4 3 4 5 3" xfId="4235" xr:uid="{00000000-0005-0000-0000-0000860E0000}"/>
    <cellStyle name="Normal 13 4 3 4 5 4" xfId="4236" xr:uid="{00000000-0005-0000-0000-0000870E0000}"/>
    <cellStyle name="Normal 13 4 3 4 6" xfId="4237" xr:uid="{00000000-0005-0000-0000-0000880E0000}"/>
    <cellStyle name="Normal 13 4 3 4 6 2" xfId="4238" xr:uid="{00000000-0005-0000-0000-0000890E0000}"/>
    <cellStyle name="Normal 13 4 3 4 6 3" xfId="4239" xr:uid="{00000000-0005-0000-0000-00008A0E0000}"/>
    <cellStyle name="Normal 13 4 3 4 6 4" xfId="4240" xr:uid="{00000000-0005-0000-0000-00008B0E0000}"/>
    <cellStyle name="Normal 13 4 3 4 7" xfId="4241" xr:uid="{00000000-0005-0000-0000-00008C0E0000}"/>
    <cellStyle name="Normal 13 4 3 4 7 2" xfId="4242" xr:uid="{00000000-0005-0000-0000-00008D0E0000}"/>
    <cellStyle name="Normal 13 4 3 4 7 3" xfId="4243" xr:uid="{00000000-0005-0000-0000-00008E0E0000}"/>
    <cellStyle name="Normal 13 4 3 4 8" xfId="4244" xr:uid="{00000000-0005-0000-0000-00008F0E0000}"/>
    <cellStyle name="Normal 13 4 3 4 9" xfId="4245" xr:uid="{00000000-0005-0000-0000-0000900E0000}"/>
    <cellStyle name="Normal 13 4 3 5" xfId="4246" xr:uid="{00000000-0005-0000-0000-0000910E0000}"/>
    <cellStyle name="Normal 13 4 3 5 2" xfId="4247" xr:uid="{00000000-0005-0000-0000-0000920E0000}"/>
    <cellStyle name="Normal 13 4 3 5 2 2" xfId="4248" xr:uid="{00000000-0005-0000-0000-0000930E0000}"/>
    <cellStyle name="Normal 13 4 3 5 2 2 2" xfId="4249" xr:uid="{00000000-0005-0000-0000-0000940E0000}"/>
    <cellStyle name="Normal 13 4 3 5 2 2 3" xfId="4250" xr:uid="{00000000-0005-0000-0000-0000950E0000}"/>
    <cellStyle name="Normal 13 4 3 5 2 2 4" xfId="4251" xr:uid="{00000000-0005-0000-0000-0000960E0000}"/>
    <cellStyle name="Normal 13 4 3 5 2 3" xfId="4252" xr:uid="{00000000-0005-0000-0000-0000970E0000}"/>
    <cellStyle name="Normal 13 4 3 5 2 3 2" xfId="4253" xr:uid="{00000000-0005-0000-0000-0000980E0000}"/>
    <cellStyle name="Normal 13 4 3 5 2 3 3" xfId="4254" xr:uid="{00000000-0005-0000-0000-0000990E0000}"/>
    <cellStyle name="Normal 13 4 3 5 2 4" xfId="4255" xr:uid="{00000000-0005-0000-0000-00009A0E0000}"/>
    <cellStyle name="Normal 13 4 3 5 2 5" xfId="4256" xr:uid="{00000000-0005-0000-0000-00009B0E0000}"/>
    <cellStyle name="Normal 13 4 3 5 2 6" xfId="4257" xr:uid="{00000000-0005-0000-0000-00009C0E0000}"/>
    <cellStyle name="Normal 13 4 3 5 3" xfId="4258" xr:uid="{00000000-0005-0000-0000-00009D0E0000}"/>
    <cellStyle name="Normal 13 4 3 5 3 2" xfId="4259" xr:uid="{00000000-0005-0000-0000-00009E0E0000}"/>
    <cellStyle name="Normal 13 4 3 5 3 3" xfId="4260" xr:uid="{00000000-0005-0000-0000-00009F0E0000}"/>
    <cellStyle name="Normal 13 4 3 5 3 4" xfId="4261" xr:uid="{00000000-0005-0000-0000-0000A00E0000}"/>
    <cellStyle name="Normal 13 4 3 5 4" xfId="4262" xr:uid="{00000000-0005-0000-0000-0000A10E0000}"/>
    <cellStyle name="Normal 13 4 3 5 4 2" xfId="4263" xr:uid="{00000000-0005-0000-0000-0000A20E0000}"/>
    <cellStyle name="Normal 13 4 3 5 4 3" xfId="4264" xr:uid="{00000000-0005-0000-0000-0000A30E0000}"/>
    <cellStyle name="Normal 13 4 3 5 4 4" xfId="4265" xr:uid="{00000000-0005-0000-0000-0000A40E0000}"/>
    <cellStyle name="Normal 13 4 3 5 5" xfId="4266" xr:uid="{00000000-0005-0000-0000-0000A50E0000}"/>
    <cellStyle name="Normal 13 4 3 5 5 2" xfId="4267" xr:uid="{00000000-0005-0000-0000-0000A60E0000}"/>
    <cellStyle name="Normal 13 4 3 5 5 3" xfId="4268" xr:uid="{00000000-0005-0000-0000-0000A70E0000}"/>
    <cellStyle name="Normal 13 4 3 5 5 4" xfId="4269" xr:uid="{00000000-0005-0000-0000-0000A80E0000}"/>
    <cellStyle name="Normal 13 4 3 5 6" xfId="4270" xr:uid="{00000000-0005-0000-0000-0000A90E0000}"/>
    <cellStyle name="Normal 13 4 3 5 6 2" xfId="4271" xr:uid="{00000000-0005-0000-0000-0000AA0E0000}"/>
    <cellStyle name="Normal 13 4 3 5 6 3" xfId="4272" xr:uid="{00000000-0005-0000-0000-0000AB0E0000}"/>
    <cellStyle name="Normal 13 4 3 5 7" xfId="4273" xr:uid="{00000000-0005-0000-0000-0000AC0E0000}"/>
    <cellStyle name="Normal 13 4 3 5 8" xfId="4274" xr:uid="{00000000-0005-0000-0000-0000AD0E0000}"/>
    <cellStyle name="Normal 13 4 3 5 9" xfId="4275" xr:uid="{00000000-0005-0000-0000-0000AE0E0000}"/>
    <cellStyle name="Normal 13 4 3 6" xfId="4276" xr:uid="{00000000-0005-0000-0000-0000AF0E0000}"/>
    <cellStyle name="Normal 13 4 3 6 2" xfId="4277" xr:uid="{00000000-0005-0000-0000-0000B00E0000}"/>
    <cellStyle name="Normal 13 4 3 6 2 2" xfId="4278" xr:uid="{00000000-0005-0000-0000-0000B10E0000}"/>
    <cellStyle name="Normal 13 4 3 6 2 2 2" xfId="4279" xr:uid="{00000000-0005-0000-0000-0000B20E0000}"/>
    <cellStyle name="Normal 13 4 3 6 2 2 3" xfId="4280" xr:uid="{00000000-0005-0000-0000-0000B30E0000}"/>
    <cellStyle name="Normal 13 4 3 6 2 2 4" xfId="4281" xr:uid="{00000000-0005-0000-0000-0000B40E0000}"/>
    <cellStyle name="Normal 13 4 3 6 2 3" xfId="4282" xr:uid="{00000000-0005-0000-0000-0000B50E0000}"/>
    <cellStyle name="Normal 13 4 3 6 2 3 2" xfId="4283" xr:uid="{00000000-0005-0000-0000-0000B60E0000}"/>
    <cellStyle name="Normal 13 4 3 6 2 3 3" xfId="4284" xr:uid="{00000000-0005-0000-0000-0000B70E0000}"/>
    <cellStyle name="Normal 13 4 3 6 2 4" xfId="4285" xr:uid="{00000000-0005-0000-0000-0000B80E0000}"/>
    <cellStyle name="Normal 13 4 3 6 2 5" xfId="4286" xr:uid="{00000000-0005-0000-0000-0000B90E0000}"/>
    <cellStyle name="Normal 13 4 3 6 2 6" xfId="4287" xr:uid="{00000000-0005-0000-0000-0000BA0E0000}"/>
    <cellStyle name="Normal 13 4 3 6 3" xfId="4288" xr:uid="{00000000-0005-0000-0000-0000BB0E0000}"/>
    <cellStyle name="Normal 13 4 3 6 3 2" xfId="4289" xr:uid="{00000000-0005-0000-0000-0000BC0E0000}"/>
    <cellStyle name="Normal 13 4 3 6 3 3" xfId="4290" xr:uid="{00000000-0005-0000-0000-0000BD0E0000}"/>
    <cellStyle name="Normal 13 4 3 6 3 4" xfId="4291" xr:uid="{00000000-0005-0000-0000-0000BE0E0000}"/>
    <cellStyle name="Normal 13 4 3 6 4" xfId="4292" xr:uid="{00000000-0005-0000-0000-0000BF0E0000}"/>
    <cellStyle name="Normal 13 4 3 6 4 2" xfId="4293" xr:uid="{00000000-0005-0000-0000-0000C00E0000}"/>
    <cellStyle name="Normal 13 4 3 6 4 3" xfId="4294" xr:uid="{00000000-0005-0000-0000-0000C10E0000}"/>
    <cellStyle name="Normal 13 4 3 6 4 4" xfId="4295" xr:uid="{00000000-0005-0000-0000-0000C20E0000}"/>
    <cellStyle name="Normal 13 4 3 6 5" xfId="4296" xr:uid="{00000000-0005-0000-0000-0000C30E0000}"/>
    <cellStyle name="Normal 13 4 3 6 5 2" xfId="4297" xr:uid="{00000000-0005-0000-0000-0000C40E0000}"/>
    <cellStyle name="Normal 13 4 3 6 5 3" xfId="4298" xr:uid="{00000000-0005-0000-0000-0000C50E0000}"/>
    <cellStyle name="Normal 13 4 3 6 5 4" xfId="4299" xr:uid="{00000000-0005-0000-0000-0000C60E0000}"/>
    <cellStyle name="Normal 13 4 3 6 6" xfId="4300" xr:uid="{00000000-0005-0000-0000-0000C70E0000}"/>
    <cellStyle name="Normal 13 4 3 6 6 2" xfId="4301" xr:uid="{00000000-0005-0000-0000-0000C80E0000}"/>
    <cellStyle name="Normal 13 4 3 6 6 3" xfId="4302" xr:uid="{00000000-0005-0000-0000-0000C90E0000}"/>
    <cellStyle name="Normal 13 4 3 6 7" xfId="4303" xr:uid="{00000000-0005-0000-0000-0000CA0E0000}"/>
    <cellStyle name="Normal 13 4 3 6 8" xfId="4304" xr:uid="{00000000-0005-0000-0000-0000CB0E0000}"/>
    <cellStyle name="Normal 13 4 3 6 9" xfId="4305" xr:uid="{00000000-0005-0000-0000-0000CC0E0000}"/>
    <cellStyle name="Normal 13 4 3 7" xfId="4306" xr:uid="{00000000-0005-0000-0000-0000CD0E0000}"/>
    <cellStyle name="Normal 13 4 3 7 2" xfId="4307" xr:uid="{00000000-0005-0000-0000-0000CE0E0000}"/>
    <cellStyle name="Normal 13 4 3 7 2 2" xfId="4308" xr:uid="{00000000-0005-0000-0000-0000CF0E0000}"/>
    <cellStyle name="Normal 13 4 3 7 2 2 2" xfId="4309" xr:uid="{00000000-0005-0000-0000-0000D00E0000}"/>
    <cellStyle name="Normal 13 4 3 7 2 2 3" xfId="4310" xr:uid="{00000000-0005-0000-0000-0000D10E0000}"/>
    <cellStyle name="Normal 13 4 3 7 2 2 4" xfId="4311" xr:uid="{00000000-0005-0000-0000-0000D20E0000}"/>
    <cellStyle name="Normal 13 4 3 7 2 3" xfId="4312" xr:uid="{00000000-0005-0000-0000-0000D30E0000}"/>
    <cellStyle name="Normal 13 4 3 7 2 3 2" xfId="4313" xr:uid="{00000000-0005-0000-0000-0000D40E0000}"/>
    <cellStyle name="Normal 13 4 3 7 2 3 3" xfId="4314" xr:uid="{00000000-0005-0000-0000-0000D50E0000}"/>
    <cellStyle name="Normal 13 4 3 7 2 4" xfId="4315" xr:uid="{00000000-0005-0000-0000-0000D60E0000}"/>
    <cellStyle name="Normal 13 4 3 7 2 5" xfId="4316" xr:uid="{00000000-0005-0000-0000-0000D70E0000}"/>
    <cellStyle name="Normal 13 4 3 7 2 6" xfId="4317" xr:uid="{00000000-0005-0000-0000-0000D80E0000}"/>
    <cellStyle name="Normal 13 4 3 7 3" xfId="4318" xr:uid="{00000000-0005-0000-0000-0000D90E0000}"/>
    <cellStyle name="Normal 13 4 3 7 3 2" xfId="4319" xr:uid="{00000000-0005-0000-0000-0000DA0E0000}"/>
    <cellStyle name="Normal 13 4 3 7 3 3" xfId="4320" xr:uid="{00000000-0005-0000-0000-0000DB0E0000}"/>
    <cellStyle name="Normal 13 4 3 7 3 4" xfId="4321" xr:uid="{00000000-0005-0000-0000-0000DC0E0000}"/>
    <cellStyle name="Normal 13 4 3 7 4" xfId="4322" xr:uid="{00000000-0005-0000-0000-0000DD0E0000}"/>
    <cellStyle name="Normal 13 4 3 7 4 2" xfId="4323" xr:uid="{00000000-0005-0000-0000-0000DE0E0000}"/>
    <cellStyle name="Normal 13 4 3 7 4 3" xfId="4324" xr:uid="{00000000-0005-0000-0000-0000DF0E0000}"/>
    <cellStyle name="Normal 13 4 3 7 4 4" xfId="4325" xr:uid="{00000000-0005-0000-0000-0000E00E0000}"/>
    <cellStyle name="Normal 13 4 3 7 5" xfId="4326" xr:uid="{00000000-0005-0000-0000-0000E10E0000}"/>
    <cellStyle name="Normal 13 4 3 7 5 2" xfId="4327" xr:uid="{00000000-0005-0000-0000-0000E20E0000}"/>
    <cellStyle name="Normal 13 4 3 7 5 3" xfId="4328" xr:uid="{00000000-0005-0000-0000-0000E30E0000}"/>
    <cellStyle name="Normal 13 4 3 7 6" xfId="4329" xr:uid="{00000000-0005-0000-0000-0000E40E0000}"/>
    <cellStyle name="Normal 13 4 3 7 7" xfId="4330" xr:uid="{00000000-0005-0000-0000-0000E50E0000}"/>
    <cellStyle name="Normal 13 4 3 7 8" xfId="4331" xr:uid="{00000000-0005-0000-0000-0000E60E0000}"/>
    <cellStyle name="Normal 13 4 3 8" xfId="4332" xr:uid="{00000000-0005-0000-0000-0000E70E0000}"/>
    <cellStyle name="Normal 13 4 3 8 2" xfId="4333" xr:uid="{00000000-0005-0000-0000-0000E80E0000}"/>
    <cellStyle name="Normal 13 4 3 8 2 2" xfId="4334" xr:uid="{00000000-0005-0000-0000-0000E90E0000}"/>
    <cellStyle name="Normal 13 4 3 8 2 3" xfId="4335" xr:uid="{00000000-0005-0000-0000-0000EA0E0000}"/>
    <cellStyle name="Normal 13 4 3 8 2 4" xfId="4336" xr:uid="{00000000-0005-0000-0000-0000EB0E0000}"/>
    <cellStyle name="Normal 13 4 3 8 3" xfId="4337" xr:uid="{00000000-0005-0000-0000-0000EC0E0000}"/>
    <cellStyle name="Normal 13 4 3 8 3 2" xfId="4338" xr:uid="{00000000-0005-0000-0000-0000ED0E0000}"/>
    <cellStyle name="Normal 13 4 3 8 3 3" xfId="4339" xr:uid="{00000000-0005-0000-0000-0000EE0E0000}"/>
    <cellStyle name="Normal 13 4 3 8 4" xfId="4340" xr:uid="{00000000-0005-0000-0000-0000EF0E0000}"/>
    <cellStyle name="Normal 13 4 3 8 5" xfId="4341" xr:uid="{00000000-0005-0000-0000-0000F00E0000}"/>
    <cellStyle name="Normal 13 4 3 8 6" xfId="4342" xr:uid="{00000000-0005-0000-0000-0000F10E0000}"/>
    <cellStyle name="Normal 13 4 3 9" xfId="4343" xr:uid="{00000000-0005-0000-0000-0000F20E0000}"/>
    <cellStyle name="Normal 13 4 3 9 2" xfId="4344" xr:uid="{00000000-0005-0000-0000-0000F30E0000}"/>
    <cellStyle name="Normal 13 4 3 9 3" xfId="4345" xr:uid="{00000000-0005-0000-0000-0000F40E0000}"/>
    <cellStyle name="Normal 13 4 3 9 4" xfId="4346" xr:uid="{00000000-0005-0000-0000-0000F50E0000}"/>
    <cellStyle name="Normal 13 4 4" xfId="374" xr:uid="{00000000-0005-0000-0000-0000F60E0000}"/>
    <cellStyle name="Normal 13 4 4 10" xfId="4347" xr:uid="{00000000-0005-0000-0000-0000F70E0000}"/>
    <cellStyle name="Normal 13 4 4 11" xfId="4348" xr:uid="{00000000-0005-0000-0000-0000F80E0000}"/>
    <cellStyle name="Normal 13 4 4 2" xfId="4349" xr:uid="{00000000-0005-0000-0000-0000F90E0000}"/>
    <cellStyle name="Normal 13 4 4 2 10" xfId="4350" xr:uid="{00000000-0005-0000-0000-0000FA0E0000}"/>
    <cellStyle name="Normal 13 4 4 2 2" xfId="4351" xr:uid="{00000000-0005-0000-0000-0000FB0E0000}"/>
    <cellStyle name="Normal 13 4 4 2 2 2" xfId="4352" xr:uid="{00000000-0005-0000-0000-0000FC0E0000}"/>
    <cellStyle name="Normal 13 4 4 2 2 2 2" xfId="4353" xr:uid="{00000000-0005-0000-0000-0000FD0E0000}"/>
    <cellStyle name="Normal 13 4 4 2 2 2 2 2" xfId="4354" xr:uid="{00000000-0005-0000-0000-0000FE0E0000}"/>
    <cellStyle name="Normal 13 4 4 2 2 2 2 3" xfId="4355" xr:uid="{00000000-0005-0000-0000-0000FF0E0000}"/>
    <cellStyle name="Normal 13 4 4 2 2 2 2 4" xfId="4356" xr:uid="{00000000-0005-0000-0000-0000000F0000}"/>
    <cellStyle name="Normal 13 4 4 2 2 2 3" xfId="4357" xr:uid="{00000000-0005-0000-0000-0000010F0000}"/>
    <cellStyle name="Normal 13 4 4 2 2 2 3 2" xfId="4358" xr:uid="{00000000-0005-0000-0000-0000020F0000}"/>
    <cellStyle name="Normal 13 4 4 2 2 2 3 3" xfId="4359" xr:uid="{00000000-0005-0000-0000-0000030F0000}"/>
    <cellStyle name="Normal 13 4 4 2 2 2 4" xfId="4360" xr:uid="{00000000-0005-0000-0000-0000040F0000}"/>
    <cellStyle name="Normal 13 4 4 2 2 2 5" xfId="4361" xr:uid="{00000000-0005-0000-0000-0000050F0000}"/>
    <cellStyle name="Normal 13 4 4 2 2 2 6" xfId="4362" xr:uid="{00000000-0005-0000-0000-0000060F0000}"/>
    <cellStyle name="Normal 13 4 4 2 2 3" xfId="4363" xr:uid="{00000000-0005-0000-0000-0000070F0000}"/>
    <cellStyle name="Normal 13 4 4 2 2 3 2" xfId="4364" xr:uid="{00000000-0005-0000-0000-0000080F0000}"/>
    <cellStyle name="Normal 13 4 4 2 2 3 3" xfId="4365" xr:uid="{00000000-0005-0000-0000-0000090F0000}"/>
    <cellStyle name="Normal 13 4 4 2 2 3 4" xfId="4366" xr:uid="{00000000-0005-0000-0000-00000A0F0000}"/>
    <cellStyle name="Normal 13 4 4 2 2 4" xfId="4367" xr:uid="{00000000-0005-0000-0000-00000B0F0000}"/>
    <cellStyle name="Normal 13 4 4 2 2 4 2" xfId="4368" xr:uid="{00000000-0005-0000-0000-00000C0F0000}"/>
    <cellStyle name="Normal 13 4 4 2 2 4 3" xfId="4369" xr:uid="{00000000-0005-0000-0000-00000D0F0000}"/>
    <cellStyle name="Normal 13 4 4 2 2 4 4" xfId="4370" xr:uid="{00000000-0005-0000-0000-00000E0F0000}"/>
    <cellStyle name="Normal 13 4 4 2 2 5" xfId="4371" xr:uid="{00000000-0005-0000-0000-00000F0F0000}"/>
    <cellStyle name="Normal 13 4 4 2 2 5 2" xfId="4372" xr:uid="{00000000-0005-0000-0000-0000100F0000}"/>
    <cellStyle name="Normal 13 4 4 2 2 5 3" xfId="4373" xr:uid="{00000000-0005-0000-0000-0000110F0000}"/>
    <cellStyle name="Normal 13 4 4 2 2 5 4" xfId="4374" xr:uid="{00000000-0005-0000-0000-0000120F0000}"/>
    <cellStyle name="Normal 13 4 4 2 2 6" xfId="4375" xr:uid="{00000000-0005-0000-0000-0000130F0000}"/>
    <cellStyle name="Normal 13 4 4 2 2 6 2" xfId="4376" xr:uid="{00000000-0005-0000-0000-0000140F0000}"/>
    <cellStyle name="Normal 13 4 4 2 2 6 3" xfId="4377" xr:uid="{00000000-0005-0000-0000-0000150F0000}"/>
    <cellStyle name="Normal 13 4 4 2 2 7" xfId="4378" xr:uid="{00000000-0005-0000-0000-0000160F0000}"/>
    <cellStyle name="Normal 13 4 4 2 2 8" xfId="4379" xr:uid="{00000000-0005-0000-0000-0000170F0000}"/>
    <cellStyle name="Normal 13 4 4 2 2 9" xfId="4380" xr:uid="{00000000-0005-0000-0000-0000180F0000}"/>
    <cellStyle name="Normal 13 4 4 2 3" xfId="4381" xr:uid="{00000000-0005-0000-0000-0000190F0000}"/>
    <cellStyle name="Normal 13 4 4 2 3 2" xfId="4382" xr:uid="{00000000-0005-0000-0000-00001A0F0000}"/>
    <cellStyle name="Normal 13 4 4 2 3 2 2" xfId="4383" xr:uid="{00000000-0005-0000-0000-00001B0F0000}"/>
    <cellStyle name="Normal 13 4 4 2 3 2 3" xfId="4384" xr:uid="{00000000-0005-0000-0000-00001C0F0000}"/>
    <cellStyle name="Normal 13 4 4 2 3 2 4" xfId="4385" xr:uid="{00000000-0005-0000-0000-00001D0F0000}"/>
    <cellStyle name="Normal 13 4 4 2 3 3" xfId="4386" xr:uid="{00000000-0005-0000-0000-00001E0F0000}"/>
    <cellStyle name="Normal 13 4 4 2 3 3 2" xfId="4387" xr:uid="{00000000-0005-0000-0000-00001F0F0000}"/>
    <cellStyle name="Normal 13 4 4 2 3 3 3" xfId="4388" xr:uid="{00000000-0005-0000-0000-0000200F0000}"/>
    <cellStyle name="Normal 13 4 4 2 3 4" xfId="4389" xr:uid="{00000000-0005-0000-0000-0000210F0000}"/>
    <cellStyle name="Normal 13 4 4 2 3 5" xfId="4390" xr:uid="{00000000-0005-0000-0000-0000220F0000}"/>
    <cellStyle name="Normal 13 4 4 2 3 6" xfId="4391" xr:uid="{00000000-0005-0000-0000-0000230F0000}"/>
    <cellStyle name="Normal 13 4 4 2 4" xfId="4392" xr:uid="{00000000-0005-0000-0000-0000240F0000}"/>
    <cellStyle name="Normal 13 4 4 2 4 2" xfId="4393" xr:uid="{00000000-0005-0000-0000-0000250F0000}"/>
    <cellStyle name="Normal 13 4 4 2 4 3" xfId="4394" xr:uid="{00000000-0005-0000-0000-0000260F0000}"/>
    <cellStyle name="Normal 13 4 4 2 4 4" xfId="4395" xr:uid="{00000000-0005-0000-0000-0000270F0000}"/>
    <cellStyle name="Normal 13 4 4 2 5" xfId="4396" xr:uid="{00000000-0005-0000-0000-0000280F0000}"/>
    <cellStyle name="Normal 13 4 4 2 5 2" xfId="4397" xr:uid="{00000000-0005-0000-0000-0000290F0000}"/>
    <cellStyle name="Normal 13 4 4 2 5 3" xfId="4398" xr:uid="{00000000-0005-0000-0000-00002A0F0000}"/>
    <cellStyle name="Normal 13 4 4 2 5 4" xfId="4399" xr:uid="{00000000-0005-0000-0000-00002B0F0000}"/>
    <cellStyle name="Normal 13 4 4 2 6" xfId="4400" xr:uid="{00000000-0005-0000-0000-00002C0F0000}"/>
    <cellStyle name="Normal 13 4 4 2 6 2" xfId="4401" xr:uid="{00000000-0005-0000-0000-00002D0F0000}"/>
    <cellStyle name="Normal 13 4 4 2 6 3" xfId="4402" xr:uid="{00000000-0005-0000-0000-00002E0F0000}"/>
    <cellStyle name="Normal 13 4 4 2 6 4" xfId="4403" xr:uid="{00000000-0005-0000-0000-00002F0F0000}"/>
    <cellStyle name="Normal 13 4 4 2 7" xfId="4404" xr:uid="{00000000-0005-0000-0000-0000300F0000}"/>
    <cellStyle name="Normal 13 4 4 2 7 2" xfId="4405" xr:uid="{00000000-0005-0000-0000-0000310F0000}"/>
    <cellStyle name="Normal 13 4 4 2 7 3" xfId="4406" xr:uid="{00000000-0005-0000-0000-0000320F0000}"/>
    <cellStyle name="Normal 13 4 4 2 8" xfId="4407" xr:uid="{00000000-0005-0000-0000-0000330F0000}"/>
    <cellStyle name="Normal 13 4 4 2 9" xfId="4408" xr:uid="{00000000-0005-0000-0000-0000340F0000}"/>
    <cellStyle name="Normal 13 4 4 3" xfId="4409" xr:uid="{00000000-0005-0000-0000-0000350F0000}"/>
    <cellStyle name="Normal 13 4 4 3 2" xfId="4410" xr:uid="{00000000-0005-0000-0000-0000360F0000}"/>
    <cellStyle name="Normal 13 4 4 3 2 2" xfId="4411" xr:uid="{00000000-0005-0000-0000-0000370F0000}"/>
    <cellStyle name="Normal 13 4 4 3 2 2 2" xfId="4412" xr:uid="{00000000-0005-0000-0000-0000380F0000}"/>
    <cellStyle name="Normal 13 4 4 3 2 2 3" xfId="4413" xr:uid="{00000000-0005-0000-0000-0000390F0000}"/>
    <cellStyle name="Normal 13 4 4 3 2 2 4" xfId="4414" xr:uid="{00000000-0005-0000-0000-00003A0F0000}"/>
    <cellStyle name="Normal 13 4 4 3 2 3" xfId="4415" xr:uid="{00000000-0005-0000-0000-00003B0F0000}"/>
    <cellStyle name="Normal 13 4 4 3 2 3 2" xfId="4416" xr:uid="{00000000-0005-0000-0000-00003C0F0000}"/>
    <cellStyle name="Normal 13 4 4 3 2 3 3" xfId="4417" xr:uid="{00000000-0005-0000-0000-00003D0F0000}"/>
    <cellStyle name="Normal 13 4 4 3 2 4" xfId="4418" xr:uid="{00000000-0005-0000-0000-00003E0F0000}"/>
    <cellStyle name="Normal 13 4 4 3 2 5" xfId="4419" xr:uid="{00000000-0005-0000-0000-00003F0F0000}"/>
    <cellStyle name="Normal 13 4 4 3 2 6" xfId="4420" xr:uid="{00000000-0005-0000-0000-0000400F0000}"/>
    <cellStyle name="Normal 13 4 4 3 3" xfId="4421" xr:uid="{00000000-0005-0000-0000-0000410F0000}"/>
    <cellStyle name="Normal 13 4 4 3 3 2" xfId="4422" xr:uid="{00000000-0005-0000-0000-0000420F0000}"/>
    <cellStyle name="Normal 13 4 4 3 3 3" xfId="4423" xr:uid="{00000000-0005-0000-0000-0000430F0000}"/>
    <cellStyle name="Normal 13 4 4 3 3 4" xfId="4424" xr:uid="{00000000-0005-0000-0000-0000440F0000}"/>
    <cellStyle name="Normal 13 4 4 3 4" xfId="4425" xr:uid="{00000000-0005-0000-0000-0000450F0000}"/>
    <cellStyle name="Normal 13 4 4 3 4 2" xfId="4426" xr:uid="{00000000-0005-0000-0000-0000460F0000}"/>
    <cellStyle name="Normal 13 4 4 3 4 3" xfId="4427" xr:uid="{00000000-0005-0000-0000-0000470F0000}"/>
    <cellStyle name="Normal 13 4 4 3 4 4" xfId="4428" xr:uid="{00000000-0005-0000-0000-0000480F0000}"/>
    <cellStyle name="Normal 13 4 4 3 5" xfId="4429" xr:uid="{00000000-0005-0000-0000-0000490F0000}"/>
    <cellStyle name="Normal 13 4 4 3 5 2" xfId="4430" xr:uid="{00000000-0005-0000-0000-00004A0F0000}"/>
    <cellStyle name="Normal 13 4 4 3 5 3" xfId="4431" xr:uid="{00000000-0005-0000-0000-00004B0F0000}"/>
    <cellStyle name="Normal 13 4 4 3 5 4" xfId="4432" xr:uid="{00000000-0005-0000-0000-00004C0F0000}"/>
    <cellStyle name="Normal 13 4 4 3 6" xfId="4433" xr:uid="{00000000-0005-0000-0000-00004D0F0000}"/>
    <cellStyle name="Normal 13 4 4 3 6 2" xfId="4434" xr:uid="{00000000-0005-0000-0000-00004E0F0000}"/>
    <cellStyle name="Normal 13 4 4 3 6 3" xfId="4435" xr:uid="{00000000-0005-0000-0000-00004F0F0000}"/>
    <cellStyle name="Normal 13 4 4 3 7" xfId="4436" xr:uid="{00000000-0005-0000-0000-0000500F0000}"/>
    <cellStyle name="Normal 13 4 4 3 8" xfId="4437" xr:uid="{00000000-0005-0000-0000-0000510F0000}"/>
    <cellStyle name="Normal 13 4 4 3 9" xfId="4438" xr:uid="{00000000-0005-0000-0000-0000520F0000}"/>
    <cellStyle name="Normal 13 4 4 4" xfId="4439" xr:uid="{00000000-0005-0000-0000-0000530F0000}"/>
    <cellStyle name="Normal 13 4 4 4 2" xfId="4440" xr:uid="{00000000-0005-0000-0000-0000540F0000}"/>
    <cellStyle name="Normal 13 4 4 4 2 2" xfId="4441" xr:uid="{00000000-0005-0000-0000-0000550F0000}"/>
    <cellStyle name="Normal 13 4 4 4 2 3" xfId="4442" xr:uid="{00000000-0005-0000-0000-0000560F0000}"/>
    <cellStyle name="Normal 13 4 4 4 2 4" xfId="4443" xr:uid="{00000000-0005-0000-0000-0000570F0000}"/>
    <cellStyle name="Normal 13 4 4 4 3" xfId="4444" xr:uid="{00000000-0005-0000-0000-0000580F0000}"/>
    <cellStyle name="Normal 13 4 4 4 3 2" xfId="4445" xr:uid="{00000000-0005-0000-0000-0000590F0000}"/>
    <cellStyle name="Normal 13 4 4 4 3 3" xfId="4446" xr:uid="{00000000-0005-0000-0000-00005A0F0000}"/>
    <cellStyle name="Normal 13 4 4 4 4" xfId="4447" xr:uid="{00000000-0005-0000-0000-00005B0F0000}"/>
    <cellStyle name="Normal 13 4 4 4 5" xfId="4448" xr:uid="{00000000-0005-0000-0000-00005C0F0000}"/>
    <cellStyle name="Normal 13 4 4 4 6" xfId="4449" xr:uid="{00000000-0005-0000-0000-00005D0F0000}"/>
    <cellStyle name="Normal 13 4 4 5" xfId="4450" xr:uid="{00000000-0005-0000-0000-00005E0F0000}"/>
    <cellStyle name="Normal 13 4 4 5 2" xfId="4451" xr:uid="{00000000-0005-0000-0000-00005F0F0000}"/>
    <cellStyle name="Normal 13 4 4 5 3" xfId="4452" xr:uid="{00000000-0005-0000-0000-0000600F0000}"/>
    <cellStyle name="Normal 13 4 4 5 4" xfId="4453" xr:uid="{00000000-0005-0000-0000-0000610F0000}"/>
    <cellStyle name="Normal 13 4 4 6" xfId="4454" xr:uid="{00000000-0005-0000-0000-0000620F0000}"/>
    <cellStyle name="Normal 13 4 4 6 2" xfId="4455" xr:uid="{00000000-0005-0000-0000-0000630F0000}"/>
    <cellStyle name="Normal 13 4 4 6 3" xfId="4456" xr:uid="{00000000-0005-0000-0000-0000640F0000}"/>
    <cellStyle name="Normal 13 4 4 6 4" xfId="4457" xr:uid="{00000000-0005-0000-0000-0000650F0000}"/>
    <cellStyle name="Normal 13 4 4 7" xfId="4458" xr:uid="{00000000-0005-0000-0000-0000660F0000}"/>
    <cellStyle name="Normal 13 4 4 7 2" xfId="4459" xr:uid="{00000000-0005-0000-0000-0000670F0000}"/>
    <cellStyle name="Normal 13 4 4 7 3" xfId="4460" xr:uid="{00000000-0005-0000-0000-0000680F0000}"/>
    <cellStyle name="Normal 13 4 4 7 4" xfId="4461" xr:uid="{00000000-0005-0000-0000-0000690F0000}"/>
    <cellStyle name="Normal 13 4 4 8" xfId="4462" xr:uid="{00000000-0005-0000-0000-00006A0F0000}"/>
    <cellStyle name="Normal 13 4 4 8 2" xfId="4463" xr:uid="{00000000-0005-0000-0000-00006B0F0000}"/>
    <cellStyle name="Normal 13 4 4 8 3" xfId="4464" xr:uid="{00000000-0005-0000-0000-00006C0F0000}"/>
    <cellStyle name="Normal 13 4 4 9" xfId="4465" xr:uid="{00000000-0005-0000-0000-00006D0F0000}"/>
    <cellStyle name="Normal 13 4 5" xfId="4466" xr:uid="{00000000-0005-0000-0000-00006E0F0000}"/>
    <cellStyle name="Normal 13 4 5 10" xfId="4467" xr:uid="{00000000-0005-0000-0000-00006F0F0000}"/>
    <cellStyle name="Normal 13 4 5 11" xfId="4468" xr:uid="{00000000-0005-0000-0000-0000700F0000}"/>
    <cellStyle name="Normal 13 4 5 2" xfId="4469" xr:uid="{00000000-0005-0000-0000-0000710F0000}"/>
    <cellStyle name="Normal 13 4 5 2 10" xfId="4470" xr:uid="{00000000-0005-0000-0000-0000720F0000}"/>
    <cellStyle name="Normal 13 4 5 2 2" xfId="4471" xr:uid="{00000000-0005-0000-0000-0000730F0000}"/>
    <cellStyle name="Normal 13 4 5 2 2 2" xfId="4472" xr:uid="{00000000-0005-0000-0000-0000740F0000}"/>
    <cellStyle name="Normal 13 4 5 2 2 2 2" xfId="4473" xr:uid="{00000000-0005-0000-0000-0000750F0000}"/>
    <cellStyle name="Normal 13 4 5 2 2 2 2 2" xfId="4474" xr:uid="{00000000-0005-0000-0000-0000760F0000}"/>
    <cellStyle name="Normal 13 4 5 2 2 2 2 3" xfId="4475" xr:uid="{00000000-0005-0000-0000-0000770F0000}"/>
    <cellStyle name="Normal 13 4 5 2 2 2 2 4" xfId="4476" xr:uid="{00000000-0005-0000-0000-0000780F0000}"/>
    <cellStyle name="Normal 13 4 5 2 2 2 3" xfId="4477" xr:uid="{00000000-0005-0000-0000-0000790F0000}"/>
    <cellStyle name="Normal 13 4 5 2 2 2 3 2" xfId="4478" xr:uid="{00000000-0005-0000-0000-00007A0F0000}"/>
    <cellStyle name="Normal 13 4 5 2 2 2 3 3" xfId="4479" xr:uid="{00000000-0005-0000-0000-00007B0F0000}"/>
    <cellStyle name="Normal 13 4 5 2 2 2 4" xfId="4480" xr:uid="{00000000-0005-0000-0000-00007C0F0000}"/>
    <cellStyle name="Normal 13 4 5 2 2 2 5" xfId="4481" xr:uid="{00000000-0005-0000-0000-00007D0F0000}"/>
    <cellStyle name="Normal 13 4 5 2 2 2 6" xfId="4482" xr:uid="{00000000-0005-0000-0000-00007E0F0000}"/>
    <cellStyle name="Normal 13 4 5 2 2 3" xfId="4483" xr:uid="{00000000-0005-0000-0000-00007F0F0000}"/>
    <cellStyle name="Normal 13 4 5 2 2 3 2" xfId="4484" xr:uid="{00000000-0005-0000-0000-0000800F0000}"/>
    <cellStyle name="Normal 13 4 5 2 2 3 3" xfId="4485" xr:uid="{00000000-0005-0000-0000-0000810F0000}"/>
    <cellStyle name="Normal 13 4 5 2 2 3 4" xfId="4486" xr:uid="{00000000-0005-0000-0000-0000820F0000}"/>
    <cellStyle name="Normal 13 4 5 2 2 4" xfId="4487" xr:uid="{00000000-0005-0000-0000-0000830F0000}"/>
    <cellStyle name="Normal 13 4 5 2 2 4 2" xfId="4488" xr:uid="{00000000-0005-0000-0000-0000840F0000}"/>
    <cellStyle name="Normal 13 4 5 2 2 4 3" xfId="4489" xr:uid="{00000000-0005-0000-0000-0000850F0000}"/>
    <cellStyle name="Normal 13 4 5 2 2 4 4" xfId="4490" xr:uid="{00000000-0005-0000-0000-0000860F0000}"/>
    <cellStyle name="Normal 13 4 5 2 2 5" xfId="4491" xr:uid="{00000000-0005-0000-0000-0000870F0000}"/>
    <cellStyle name="Normal 13 4 5 2 2 5 2" xfId="4492" xr:uid="{00000000-0005-0000-0000-0000880F0000}"/>
    <cellStyle name="Normal 13 4 5 2 2 5 3" xfId="4493" xr:uid="{00000000-0005-0000-0000-0000890F0000}"/>
    <cellStyle name="Normal 13 4 5 2 2 5 4" xfId="4494" xr:uid="{00000000-0005-0000-0000-00008A0F0000}"/>
    <cellStyle name="Normal 13 4 5 2 2 6" xfId="4495" xr:uid="{00000000-0005-0000-0000-00008B0F0000}"/>
    <cellStyle name="Normal 13 4 5 2 2 6 2" xfId="4496" xr:uid="{00000000-0005-0000-0000-00008C0F0000}"/>
    <cellStyle name="Normal 13 4 5 2 2 6 3" xfId="4497" xr:uid="{00000000-0005-0000-0000-00008D0F0000}"/>
    <cellStyle name="Normal 13 4 5 2 2 7" xfId="4498" xr:uid="{00000000-0005-0000-0000-00008E0F0000}"/>
    <cellStyle name="Normal 13 4 5 2 2 8" xfId="4499" xr:uid="{00000000-0005-0000-0000-00008F0F0000}"/>
    <cellStyle name="Normal 13 4 5 2 2 9" xfId="4500" xr:uid="{00000000-0005-0000-0000-0000900F0000}"/>
    <cellStyle name="Normal 13 4 5 2 3" xfId="4501" xr:uid="{00000000-0005-0000-0000-0000910F0000}"/>
    <cellStyle name="Normal 13 4 5 2 3 2" xfId="4502" xr:uid="{00000000-0005-0000-0000-0000920F0000}"/>
    <cellStyle name="Normal 13 4 5 2 3 2 2" xfId="4503" xr:uid="{00000000-0005-0000-0000-0000930F0000}"/>
    <cellStyle name="Normal 13 4 5 2 3 2 3" xfId="4504" xr:uid="{00000000-0005-0000-0000-0000940F0000}"/>
    <cellStyle name="Normal 13 4 5 2 3 2 4" xfId="4505" xr:uid="{00000000-0005-0000-0000-0000950F0000}"/>
    <cellStyle name="Normal 13 4 5 2 3 3" xfId="4506" xr:uid="{00000000-0005-0000-0000-0000960F0000}"/>
    <cellStyle name="Normal 13 4 5 2 3 3 2" xfId="4507" xr:uid="{00000000-0005-0000-0000-0000970F0000}"/>
    <cellStyle name="Normal 13 4 5 2 3 3 3" xfId="4508" xr:uid="{00000000-0005-0000-0000-0000980F0000}"/>
    <cellStyle name="Normal 13 4 5 2 3 4" xfId="4509" xr:uid="{00000000-0005-0000-0000-0000990F0000}"/>
    <cellStyle name="Normal 13 4 5 2 3 5" xfId="4510" xr:uid="{00000000-0005-0000-0000-00009A0F0000}"/>
    <cellStyle name="Normal 13 4 5 2 3 6" xfId="4511" xr:uid="{00000000-0005-0000-0000-00009B0F0000}"/>
    <cellStyle name="Normal 13 4 5 2 4" xfId="4512" xr:uid="{00000000-0005-0000-0000-00009C0F0000}"/>
    <cellStyle name="Normal 13 4 5 2 4 2" xfId="4513" xr:uid="{00000000-0005-0000-0000-00009D0F0000}"/>
    <cellStyle name="Normal 13 4 5 2 4 3" xfId="4514" xr:uid="{00000000-0005-0000-0000-00009E0F0000}"/>
    <cellStyle name="Normal 13 4 5 2 4 4" xfId="4515" xr:uid="{00000000-0005-0000-0000-00009F0F0000}"/>
    <cellStyle name="Normal 13 4 5 2 5" xfId="4516" xr:uid="{00000000-0005-0000-0000-0000A00F0000}"/>
    <cellStyle name="Normal 13 4 5 2 5 2" xfId="4517" xr:uid="{00000000-0005-0000-0000-0000A10F0000}"/>
    <cellStyle name="Normal 13 4 5 2 5 3" xfId="4518" xr:uid="{00000000-0005-0000-0000-0000A20F0000}"/>
    <cellStyle name="Normal 13 4 5 2 5 4" xfId="4519" xr:uid="{00000000-0005-0000-0000-0000A30F0000}"/>
    <cellStyle name="Normal 13 4 5 2 6" xfId="4520" xr:uid="{00000000-0005-0000-0000-0000A40F0000}"/>
    <cellStyle name="Normal 13 4 5 2 6 2" xfId="4521" xr:uid="{00000000-0005-0000-0000-0000A50F0000}"/>
    <cellStyle name="Normal 13 4 5 2 6 3" xfId="4522" xr:uid="{00000000-0005-0000-0000-0000A60F0000}"/>
    <cellStyle name="Normal 13 4 5 2 6 4" xfId="4523" xr:uid="{00000000-0005-0000-0000-0000A70F0000}"/>
    <cellStyle name="Normal 13 4 5 2 7" xfId="4524" xr:uid="{00000000-0005-0000-0000-0000A80F0000}"/>
    <cellStyle name="Normal 13 4 5 2 7 2" xfId="4525" xr:uid="{00000000-0005-0000-0000-0000A90F0000}"/>
    <cellStyle name="Normal 13 4 5 2 7 3" xfId="4526" xr:uid="{00000000-0005-0000-0000-0000AA0F0000}"/>
    <cellStyle name="Normal 13 4 5 2 8" xfId="4527" xr:uid="{00000000-0005-0000-0000-0000AB0F0000}"/>
    <cellStyle name="Normal 13 4 5 2 9" xfId="4528" xr:uid="{00000000-0005-0000-0000-0000AC0F0000}"/>
    <cellStyle name="Normal 13 4 5 3" xfId="4529" xr:uid="{00000000-0005-0000-0000-0000AD0F0000}"/>
    <cellStyle name="Normal 13 4 5 3 2" xfId="4530" xr:uid="{00000000-0005-0000-0000-0000AE0F0000}"/>
    <cellStyle name="Normal 13 4 5 3 2 2" xfId="4531" xr:uid="{00000000-0005-0000-0000-0000AF0F0000}"/>
    <cellStyle name="Normal 13 4 5 3 2 2 2" xfId="4532" xr:uid="{00000000-0005-0000-0000-0000B00F0000}"/>
    <cellStyle name="Normal 13 4 5 3 2 2 3" xfId="4533" xr:uid="{00000000-0005-0000-0000-0000B10F0000}"/>
    <cellStyle name="Normal 13 4 5 3 2 2 4" xfId="4534" xr:uid="{00000000-0005-0000-0000-0000B20F0000}"/>
    <cellStyle name="Normal 13 4 5 3 2 3" xfId="4535" xr:uid="{00000000-0005-0000-0000-0000B30F0000}"/>
    <cellStyle name="Normal 13 4 5 3 2 3 2" xfId="4536" xr:uid="{00000000-0005-0000-0000-0000B40F0000}"/>
    <cellStyle name="Normal 13 4 5 3 2 3 3" xfId="4537" xr:uid="{00000000-0005-0000-0000-0000B50F0000}"/>
    <cellStyle name="Normal 13 4 5 3 2 4" xfId="4538" xr:uid="{00000000-0005-0000-0000-0000B60F0000}"/>
    <cellStyle name="Normal 13 4 5 3 2 5" xfId="4539" xr:uid="{00000000-0005-0000-0000-0000B70F0000}"/>
    <cellStyle name="Normal 13 4 5 3 2 6" xfId="4540" xr:uid="{00000000-0005-0000-0000-0000B80F0000}"/>
    <cellStyle name="Normal 13 4 5 3 3" xfId="4541" xr:uid="{00000000-0005-0000-0000-0000B90F0000}"/>
    <cellStyle name="Normal 13 4 5 3 3 2" xfId="4542" xr:uid="{00000000-0005-0000-0000-0000BA0F0000}"/>
    <cellStyle name="Normal 13 4 5 3 3 3" xfId="4543" xr:uid="{00000000-0005-0000-0000-0000BB0F0000}"/>
    <cellStyle name="Normal 13 4 5 3 3 4" xfId="4544" xr:uid="{00000000-0005-0000-0000-0000BC0F0000}"/>
    <cellStyle name="Normal 13 4 5 3 4" xfId="4545" xr:uid="{00000000-0005-0000-0000-0000BD0F0000}"/>
    <cellStyle name="Normal 13 4 5 3 4 2" xfId="4546" xr:uid="{00000000-0005-0000-0000-0000BE0F0000}"/>
    <cellStyle name="Normal 13 4 5 3 4 3" xfId="4547" xr:uid="{00000000-0005-0000-0000-0000BF0F0000}"/>
    <cellStyle name="Normal 13 4 5 3 4 4" xfId="4548" xr:uid="{00000000-0005-0000-0000-0000C00F0000}"/>
    <cellStyle name="Normal 13 4 5 3 5" xfId="4549" xr:uid="{00000000-0005-0000-0000-0000C10F0000}"/>
    <cellStyle name="Normal 13 4 5 3 5 2" xfId="4550" xr:uid="{00000000-0005-0000-0000-0000C20F0000}"/>
    <cellStyle name="Normal 13 4 5 3 5 3" xfId="4551" xr:uid="{00000000-0005-0000-0000-0000C30F0000}"/>
    <cellStyle name="Normal 13 4 5 3 5 4" xfId="4552" xr:uid="{00000000-0005-0000-0000-0000C40F0000}"/>
    <cellStyle name="Normal 13 4 5 3 6" xfId="4553" xr:uid="{00000000-0005-0000-0000-0000C50F0000}"/>
    <cellStyle name="Normal 13 4 5 3 6 2" xfId="4554" xr:uid="{00000000-0005-0000-0000-0000C60F0000}"/>
    <cellStyle name="Normal 13 4 5 3 6 3" xfId="4555" xr:uid="{00000000-0005-0000-0000-0000C70F0000}"/>
    <cellStyle name="Normal 13 4 5 3 7" xfId="4556" xr:uid="{00000000-0005-0000-0000-0000C80F0000}"/>
    <cellStyle name="Normal 13 4 5 3 8" xfId="4557" xr:uid="{00000000-0005-0000-0000-0000C90F0000}"/>
    <cellStyle name="Normal 13 4 5 3 9" xfId="4558" xr:uid="{00000000-0005-0000-0000-0000CA0F0000}"/>
    <cellStyle name="Normal 13 4 5 4" xfId="4559" xr:uid="{00000000-0005-0000-0000-0000CB0F0000}"/>
    <cellStyle name="Normal 13 4 5 4 2" xfId="4560" xr:uid="{00000000-0005-0000-0000-0000CC0F0000}"/>
    <cellStyle name="Normal 13 4 5 4 2 2" xfId="4561" xr:uid="{00000000-0005-0000-0000-0000CD0F0000}"/>
    <cellStyle name="Normal 13 4 5 4 2 3" xfId="4562" xr:uid="{00000000-0005-0000-0000-0000CE0F0000}"/>
    <cellStyle name="Normal 13 4 5 4 2 4" xfId="4563" xr:uid="{00000000-0005-0000-0000-0000CF0F0000}"/>
    <cellStyle name="Normal 13 4 5 4 3" xfId="4564" xr:uid="{00000000-0005-0000-0000-0000D00F0000}"/>
    <cellStyle name="Normal 13 4 5 4 3 2" xfId="4565" xr:uid="{00000000-0005-0000-0000-0000D10F0000}"/>
    <cellStyle name="Normal 13 4 5 4 3 3" xfId="4566" xr:uid="{00000000-0005-0000-0000-0000D20F0000}"/>
    <cellStyle name="Normal 13 4 5 4 4" xfId="4567" xr:uid="{00000000-0005-0000-0000-0000D30F0000}"/>
    <cellStyle name="Normal 13 4 5 4 5" xfId="4568" xr:uid="{00000000-0005-0000-0000-0000D40F0000}"/>
    <cellStyle name="Normal 13 4 5 4 6" xfId="4569" xr:uid="{00000000-0005-0000-0000-0000D50F0000}"/>
    <cellStyle name="Normal 13 4 5 5" xfId="4570" xr:uid="{00000000-0005-0000-0000-0000D60F0000}"/>
    <cellStyle name="Normal 13 4 5 5 2" xfId="4571" xr:uid="{00000000-0005-0000-0000-0000D70F0000}"/>
    <cellStyle name="Normal 13 4 5 5 3" xfId="4572" xr:uid="{00000000-0005-0000-0000-0000D80F0000}"/>
    <cellStyle name="Normal 13 4 5 5 4" xfId="4573" xr:uid="{00000000-0005-0000-0000-0000D90F0000}"/>
    <cellStyle name="Normal 13 4 5 6" xfId="4574" xr:uid="{00000000-0005-0000-0000-0000DA0F0000}"/>
    <cellStyle name="Normal 13 4 5 6 2" xfId="4575" xr:uid="{00000000-0005-0000-0000-0000DB0F0000}"/>
    <cellStyle name="Normal 13 4 5 6 3" xfId="4576" xr:uid="{00000000-0005-0000-0000-0000DC0F0000}"/>
    <cellStyle name="Normal 13 4 5 6 4" xfId="4577" xr:uid="{00000000-0005-0000-0000-0000DD0F0000}"/>
    <cellStyle name="Normal 13 4 5 7" xfId="4578" xr:uid="{00000000-0005-0000-0000-0000DE0F0000}"/>
    <cellStyle name="Normal 13 4 5 7 2" xfId="4579" xr:uid="{00000000-0005-0000-0000-0000DF0F0000}"/>
    <cellStyle name="Normal 13 4 5 7 3" xfId="4580" xr:uid="{00000000-0005-0000-0000-0000E00F0000}"/>
    <cellStyle name="Normal 13 4 5 7 4" xfId="4581" xr:uid="{00000000-0005-0000-0000-0000E10F0000}"/>
    <cellStyle name="Normal 13 4 5 8" xfId="4582" xr:uid="{00000000-0005-0000-0000-0000E20F0000}"/>
    <cellStyle name="Normal 13 4 5 8 2" xfId="4583" xr:uid="{00000000-0005-0000-0000-0000E30F0000}"/>
    <cellStyle name="Normal 13 4 5 8 3" xfId="4584" xr:uid="{00000000-0005-0000-0000-0000E40F0000}"/>
    <cellStyle name="Normal 13 4 5 9" xfId="4585" xr:uid="{00000000-0005-0000-0000-0000E50F0000}"/>
    <cellStyle name="Normal 13 4 6" xfId="4586" xr:uid="{00000000-0005-0000-0000-0000E60F0000}"/>
    <cellStyle name="Normal 13 4 6 10" xfId="4587" xr:uid="{00000000-0005-0000-0000-0000E70F0000}"/>
    <cellStyle name="Normal 13 4 6 11" xfId="4588" xr:uid="{00000000-0005-0000-0000-0000E80F0000}"/>
    <cellStyle name="Normal 13 4 6 2" xfId="4589" xr:uid="{00000000-0005-0000-0000-0000E90F0000}"/>
    <cellStyle name="Normal 13 4 6 2 10" xfId="4590" xr:uid="{00000000-0005-0000-0000-0000EA0F0000}"/>
    <cellStyle name="Normal 13 4 6 2 2" xfId="4591" xr:uid="{00000000-0005-0000-0000-0000EB0F0000}"/>
    <cellStyle name="Normal 13 4 6 2 2 2" xfId="4592" xr:uid="{00000000-0005-0000-0000-0000EC0F0000}"/>
    <cellStyle name="Normal 13 4 6 2 2 2 2" xfId="4593" xr:uid="{00000000-0005-0000-0000-0000ED0F0000}"/>
    <cellStyle name="Normal 13 4 6 2 2 2 2 2" xfId="4594" xr:uid="{00000000-0005-0000-0000-0000EE0F0000}"/>
    <cellStyle name="Normal 13 4 6 2 2 2 2 3" xfId="4595" xr:uid="{00000000-0005-0000-0000-0000EF0F0000}"/>
    <cellStyle name="Normal 13 4 6 2 2 2 2 4" xfId="4596" xr:uid="{00000000-0005-0000-0000-0000F00F0000}"/>
    <cellStyle name="Normal 13 4 6 2 2 2 3" xfId="4597" xr:uid="{00000000-0005-0000-0000-0000F10F0000}"/>
    <cellStyle name="Normal 13 4 6 2 2 2 3 2" xfId="4598" xr:uid="{00000000-0005-0000-0000-0000F20F0000}"/>
    <cellStyle name="Normal 13 4 6 2 2 2 3 3" xfId="4599" xr:uid="{00000000-0005-0000-0000-0000F30F0000}"/>
    <cellStyle name="Normal 13 4 6 2 2 2 4" xfId="4600" xr:uid="{00000000-0005-0000-0000-0000F40F0000}"/>
    <cellStyle name="Normal 13 4 6 2 2 2 5" xfId="4601" xr:uid="{00000000-0005-0000-0000-0000F50F0000}"/>
    <cellStyle name="Normal 13 4 6 2 2 2 6" xfId="4602" xr:uid="{00000000-0005-0000-0000-0000F60F0000}"/>
    <cellStyle name="Normal 13 4 6 2 2 3" xfId="4603" xr:uid="{00000000-0005-0000-0000-0000F70F0000}"/>
    <cellStyle name="Normal 13 4 6 2 2 3 2" xfId="4604" xr:uid="{00000000-0005-0000-0000-0000F80F0000}"/>
    <cellStyle name="Normal 13 4 6 2 2 3 3" xfId="4605" xr:uid="{00000000-0005-0000-0000-0000F90F0000}"/>
    <cellStyle name="Normal 13 4 6 2 2 3 4" xfId="4606" xr:uid="{00000000-0005-0000-0000-0000FA0F0000}"/>
    <cellStyle name="Normal 13 4 6 2 2 4" xfId="4607" xr:uid="{00000000-0005-0000-0000-0000FB0F0000}"/>
    <cellStyle name="Normal 13 4 6 2 2 4 2" xfId="4608" xr:uid="{00000000-0005-0000-0000-0000FC0F0000}"/>
    <cellStyle name="Normal 13 4 6 2 2 4 3" xfId="4609" xr:uid="{00000000-0005-0000-0000-0000FD0F0000}"/>
    <cellStyle name="Normal 13 4 6 2 2 4 4" xfId="4610" xr:uid="{00000000-0005-0000-0000-0000FE0F0000}"/>
    <cellStyle name="Normal 13 4 6 2 2 5" xfId="4611" xr:uid="{00000000-0005-0000-0000-0000FF0F0000}"/>
    <cellStyle name="Normal 13 4 6 2 2 5 2" xfId="4612" xr:uid="{00000000-0005-0000-0000-000000100000}"/>
    <cellStyle name="Normal 13 4 6 2 2 5 3" xfId="4613" xr:uid="{00000000-0005-0000-0000-000001100000}"/>
    <cellStyle name="Normal 13 4 6 2 2 5 4" xfId="4614" xr:uid="{00000000-0005-0000-0000-000002100000}"/>
    <cellStyle name="Normal 13 4 6 2 2 6" xfId="4615" xr:uid="{00000000-0005-0000-0000-000003100000}"/>
    <cellStyle name="Normal 13 4 6 2 2 6 2" xfId="4616" xr:uid="{00000000-0005-0000-0000-000004100000}"/>
    <cellStyle name="Normal 13 4 6 2 2 6 3" xfId="4617" xr:uid="{00000000-0005-0000-0000-000005100000}"/>
    <cellStyle name="Normal 13 4 6 2 2 7" xfId="4618" xr:uid="{00000000-0005-0000-0000-000006100000}"/>
    <cellStyle name="Normal 13 4 6 2 2 8" xfId="4619" xr:uid="{00000000-0005-0000-0000-000007100000}"/>
    <cellStyle name="Normal 13 4 6 2 2 9" xfId="4620" xr:uid="{00000000-0005-0000-0000-000008100000}"/>
    <cellStyle name="Normal 13 4 6 2 3" xfId="4621" xr:uid="{00000000-0005-0000-0000-000009100000}"/>
    <cellStyle name="Normal 13 4 6 2 3 2" xfId="4622" xr:uid="{00000000-0005-0000-0000-00000A100000}"/>
    <cellStyle name="Normal 13 4 6 2 3 2 2" xfId="4623" xr:uid="{00000000-0005-0000-0000-00000B100000}"/>
    <cellStyle name="Normal 13 4 6 2 3 2 3" xfId="4624" xr:uid="{00000000-0005-0000-0000-00000C100000}"/>
    <cellStyle name="Normal 13 4 6 2 3 2 4" xfId="4625" xr:uid="{00000000-0005-0000-0000-00000D100000}"/>
    <cellStyle name="Normal 13 4 6 2 3 3" xfId="4626" xr:uid="{00000000-0005-0000-0000-00000E100000}"/>
    <cellStyle name="Normal 13 4 6 2 3 3 2" xfId="4627" xr:uid="{00000000-0005-0000-0000-00000F100000}"/>
    <cellStyle name="Normal 13 4 6 2 3 3 3" xfId="4628" xr:uid="{00000000-0005-0000-0000-000010100000}"/>
    <cellStyle name="Normal 13 4 6 2 3 4" xfId="4629" xr:uid="{00000000-0005-0000-0000-000011100000}"/>
    <cellStyle name="Normal 13 4 6 2 3 5" xfId="4630" xr:uid="{00000000-0005-0000-0000-000012100000}"/>
    <cellStyle name="Normal 13 4 6 2 3 6" xfId="4631" xr:uid="{00000000-0005-0000-0000-000013100000}"/>
    <cellStyle name="Normal 13 4 6 2 4" xfId="4632" xr:uid="{00000000-0005-0000-0000-000014100000}"/>
    <cellStyle name="Normal 13 4 6 2 4 2" xfId="4633" xr:uid="{00000000-0005-0000-0000-000015100000}"/>
    <cellStyle name="Normal 13 4 6 2 4 3" xfId="4634" xr:uid="{00000000-0005-0000-0000-000016100000}"/>
    <cellStyle name="Normal 13 4 6 2 4 4" xfId="4635" xr:uid="{00000000-0005-0000-0000-000017100000}"/>
    <cellStyle name="Normal 13 4 6 2 5" xfId="4636" xr:uid="{00000000-0005-0000-0000-000018100000}"/>
    <cellStyle name="Normal 13 4 6 2 5 2" xfId="4637" xr:uid="{00000000-0005-0000-0000-000019100000}"/>
    <cellStyle name="Normal 13 4 6 2 5 3" xfId="4638" xr:uid="{00000000-0005-0000-0000-00001A100000}"/>
    <cellStyle name="Normal 13 4 6 2 5 4" xfId="4639" xr:uid="{00000000-0005-0000-0000-00001B100000}"/>
    <cellStyle name="Normal 13 4 6 2 6" xfId="4640" xr:uid="{00000000-0005-0000-0000-00001C100000}"/>
    <cellStyle name="Normal 13 4 6 2 6 2" xfId="4641" xr:uid="{00000000-0005-0000-0000-00001D100000}"/>
    <cellStyle name="Normal 13 4 6 2 6 3" xfId="4642" xr:uid="{00000000-0005-0000-0000-00001E100000}"/>
    <cellStyle name="Normal 13 4 6 2 6 4" xfId="4643" xr:uid="{00000000-0005-0000-0000-00001F100000}"/>
    <cellStyle name="Normal 13 4 6 2 7" xfId="4644" xr:uid="{00000000-0005-0000-0000-000020100000}"/>
    <cellStyle name="Normal 13 4 6 2 7 2" xfId="4645" xr:uid="{00000000-0005-0000-0000-000021100000}"/>
    <cellStyle name="Normal 13 4 6 2 7 3" xfId="4646" xr:uid="{00000000-0005-0000-0000-000022100000}"/>
    <cellStyle name="Normal 13 4 6 2 8" xfId="4647" xr:uid="{00000000-0005-0000-0000-000023100000}"/>
    <cellStyle name="Normal 13 4 6 2 9" xfId="4648" xr:uid="{00000000-0005-0000-0000-000024100000}"/>
    <cellStyle name="Normal 13 4 6 3" xfId="4649" xr:uid="{00000000-0005-0000-0000-000025100000}"/>
    <cellStyle name="Normal 13 4 6 3 2" xfId="4650" xr:uid="{00000000-0005-0000-0000-000026100000}"/>
    <cellStyle name="Normal 13 4 6 3 2 2" xfId="4651" xr:uid="{00000000-0005-0000-0000-000027100000}"/>
    <cellStyle name="Normal 13 4 6 3 2 2 2" xfId="4652" xr:uid="{00000000-0005-0000-0000-000028100000}"/>
    <cellStyle name="Normal 13 4 6 3 2 2 3" xfId="4653" xr:uid="{00000000-0005-0000-0000-000029100000}"/>
    <cellStyle name="Normal 13 4 6 3 2 2 4" xfId="4654" xr:uid="{00000000-0005-0000-0000-00002A100000}"/>
    <cellStyle name="Normal 13 4 6 3 2 3" xfId="4655" xr:uid="{00000000-0005-0000-0000-00002B100000}"/>
    <cellStyle name="Normal 13 4 6 3 2 3 2" xfId="4656" xr:uid="{00000000-0005-0000-0000-00002C100000}"/>
    <cellStyle name="Normal 13 4 6 3 2 3 3" xfId="4657" xr:uid="{00000000-0005-0000-0000-00002D100000}"/>
    <cellStyle name="Normal 13 4 6 3 2 4" xfId="4658" xr:uid="{00000000-0005-0000-0000-00002E100000}"/>
    <cellStyle name="Normal 13 4 6 3 2 5" xfId="4659" xr:uid="{00000000-0005-0000-0000-00002F100000}"/>
    <cellStyle name="Normal 13 4 6 3 2 6" xfId="4660" xr:uid="{00000000-0005-0000-0000-000030100000}"/>
    <cellStyle name="Normal 13 4 6 3 3" xfId="4661" xr:uid="{00000000-0005-0000-0000-000031100000}"/>
    <cellStyle name="Normal 13 4 6 3 3 2" xfId="4662" xr:uid="{00000000-0005-0000-0000-000032100000}"/>
    <cellStyle name="Normal 13 4 6 3 3 3" xfId="4663" xr:uid="{00000000-0005-0000-0000-000033100000}"/>
    <cellStyle name="Normal 13 4 6 3 3 4" xfId="4664" xr:uid="{00000000-0005-0000-0000-000034100000}"/>
    <cellStyle name="Normal 13 4 6 3 4" xfId="4665" xr:uid="{00000000-0005-0000-0000-000035100000}"/>
    <cellStyle name="Normal 13 4 6 3 4 2" xfId="4666" xr:uid="{00000000-0005-0000-0000-000036100000}"/>
    <cellStyle name="Normal 13 4 6 3 4 3" xfId="4667" xr:uid="{00000000-0005-0000-0000-000037100000}"/>
    <cellStyle name="Normal 13 4 6 3 4 4" xfId="4668" xr:uid="{00000000-0005-0000-0000-000038100000}"/>
    <cellStyle name="Normal 13 4 6 3 5" xfId="4669" xr:uid="{00000000-0005-0000-0000-000039100000}"/>
    <cellStyle name="Normal 13 4 6 3 5 2" xfId="4670" xr:uid="{00000000-0005-0000-0000-00003A100000}"/>
    <cellStyle name="Normal 13 4 6 3 5 3" xfId="4671" xr:uid="{00000000-0005-0000-0000-00003B100000}"/>
    <cellStyle name="Normal 13 4 6 3 5 4" xfId="4672" xr:uid="{00000000-0005-0000-0000-00003C100000}"/>
    <cellStyle name="Normal 13 4 6 3 6" xfId="4673" xr:uid="{00000000-0005-0000-0000-00003D100000}"/>
    <cellStyle name="Normal 13 4 6 3 6 2" xfId="4674" xr:uid="{00000000-0005-0000-0000-00003E100000}"/>
    <cellStyle name="Normal 13 4 6 3 6 3" xfId="4675" xr:uid="{00000000-0005-0000-0000-00003F100000}"/>
    <cellStyle name="Normal 13 4 6 3 7" xfId="4676" xr:uid="{00000000-0005-0000-0000-000040100000}"/>
    <cellStyle name="Normal 13 4 6 3 8" xfId="4677" xr:uid="{00000000-0005-0000-0000-000041100000}"/>
    <cellStyle name="Normal 13 4 6 3 9" xfId="4678" xr:uid="{00000000-0005-0000-0000-000042100000}"/>
    <cellStyle name="Normal 13 4 6 4" xfId="4679" xr:uid="{00000000-0005-0000-0000-000043100000}"/>
    <cellStyle name="Normal 13 4 6 4 2" xfId="4680" xr:uid="{00000000-0005-0000-0000-000044100000}"/>
    <cellStyle name="Normal 13 4 6 4 2 2" xfId="4681" xr:uid="{00000000-0005-0000-0000-000045100000}"/>
    <cellStyle name="Normal 13 4 6 4 2 3" xfId="4682" xr:uid="{00000000-0005-0000-0000-000046100000}"/>
    <cellStyle name="Normal 13 4 6 4 2 4" xfId="4683" xr:uid="{00000000-0005-0000-0000-000047100000}"/>
    <cellStyle name="Normal 13 4 6 4 3" xfId="4684" xr:uid="{00000000-0005-0000-0000-000048100000}"/>
    <cellStyle name="Normal 13 4 6 4 3 2" xfId="4685" xr:uid="{00000000-0005-0000-0000-000049100000}"/>
    <cellStyle name="Normal 13 4 6 4 3 3" xfId="4686" xr:uid="{00000000-0005-0000-0000-00004A100000}"/>
    <cellStyle name="Normal 13 4 6 4 4" xfId="4687" xr:uid="{00000000-0005-0000-0000-00004B100000}"/>
    <cellStyle name="Normal 13 4 6 4 5" xfId="4688" xr:uid="{00000000-0005-0000-0000-00004C100000}"/>
    <cellStyle name="Normal 13 4 6 4 6" xfId="4689" xr:uid="{00000000-0005-0000-0000-00004D100000}"/>
    <cellStyle name="Normal 13 4 6 5" xfId="4690" xr:uid="{00000000-0005-0000-0000-00004E100000}"/>
    <cellStyle name="Normal 13 4 6 5 2" xfId="4691" xr:uid="{00000000-0005-0000-0000-00004F100000}"/>
    <cellStyle name="Normal 13 4 6 5 3" xfId="4692" xr:uid="{00000000-0005-0000-0000-000050100000}"/>
    <cellStyle name="Normal 13 4 6 5 4" xfId="4693" xr:uid="{00000000-0005-0000-0000-000051100000}"/>
    <cellStyle name="Normal 13 4 6 6" xfId="4694" xr:uid="{00000000-0005-0000-0000-000052100000}"/>
    <cellStyle name="Normal 13 4 6 6 2" xfId="4695" xr:uid="{00000000-0005-0000-0000-000053100000}"/>
    <cellStyle name="Normal 13 4 6 6 3" xfId="4696" xr:uid="{00000000-0005-0000-0000-000054100000}"/>
    <cellStyle name="Normal 13 4 6 6 4" xfId="4697" xr:uid="{00000000-0005-0000-0000-000055100000}"/>
    <cellStyle name="Normal 13 4 6 7" xfId="4698" xr:uid="{00000000-0005-0000-0000-000056100000}"/>
    <cellStyle name="Normal 13 4 6 7 2" xfId="4699" xr:uid="{00000000-0005-0000-0000-000057100000}"/>
    <cellStyle name="Normal 13 4 6 7 3" xfId="4700" xr:uid="{00000000-0005-0000-0000-000058100000}"/>
    <cellStyle name="Normal 13 4 6 7 4" xfId="4701" xr:uid="{00000000-0005-0000-0000-000059100000}"/>
    <cellStyle name="Normal 13 4 6 8" xfId="4702" xr:uid="{00000000-0005-0000-0000-00005A100000}"/>
    <cellStyle name="Normal 13 4 6 8 2" xfId="4703" xr:uid="{00000000-0005-0000-0000-00005B100000}"/>
    <cellStyle name="Normal 13 4 6 8 3" xfId="4704" xr:uid="{00000000-0005-0000-0000-00005C100000}"/>
    <cellStyle name="Normal 13 4 6 9" xfId="4705" xr:uid="{00000000-0005-0000-0000-00005D100000}"/>
    <cellStyle name="Normal 13 4 7" xfId="4706" xr:uid="{00000000-0005-0000-0000-00005E100000}"/>
    <cellStyle name="Normal 13 4 7 10" xfId="4707" xr:uid="{00000000-0005-0000-0000-00005F100000}"/>
    <cellStyle name="Normal 13 4 7 11" xfId="4708" xr:uid="{00000000-0005-0000-0000-000060100000}"/>
    <cellStyle name="Normal 13 4 7 2" xfId="4709" xr:uid="{00000000-0005-0000-0000-000061100000}"/>
    <cellStyle name="Normal 13 4 7 2 10" xfId="4710" xr:uid="{00000000-0005-0000-0000-000062100000}"/>
    <cellStyle name="Normal 13 4 7 2 2" xfId="4711" xr:uid="{00000000-0005-0000-0000-000063100000}"/>
    <cellStyle name="Normal 13 4 7 2 2 2" xfId="4712" xr:uid="{00000000-0005-0000-0000-000064100000}"/>
    <cellStyle name="Normal 13 4 7 2 2 2 2" xfId="4713" xr:uid="{00000000-0005-0000-0000-000065100000}"/>
    <cellStyle name="Normal 13 4 7 2 2 2 2 2" xfId="4714" xr:uid="{00000000-0005-0000-0000-000066100000}"/>
    <cellStyle name="Normal 13 4 7 2 2 2 2 3" xfId="4715" xr:uid="{00000000-0005-0000-0000-000067100000}"/>
    <cellStyle name="Normal 13 4 7 2 2 2 2 4" xfId="4716" xr:uid="{00000000-0005-0000-0000-000068100000}"/>
    <cellStyle name="Normal 13 4 7 2 2 2 3" xfId="4717" xr:uid="{00000000-0005-0000-0000-000069100000}"/>
    <cellStyle name="Normal 13 4 7 2 2 2 3 2" xfId="4718" xr:uid="{00000000-0005-0000-0000-00006A100000}"/>
    <cellStyle name="Normal 13 4 7 2 2 2 3 3" xfId="4719" xr:uid="{00000000-0005-0000-0000-00006B100000}"/>
    <cellStyle name="Normal 13 4 7 2 2 2 4" xfId="4720" xr:uid="{00000000-0005-0000-0000-00006C100000}"/>
    <cellStyle name="Normal 13 4 7 2 2 2 5" xfId="4721" xr:uid="{00000000-0005-0000-0000-00006D100000}"/>
    <cellStyle name="Normal 13 4 7 2 2 2 6" xfId="4722" xr:uid="{00000000-0005-0000-0000-00006E100000}"/>
    <cellStyle name="Normal 13 4 7 2 2 3" xfId="4723" xr:uid="{00000000-0005-0000-0000-00006F100000}"/>
    <cellStyle name="Normal 13 4 7 2 2 3 2" xfId="4724" xr:uid="{00000000-0005-0000-0000-000070100000}"/>
    <cellStyle name="Normal 13 4 7 2 2 3 3" xfId="4725" xr:uid="{00000000-0005-0000-0000-000071100000}"/>
    <cellStyle name="Normal 13 4 7 2 2 3 4" xfId="4726" xr:uid="{00000000-0005-0000-0000-000072100000}"/>
    <cellStyle name="Normal 13 4 7 2 2 4" xfId="4727" xr:uid="{00000000-0005-0000-0000-000073100000}"/>
    <cellStyle name="Normal 13 4 7 2 2 4 2" xfId="4728" xr:uid="{00000000-0005-0000-0000-000074100000}"/>
    <cellStyle name="Normal 13 4 7 2 2 4 3" xfId="4729" xr:uid="{00000000-0005-0000-0000-000075100000}"/>
    <cellStyle name="Normal 13 4 7 2 2 4 4" xfId="4730" xr:uid="{00000000-0005-0000-0000-000076100000}"/>
    <cellStyle name="Normal 13 4 7 2 2 5" xfId="4731" xr:uid="{00000000-0005-0000-0000-000077100000}"/>
    <cellStyle name="Normal 13 4 7 2 2 5 2" xfId="4732" xr:uid="{00000000-0005-0000-0000-000078100000}"/>
    <cellStyle name="Normal 13 4 7 2 2 5 3" xfId="4733" xr:uid="{00000000-0005-0000-0000-000079100000}"/>
    <cellStyle name="Normal 13 4 7 2 2 5 4" xfId="4734" xr:uid="{00000000-0005-0000-0000-00007A100000}"/>
    <cellStyle name="Normal 13 4 7 2 2 6" xfId="4735" xr:uid="{00000000-0005-0000-0000-00007B100000}"/>
    <cellStyle name="Normal 13 4 7 2 2 6 2" xfId="4736" xr:uid="{00000000-0005-0000-0000-00007C100000}"/>
    <cellStyle name="Normal 13 4 7 2 2 6 3" xfId="4737" xr:uid="{00000000-0005-0000-0000-00007D100000}"/>
    <cellStyle name="Normal 13 4 7 2 2 7" xfId="4738" xr:uid="{00000000-0005-0000-0000-00007E100000}"/>
    <cellStyle name="Normal 13 4 7 2 2 8" xfId="4739" xr:uid="{00000000-0005-0000-0000-00007F100000}"/>
    <cellStyle name="Normal 13 4 7 2 2 9" xfId="4740" xr:uid="{00000000-0005-0000-0000-000080100000}"/>
    <cellStyle name="Normal 13 4 7 2 3" xfId="4741" xr:uid="{00000000-0005-0000-0000-000081100000}"/>
    <cellStyle name="Normal 13 4 7 2 3 2" xfId="4742" xr:uid="{00000000-0005-0000-0000-000082100000}"/>
    <cellStyle name="Normal 13 4 7 2 3 2 2" xfId="4743" xr:uid="{00000000-0005-0000-0000-000083100000}"/>
    <cellStyle name="Normal 13 4 7 2 3 2 3" xfId="4744" xr:uid="{00000000-0005-0000-0000-000084100000}"/>
    <cellStyle name="Normal 13 4 7 2 3 2 4" xfId="4745" xr:uid="{00000000-0005-0000-0000-000085100000}"/>
    <cellStyle name="Normal 13 4 7 2 3 3" xfId="4746" xr:uid="{00000000-0005-0000-0000-000086100000}"/>
    <cellStyle name="Normal 13 4 7 2 3 3 2" xfId="4747" xr:uid="{00000000-0005-0000-0000-000087100000}"/>
    <cellStyle name="Normal 13 4 7 2 3 3 3" xfId="4748" xr:uid="{00000000-0005-0000-0000-000088100000}"/>
    <cellStyle name="Normal 13 4 7 2 3 4" xfId="4749" xr:uid="{00000000-0005-0000-0000-000089100000}"/>
    <cellStyle name="Normal 13 4 7 2 3 5" xfId="4750" xr:uid="{00000000-0005-0000-0000-00008A100000}"/>
    <cellStyle name="Normal 13 4 7 2 3 6" xfId="4751" xr:uid="{00000000-0005-0000-0000-00008B100000}"/>
    <cellStyle name="Normal 13 4 7 2 4" xfId="4752" xr:uid="{00000000-0005-0000-0000-00008C100000}"/>
    <cellStyle name="Normal 13 4 7 2 4 2" xfId="4753" xr:uid="{00000000-0005-0000-0000-00008D100000}"/>
    <cellStyle name="Normal 13 4 7 2 4 3" xfId="4754" xr:uid="{00000000-0005-0000-0000-00008E100000}"/>
    <cellStyle name="Normal 13 4 7 2 4 4" xfId="4755" xr:uid="{00000000-0005-0000-0000-00008F100000}"/>
    <cellStyle name="Normal 13 4 7 2 5" xfId="4756" xr:uid="{00000000-0005-0000-0000-000090100000}"/>
    <cellStyle name="Normal 13 4 7 2 5 2" xfId="4757" xr:uid="{00000000-0005-0000-0000-000091100000}"/>
    <cellStyle name="Normal 13 4 7 2 5 3" xfId="4758" xr:uid="{00000000-0005-0000-0000-000092100000}"/>
    <cellStyle name="Normal 13 4 7 2 5 4" xfId="4759" xr:uid="{00000000-0005-0000-0000-000093100000}"/>
    <cellStyle name="Normal 13 4 7 2 6" xfId="4760" xr:uid="{00000000-0005-0000-0000-000094100000}"/>
    <cellStyle name="Normal 13 4 7 2 6 2" xfId="4761" xr:uid="{00000000-0005-0000-0000-000095100000}"/>
    <cellStyle name="Normal 13 4 7 2 6 3" xfId="4762" xr:uid="{00000000-0005-0000-0000-000096100000}"/>
    <cellStyle name="Normal 13 4 7 2 6 4" xfId="4763" xr:uid="{00000000-0005-0000-0000-000097100000}"/>
    <cellStyle name="Normal 13 4 7 2 7" xfId="4764" xr:uid="{00000000-0005-0000-0000-000098100000}"/>
    <cellStyle name="Normal 13 4 7 2 7 2" xfId="4765" xr:uid="{00000000-0005-0000-0000-000099100000}"/>
    <cellStyle name="Normal 13 4 7 2 7 3" xfId="4766" xr:uid="{00000000-0005-0000-0000-00009A100000}"/>
    <cellStyle name="Normal 13 4 7 2 8" xfId="4767" xr:uid="{00000000-0005-0000-0000-00009B100000}"/>
    <cellStyle name="Normal 13 4 7 2 9" xfId="4768" xr:uid="{00000000-0005-0000-0000-00009C100000}"/>
    <cellStyle name="Normal 13 4 7 3" xfId="4769" xr:uid="{00000000-0005-0000-0000-00009D100000}"/>
    <cellStyle name="Normal 13 4 7 3 2" xfId="4770" xr:uid="{00000000-0005-0000-0000-00009E100000}"/>
    <cellStyle name="Normal 13 4 7 3 2 2" xfId="4771" xr:uid="{00000000-0005-0000-0000-00009F100000}"/>
    <cellStyle name="Normal 13 4 7 3 2 2 2" xfId="4772" xr:uid="{00000000-0005-0000-0000-0000A0100000}"/>
    <cellStyle name="Normal 13 4 7 3 2 2 3" xfId="4773" xr:uid="{00000000-0005-0000-0000-0000A1100000}"/>
    <cellStyle name="Normal 13 4 7 3 2 2 4" xfId="4774" xr:uid="{00000000-0005-0000-0000-0000A2100000}"/>
    <cellStyle name="Normal 13 4 7 3 2 3" xfId="4775" xr:uid="{00000000-0005-0000-0000-0000A3100000}"/>
    <cellStyle name="Normal 13 4 7 3 2 3 2" xfId="4776" xr:uid="{00000000-0005-0000-0000-0000A4100000}"/>
    <cellStyle name="Normal 13 4 7 3 2 3 3" xfId="4777" xr:uid="{00000000-0005-0000-0000-0000A5100000}"/>
    <cellStyle name="Normal 13 4 7 3 2 4" xfId="4778" xr:uid="{00000000-0005-0000-0000-0000A6100000}"/>
    <cellStyle name="Normal 13 4 7 3 2 5" xfId="4779" xr:uid="{00000000-0005-0000-0000-0000A7100000}"/>
    <cellStyle name="Normal 13 4 7 3 2 6" xfId="4780" xr:uid="{00000000-0005-0000-0000-0000A8100000}"/>
    <cellStyle name="Normal 13 4 7 3 3" xfId="4781" xr:uid="{00000000-0005-0000-0000-0000A9100000}"/>
    <cellStyle name="Normal 13 4 7 3 3 2" xfId="4782" xr:uid="{00000000-0005-0000-0000-0000AA100000}"/>
    <cellStyle name="Normal 13 4 7 3 3 3" xfId="4783" xr:uid="{00000000-0005-0000-0000-0000AB100000}"/>
    <cellStyle name="Normal 13 4 7 3 3 4" xfId="4784" xr:uid="{00000000-0005-0000-0000-0000AC100000}"/>
    <cellStyle name="Normal 13 4 7 3 4" xfId="4785" xr:uid="{00000000-0005-0000-0000-0000AD100000}"/>
    <cellStyle name="Normal 13 4 7 3 4 2" xfId="4786" xr:uid="{00000000-0005-0000-0000-0000AE100000}"/>
    <cellStyle name="Normal 13 4 7 3 4 3" xfId="4787" xr:uid="{00000000-0005-0000-0000-0000AF100000}"/>
    <cellStyle name="Normal 13 4 7 3 4 4" xfId="4788" xr:uid="{00000000-0005-0000-0000-0000B0100000}"/>
    <cellStyle name="Normal 13 4 7 3 5" xfId="4789" xr:uid="{00000000-0005-0000-0000-0000B1100000}"/>
    <cellStyle name="Normal 13 4 7 3 5 2" xfId="4790" xr:uid="{00000000-0005-0000-0000-0000B2100000}"/>
    <cellStyle name="Normal 13 4 7 3 5 3" xfId="4791" xr:uid="{00000000-0005-0000-0000-0000B3100000}"/>
    <cellStyle name="Normal 13 4 7 3 5 4" xfId="4792" xr:uid="{00000000-0005-0000-0000-0000B4100000}"/>
    <cellStyle name="Normal 13 4 7 3 6" xfId="4793" xr:uid="{00000000-0005-0000-0000-0000B5100000}"/>
    <cellStyle name="Normal 13 4 7 3 6 2" xfId="4794" xr:uid="{00000000-0005-0000-0000-0000B6100000}"/>
    <cellStyle name="Normal 13 4 7 3 6 3" xfId="4795" xr:uid="{00000000-0005-0000-0000-0000B7100000}"/>
    <cellStyle name="Normal 13 4 7 3 7" xfId="4796" xr:uid="{00000000-0005-0000-0000-0000B8100000}"/>
    <cellStyle name="Normal 13 4 7 3 8" xfId="4797" xr:uid="{00000000-0005-0000-0000-0000B9100000}"/>
    <cellStyle name="Normal 13 4 7 3 9" xfId="4798" xr:uid="{00000000-0005-0000-0000-0000BA100000}"/>
    <cellStyle name="Normal 13 4 7 4" xfId="4799" xr:uid="{00000000-0005-0000-0000-0000BB100000}"/>
    <cellStyle name="Normal 13 4 7 4 2" xfId="4800" xr:uid="{00000000-0005-0000-0000-0000BC100000}"/>
    <cellStyle name="Normal 13 4 7 4 2 2" xfId="4801" xr:uid="{00000000-0005-0000-0000-0000BD100000}"/>
    <cellStyle name="Normal 13 4 7 4 2 3" xfId="4802" xr:uid="{00000000-0005-0000-0000-0000BE100000}"/>
    <cellStyle name="Normal 13 4 7 4 2 4" xfId="4803" xr:uid="{00000000-0005-0000-0000-0000BF100000}"/>
    <cellStyle name="Normal 13 4 7 4 3" xfId="4804" xr:uid="{00000000-0005-0000-0000-0000C0100000}"/>
    <cellStyle name="Normal 13 4 7 4 3 2" xfId="4805" xr:uid="{00000000-0005-0000-0000-0000C1100000}"/>
    <cellStyle name="Normal 13 4 7 4 3 3" xfId="4806" xr:uid="{00000000-0005-0000-0000-0000C2100000}"/>
    <cellStyle name="Normal 13 4 7 4 4" xfId="4807" xr:uid="{00000000-0005-0000-0000-0000C3100000}"/>
    <cellStyle name="Normal 13 4 7 4 5" xfId="4808" xr:uid="{00000000-0005-0000-0000-0000C4100000}"/>
    <cellStyle name="Normal 13 4 7 4 6" xfId="4809" xr:uid="{00000000-0005-0000-0000-0000C5100000}"/>
    <cellStyle name="Normal 13 4 7 5" xfId="4810" xr:uid="{00000000-0005-0000-0000-0000C6100000}"/>
    <cellStyle name="Normal 13 4 7 5 2" xfId="4811" xr:uid="{00000000-0005-0000-0000-0000C7100000}"/>
    <cellStyle name="Normal 13 4 7 5 3" xfId="4812" xr:uid="{00000000-0005-0000-0000-0000C8100000}"/>
    <cellStyle name="Normal 13 4 7 5 4" xfId="4813" xr:uid="{00000000-0005-0000-0000-0000C9100000}"/>
    <cellStyle name="Normal 13 4 7 6" xfId="4814" xr:uid="{00000000-0005-0000-0000-0000CA100000}"/>
    <cellStyle name="Normal 13 4 7 6 2" xfId="4815" xr:uid="{00000000-0005-0000-0000-0000CB100000}"/>
    <cellStyle name="Normal 13 4 7 6 3" xfId="4816" xr:uid="{00000000-0005-0000-0000-0000CC100000}"/>
    <cellStyle name="Normal 13 4 7 6 4" xfId="4817" xr:uid="{00000000-0005-0000-0000-0000CD100000}"/>
    <cellStyle name="Normal 13 4 7 7" xfId="4818" xr:uid="{00000000-0005-0000-0000-0000CE100000}"/>
    <cellStyle name="Normal 13 4 7 7 2" xfId="4819" xr:uid="{00000000-0005-0000-0000-0000CF100000}"/>
    <cellStyle name="Normal 13 4 7 7 3" xfId="4820" xr:uid="{00000000-0005-0000-0000-0000D0100000}"/>
    <cellStyle name="Normal 13 4 7 7 4" xfId="4821" xr:uid="{00000000-0005-0000-0000-0000D1100000}"/>
    <cellStyle name="Normal 13 4 7 8" xfId="4822" xr:uid="{00000000-0005-0000-0000-0000D2100000}"/>
    <cellStyle name="Normal 13 4 7 8 2" xfId="4823" xr:uid="{00000000-0005-0000-0000-0000D3100000}"/>
    <cellStyle name="Normal 13 4 7 8 3" xfId="4824" xr:uid="{00000000-0005-0000-0000-0000D4100000}"/>
    <cellStyle name="Normal 13 4 7 9" xfId="4825" xr:uid="{00000000-0005-0000-0000-0000D5100000}"/>
    <cellStyle name="Normal 13 4 8" xfId="4826" xr:uid="{00000000-0005-0000-0000-0000D6100000}"/>
    <cellStyle name="Normal 13 4 8 10" xfId="4827" xr:uid="{00000000-0005-0000-0000-0000D7100000}"/>
    <cellStyle name="Normal 13 4 8 2" xfId="4828" xr:uid="{00000000-0005-0000-0000-0000D8100000}"/>
    <cellStyle name="Normal 13 4 8 2 2" xfId="4829" xr:uid="{00000000-0005-0000-0000-0000D9100000}"/>
    <cellStyle name="Normal 13 4 8 2 2 2" xfId="4830" xr:uid="{00000000-0005-0000-0000-0000DA100000}"/>
    <cellStyle name="Normal 13 4 8 2 2 2 2" xfId="4831" xr:uid="{00000000-0005-0000-0000-0000DB100000}"/>
    <cellStyle name="Normal 13 4 8 2 2 2 3" xfId="4832" xr:uid="{00000000-0005-0000-0000-0000DC100000}"/>
    <cellStyle name="Normal 13 4 8 2 2 2 4" xfId="4833" xr:uid="{00000000-0005-0000-0000-0000DD100000}"/>
    <cellStyle name="Normal 13 4 8 2 2 3" xfId="4834" xr:uid="{00000000-0005-0000-0000-0000DE100000}"/>
    <cellStyle name="Normal 13 4 8 2 2 3 2" xfId="4835" xr:uid="{00000000-0005-0000-0000-0000DF100000}"/>
    <cellStyle name="Normal 13 4 8 2 2 3 3" xfId="4836" xr:uid="{00000000-0005-0000-0000-0000E0100000}"/>
    <cellStyle name="Normal 13 4 8 2 2 4" xfId="4837" xr:uid="{00000000-0005-0000-0000-0000E1100000}"/>
    <cellStyle name="Normal 13 4 8 2 2 5" xfId="4838" xr:uid="{00000000-0005-0000-0000-0000E2100000}"/>
    <cellStyle name="Normal 13 4 8 2 2 6" xfId="4839" xr:uid="{00000000-0005-0000-0000-0000E3100000}"/>
    <cellStyle name="Normal 13 4 8 2 3" xfId="4840" xr:uid="{00000000-0005-0000-0000-0000E4100000}"/>
    <cellStyle name="Normal 13 4 8 2 3 2" xfId="4841" xr:uid="{00000000-0005-0000-0000-0000E5100000}"/>
    <cellStyle name="Normal 13 4 8 2 3 3" xfId="4842" xr:uid="{00000000-0005-0000-0000-0000E6100000}"/>
    <cellStyle name="Normal 13 4 8 2 3 4" xfId="4843" xr:uid="{00000000-0005-0000-0000-0000E7100000}"/>
    <cellStyle name="Normal 13 4 8 2 4" xfId="4844" xr:uid="{00000000-0005-0000-0000-0000E8100000}"/>
    <cellStyle name="Normal 13 4 8 2 4 2" xfId="4845" xr:uid="{00000000-0005-0000-0000-0000E9100000}"/>
    <cellStyle name="Normal 13 4 8 2 4 3" xfId="4846" xr:uid="{00000000-0005-0000-0000-0000EA100000}"/>
    <cellStyle name="Normal 13 4 8 2 4 4" xfId="4847" xr:uid="{00000000-0005-0000-0000-0000EB100000}"/>
    <cellStyle name="Normal 13 4 8 2 5" xfId="4848" xr:uid="{00000000-0005-0000-0000-0000EC100000}"/>
    <cellStyle name="Normal 13 4 8 2 5 2" xfId="4849" xr:uid="{00000000-0005-0000-0000-0000ED100000}"/>
    <cellStyle name="Normal 13 4 8 2 5 3" xfId="4850" xr:uid="{00000000-0005-0000-0000-0000EE100000}"/>
    <cellStyle name="Normal 13 4 8 2 5 4" xfId="4851" xr:uid="{00000000-0005-0000-0000-0000EF100000}"/>
    <cellStyle name="Normal 13 4 8 2 6" xfId="4852" xr:uid="{00000000-0005-0000-0000-0000F0100000}"/>
    <cellStyle name="Normal 13 4 8 2 6 2" xfId="4853" xr:uid="{00000000-0005-0000-0000-0000F1100000}"/>
    <cellStyle name="Normal 13 4 8 2 6 3" xfId="4854" xr:uid="{00000000-0005-0000-0000-0000F2100000}"/>
    <cellStyle name="Normal 13 4 8 2 7" xfId="4855" xr:uid="{00000000-0005-0000-0000-0000F3100000}"/>
    <cellStyle name="Normal 13 4 8 2 8" xfId="4856" xr:uid="{00000000-0005-0000-0000-0000F4100000}"/>
    <cellStyle name="Normal 13 4 8 2 9" xfId="4857" xr:uid="{00000000-0005-0000-0000-0000F5100000}"/>
    <cellStyle name="Normal 13 4 8 3" xfId="4858" xr:uid="{00000000-0005-0000-0000-0000F6100000}"/>
    <cellStyle name="Normal 13 4 8 3 2" xfId="4859" xr:uid="{00000000-0005-0000-0000-0000F7100000}"/>
    <cellStyle name="Normal 13 4 8 3 2 2" xfId="4860" xr:uid="{00000000-0005-0000-0000-0000F8100000}"/>
    <cellStyle name="Normal 13 4 8 3 2 3" xfId="4861" xr:uid="{00000000-0005-0000-0000-0000F9100000}"/>
    <cellStyle name="Normal 13 4 8 3 2 4" xfId="4862" xr:uid="{00000000-0005-0000-0000-0000FA100000}"/>
    <cellStyle name="Normal 13 4 8 3 3" xfId="4863" xr:uid="{00000000-0005-0000-0000-0000FB100000}"/>
    <cellStyle name="Normal 13 4 8 3 3 2" xfId="4864" xr:uid="{00000000-0005-0000-0000-0000FC100000}"/>
    <cellStyle name="Normal 13 4 8 3 3 3" xfId="4865" xr:uid="{00000000-0005-0000-0000-0000FD100000}"/>
    <cellStyle name="Normal 13 4 8 3 4" xfId="4866" xr:uid="{00000000-0005-0000-0000-0000FE100000}"/>
    <cellStyle name="Normal 13 4 8 3 5" xfId="4867" xr:uid="{00000000-0005-0000-0000-0000FF100000}"/>
    <cellStyle name="Normal 13 4 8 3 6" xfId="4868" xr:uid="{00000000-0005-0000-0000-000000110000}"/>
    <cellStyle name="Normal 13 4 8 4" xfId="4869" xr:uid="{00000000-0005-0000-0000-000001110000}"/>
    <cellStyle name="Normal 13 4 8 4 2" xfId="4870" xr:uid="{00000000-0005-0000-0000-000002110000}"/>
    <cellStyle name="Normal 13 4 8 4 3" xfId="4871" xr:uid="{00000000-0005-0000-0000-000003110000}"/>
    <cellStyle name="Normal 13 4 8 4 4" xfId="4872" xr:uid="{00000000-0005-0000-0000-000004110000}"/>
    <cellStyle name="Normal 13 4 8 5" xfId="4873" xr:uid="{00000000-0005-0000-0000-000005110000}"/>
    <cellStyle name="Normal 13 4 8 5 2" xfId="4874" xr:uid="{00000000-0005-0000-0000-000006110000}"/>
    <cellStyle name="Normal 13 4 8 5 3" xfId="4875" xr:uid="{00000000-0005-0000-0000-000007110000}"/>
    <cellStyle name="Normal 13 4 8 5 4" xfId="4876" xr:uid="{00000000-0005-0000-0000-000008110000}"/>
    <cellStyle name="Normal 13 4 8 6" xfId="4877" xr:uid="{00000000-0005-0000-0000-000009110000}"/>
    <cellStyle name="Normal 13 4 8 6 2" xfId="4878" xr:uid="{00000000-0005-0000-0000-00000A110000}"/>
    <cellStyle name="Normal 13 4 8 6 3" xfId="4879" xr:uid="{00000000-0005-0000-0000-00000B110000}"/>
    <cellStyle name="Normal 13 4 8 6 4" xfId="4880" xr:uid="{00000000-0005-0000-0000-00000C110000}"/>
    <cellStyle name="Normal 13 4 8 7" xfId="4881" xr:uid="{00000000-0005-0000-0000-00000D110000}"/>
    <cellStyle name="Normal 13 4 8 7 2" xfId="4882" xr:uid="{00000000-0005-0000-0000-00000E110000}"/>
    <cellStyle name="Normal 13 4 8 7 3" xfId="4883" xr:uid="{00000000-0005-0000-0000-00000F110000}"/>
    <cellStyle name="Normal 13 4 8 8" xfId="4884" xr:uid="{00000000-0005-0000-0000-000010110000}"/>
    <cellStyle name="Normal 13 4 8 9" xfId="4885" xr:uid="{00000000-0005-0000-0000-000011110000}"/>
    <cellStyle name="Normal 13 4 9" xfId="4886" xr:uid="{00000000-0005-0000-0000-000012110000}"/>
    <cellStyle name="Normal 13 4 9 2" xfId="4887" xr:uid="{00000000-0005-0000-0000-000013110000}"/>
    <cellStyle name="Normal 13 4 9 2 2" xfId="4888" xr:uid="{00000000-0005-0000-0000-000014110000}"/>
    <cellStyle name="Normal 13 4 9 2 2 2" xfId="4889" xr:uid="{00000000-0005-0000-0000-000015110000}"/>
    <cellStyle name="Normal 13 4 9 2 2 3" xfId="4890" xr:uid="{00000000-0005-0000-0000-000016110000}"/>
    <cellStyle name="Normal 13 4 9 2 2 4" xfId="4891" xr:uid="{00000000-0005-0000-0000-000017110000}"/>
    <cellStyle name="Normal 13 4 9 2 3" xfId="4892" xr:uid="{00000000-0005-0000-0000-000018110000}"/>
    <cellStyle name="Normal 13 4 9 2 3 2" xfId="4893" xr:uid="{00000000-0005-0000-0000-000019110000}"/>
    <cellStyle name="Normal 13 4 9 2 3 3" xfId="4894" xr:uid="{00000000-0005-0000-0000-00001A110000}"/>
    <cellStyle name="Normal 13 4 9 2 4" xfId="4895" xr:uid="{00000000-0005-0000-0000-00001B110000}"/>
    <cellStyle name="Normal 13 4 9 2 5" xfId="4896" xr:uid="{00000000-0005-0000-0000-00001C110000}"/>
    <cellStyle name="Normal 13 4 9 2 6" xfId="4897" xr:uid="{00000000-0005-0000-0000-00001D110000}"/>
    <cellStyle name="Normal 13 4 9 3" xfId="4898" xr:uid="{00000000-0005-0000-0000-00001E110000}"/>
    <cellStyle name="Normal 13 4 9 3 2" xfId="4899" xr:uid="{00000000-0005-0000-0000-00001F110000}"/>
    <cellStyle name="Normal 13 4 9 3 3" xfId="4900" xr:uid="{00000000-0005-0000-0000-000020110000}"/>
    <cellStyle name="Normal 13 4 9 3 4" xfId="4901" xr:uid="{00000000-0005-0000-0000-000021110000}"/>
    <cellStyle name="Normal 13 4 9 4" xfId="4902" xr:uid="{00000000-0005-0000-0000-000022110000}"/>
    <cellStyle name="Normal 13 4 9 4 2" xfId="4903" xr:uid="{00000000-0005-0000-0000-000023110000}"/>
    <cellStyle name="Normal 13 4 9 4 3" xfId="4904" xr:uid="{00000000-0005-0000-0000-000024110000}"/>
    <cellStyle name="Normal 13 4 9 4 4" xfId="4905" xr:uid="{00000000-0005-0000-0000-000025110000}"/>
    <cellStyle name="Normal 13 4 9 5" xfId="4906" xr:uid="{00000000-0005-0000-0000-000026110000}"/>
    <cellStyle name="Normal 13 4 9 5 2" xfId="4907" xr:uid="{00000000-0005-0000-0000-000027110000}"/>
    <cellStyle name="Normal 13 4 9 5 3" xfId="4908" xr:uid="{00000000-0005-0000-0000-000028110000}"/>
    <cellStyle name="Normal 13 4 9 5 4" xfId="4909" xr:uid="{00000000-0005-0000-0000-000029110000}"/>
    <cellStyle name="Normal 13 4 9 6" xfId="4910" xr:uid="{00000000-0005-0000-0000-00002A110000}"/>
    <cellStyle name="Normal 13 4 9 6 2" xfId="4911" xr:uid="{00000000-0005-0000-0000-00002B110000}"/>
    <cellStyle name="Normal 13 4 9 6 3" xfId="4912" xr:uid="{00000000-0005-0000-0000-00002C110000}"/>
    <cellStyle name="Normal 13 4 9 7" xfId="4913" xr:uid="{00000000-0005-0000-0000-00002D110000}"/>
    <cellStyle name="Normal 13 4 9 8" xfId="4914" xr:uid="{00000000-0005-0000-0000-00002E110000}"/>
    <cellStyle name="Normal 13 4 9 9" xfId="4915" xr:uid="{00000000-0005-0000-0000-00002F110000}"/>
    <cellStyle name="Normal 13 5" xfId="64" xr:uid="{00000000-0005-0000-0000-000030110000}"/>
    <cellStyle name="Normal 13 5 10" xfId="4916" xr:uid="{00000000-0005-0000-0000-000031110000}"/>
    <cellStyle name="Normal 13 5 10 2" xfId="4917" xr:uid="{00000000-0005-0000-0000-000032110000}"/>
    <cellStyle name="Normal 13 5 10 3" xfId="4918" xr:uid="{00000000-0005-0000-0000-000033110000}"/>
    <cellStyle name="Normal 13 5 10 4" xfId="4919" xr:uid="{00000000-0005-0000-0000-000034110000}"/>
    <cellStyle name="Normal 13 5 11" xfId="4920" xr:uid="{00000000-0005-0000-0000-000035110000}"/>
    <cellStyle name="Normal 13 5 11 2" xfId="4921" xr:uid="{00000000-0005-0000-0000-000036110000}"/>
    <cellStyle name="Normal 13 5 11 3" xfId="4922" xr:uid="{00000000-0005-0000-0000-000037110000}"/>
    <cellStyle name="Normal 13 5 11 4" xfId="4923" xr:uid="{00000000-0005-0000-0000-000038110000}"/>
    <cellStyle name="Normal 13 5 12" xfId="4924" xr:uid="{00000000-0005-0000-0000-000039110000}"/>
    <cellStyle name="Normal 13 5 12 2" xfId="4925" xr:uid="{00000000-0005-0000-0000-00003A110000}"/>
    <cellStyle name="Normal 13 5 12 3" xfId="4926" xr:uid="{00000000-0005-0000-0000-00003B110000}"/>
    <cellStyle name="Normal 13 5 12 4" xfId="4927" xr:uid="{00000000-0005-0000-0000-00003C110000}"/>
    <cellStyle name="Normal 13 5 13" xfId="4928" xr:uid="{00000000-0005-0000-0000-00003D110000}"/>
    <cellStyle name="Normal 13 5 13 2" xfId="4929" xr:uid="{00000000-0005-0000-0000-00003E110000}"/>
    <cellStyle name="Normal 13 5 13 3" xfId="4930" xr:uid="{00000000-0005-0000-0000-00003F110000}"/>
    <cellStyle name="Normal 13 5 14" xfId="4931" xr:uid="{00000000-0005-0000-0000-000040110000}"/>
    <cellStyle name="Normal 13 5 15" xfId="4932" xr:uid="{00000000-0005-0000-0000-000041110000}"/>
    <cellStyle name="Normal 13 5 16" xfId="4933" xr:uid="{00000000-0005-0000-0000-000042110000}"/>
    <cellStyle name="Normal 13 5 2" xfId="344" xr:uid="{00000000-0005-0000-0000-000043110000}"/>
    <cellStyle name="Normal 13 5 2 10" xfId="4934" xr:uid="{00000000-0005-0000-0000-000044110000}"/>
    <cellStyle name="Normal 13 5 2 10 2" xfId="4935" xr:uid="{00000000-0005-0000-0000-000045110000}"/>
    <cellStyle name="Normal 13 5 2 10 3" xfId="4936" xr:uid="{00000000-0005-0000-0000-000046110000}"/>
    <cellStyle name="Normal 13 5 2 10 4" xfId="4937" xr:uid="{00000000-0005-0000-0000-000047110000}"/>
    <cellStyle name="Normal 13 5 2 11" xfId="4938" xr:uid="{00000000-0005-0000-0000-000048110000}"/>
    <cellStyle name="Normal 13 5 2 11 2" xfId="4939" xr:uid="{00000000-0005-0000-0000-000049110000}"/>
    <cellStyle name="Normal 13 5 2 11 3" xfId="4940" xr:uid="{00000000-0005-0000-0000-00004A110000}"/>
    <cellStyle name="Normal 13 5 2 12" xfId="4941" xr:uid="{00000000-0005-0000-0000-00004B110000}"/>
    <cellStyle name="Normal 13 5 2 13" xfId="4942" xr:uid="{00000000-0005-0000-0000-00004C110000}"/>
    <cellStyle name="Normal 13 5 2 14" xfId="4943" xr:uid="{00000000-0005-0000-0000-00004D110000}"/>
    <cellStyle name="Normal 13 5 2 2" xfId="4944" xr:uid="{00000000-0005-0000-0000-00004E110000}"/>
    <cellStyle name="Normal 13 5 2 2 10" xfId="4945" xr:uid="{00000000-0005-0000-0000-00004F110000}"/>
    <cellStyle name="Normal 13 5 2 2 11" xfId="4946" xr:uid="{00000000-0005-0000-0000-000050110000}"/>
    <cellStyle name="Normal 13 5 2 2 2" xfId="4947" xr:uid="{00000000-0005-0000-0000-000051110000}"/>
    <cellStyle name="Normal 13 5 2 2 2 10" xfId="4948" xr:uid="{00000000-0005-0000-0000-000052110000}"/>
    <cellStyle name="Normal 13 5 2 2 2 2" xfId="4949" xr:uid="{00000000-0005-0000-0000-000053110000}"/>
    <cellStyle name="Normal 13 5 2 2 2 2 2" xfId="4950" xr:uid="{00000000-0005-0000-0000-000054110000}"/>
    <cellStyle name="Normal 13 5 2 2 2 2 2 2" xfId="4951" xr:uid="{00000000-0005-0000-0000-000055110000}"/>
    <cellStyle name="Normal 13 5 2 2 2 2 2 2 2" xfId="4952" xr:uid="{00000000-0005-0000-0000-000056110000}"/>
    <cellStyle name="Normal 13 5 2 2 2 2 2 2 3" xfId="4953" xr:uid="{00000000-0005-0000-0000-000057110000}"/>
    <cellStyle name="Normal 13 5 2 2 2 2 2 2 4" xfId="4954" xr:uid="{00000000-0005-0000-0000-000058110000}"/>
    <cellStyle name="Normal 13 5 2 2 2 2 2 3" xfId="4955" xr:uid="{00000000-0005-0000-0000-000059110000}"/>
    <cellStyle name="Normal 13 5 2 2 2 2 2 3 2" xfId="4956" xr:uid="{00000000-0005-0000-0000-00005A110000}"/>
    <cellStyle name="Normal 13 5 2 2 2 2 2 3 3" xfId="4957" xr:uid="{00000000-0005-0000-0000-00005B110000}"/>
    <cellStyle name="Normal 13 5 2 2 2 2 2 4" xfId="4958" xr:uid="{00000000-0005-0000-0000-00005C110000}"/>
    <cellStyle name="Normal 13 5 2 2 2 2 2 5" xfId="4959" xr:uid="{00000000-0005-0000-0000-00005D110000}"/>
    <cellStyle name="Normal 13 5 2 2 2 2 2 6" xfId="4960" xr:uid="{00000000-0005-0000-0000-00005E110000}"/>
    <cellStyle name="Normal 13 5 2 2 2 2 3" xfId="4961" xr:uid="{00000000-0005-0000-0000-00005F110000}"/>
    <cellStyle name="Normal 13 5 2 2 2 2 3 2" xfId="4962" xr:uid="{00000000-0005-0000-0000-000060110000}"/>
    <cellStyle name="Normal 13 5 2 2 2 2 3 3" xfId="4963" xr:uid="{00000000-0005-0000-0000-000061110000}"/>
    <cellStyle name="Normal 13 5 2 2 2 2 3 4" xfId="4964" xr:uid="{00000000-0005-0000-0000-000062110000}"/>
    <cellStyle name="Normal 13 5 2 2 2 2 4" xfId="4965" xr:uid="{00000000-0005-0000-0000-000063110000}"/>
    <cellStyle name="Normal 13 5 2 2 2 2 4 2" xfId="4966" xr:uid="{00000000-0005-0000-0000-000064110000}"/>
    <cellStyle name="Normal 13 5 2 2 2 2 4 3" xfId="4967" xr:uid="{00000000-0005-0000-0000-000065110000}"/>
    <cellStyle name="Normal 13 5 2 2 2 2 4 4" xfId="4968" xr:uid="{00000000-0005-0000-0000-000066110000}"/>
    <cellStyle name="Normal 13 5 2 2 2 2 5" xfId="4969" xr:uid="{00000000-0005-0000-0000-000067110000}"/>
    <cellStyle name="Normal 13 5 2 2 2 2 5 2" xfId="4970" xr:uid="{00000000-0005-0000-0000-000068110000}"/>
    <cellStyle name="Normal 13 5 2 2 2 2 5 3" xfId="4971" xr:uid="{00000000-0005-0000-0000-000069110000}"/>
    <cellStyle name="Normal 13 5 2 2 2 2 5 4" xfId="4972" xr:uid="{00000000-0005-0000-0000-00006A110000}"/>
    <cellStyle name="Normal 13 5 2 2 2 2 6" xfId="4973" xr:uid="{00000000-0005-0000-0000-00006B110000}"/>
    <cellStyle name="Normal 13 5 2 2 2 2 6 2" xfId="4974" xr:uid="{00000000-0005-0000-0000-00006C110000}"/>
    <cellStyle name="Normal 13 5 2 2 2 2 6 3" xfId="4975" xr:uid="{00000000-0005-0000-0000-00006D110000}"/>
    <cellStyle name="Normal 13 5 2 2 2 2 7" xfId="4976" xr:uid="{00000000-0005-0000-0000-00006E110000}"/>
    <cellStyle name="Normal 13 5 2 2 2 2 8" xfId="4977" xr:uid="{00000000-0005-0000-0000-00006F110000}"/>
    <cellStyle name="Normal 13 5 2 2 2 2 9" xfId="4978" xr:uid="{00000000-0005-0000-0000-000070110000}"/>
    <cellStyle name="Normal 13 5 2 2 2 3" xfId="4979" xr:uid="{00000000-0005-0000-0000-000071110000}"/>
    <cellStyle name="Normal 13 5 2 2 2 3 2" xfId="4980" xr:uid="{00000000-0005-0000-0000-000072110000}"/>
    <cellStyle name="Normal 13 5 2 2 2 3 2 2" xfId="4981" xr:uid="{00000000-0005-0000-0000-000073110000}"/>
    <cellStyle name="Normal 13 5 2 2 2 3 2 3" xfId="4982" xr:uid="{00000000-0005-0000-0000-000074110000}"/>
    <cellStyle name="Normal 13 5 2 2 2 3 2 4" xfId="4983" xr:uid="{00000000-0005-0000-0000-000075110000}"/>
    <cellStyle name="Normal 13 5 2 2 2 3 3" xfId="4984" xr:uid="{00000000-0005-0000-0000-000076110000}"/>
    <cellStyle name="Normal 13 5 2 2 2 3 3 2" xfId="4985" xr:uid="{00000000-0005-0000-0000-000077110000}"/>
    <cellStyle name="Normal 13 5 2 2 2 3 3 3" xfId="4986" xr:uid="{00000000-0005-0000-0000-000078110000}"/>
    <cellStyle name="Normal 13 5 2 2 2 3 4" xfId="4987" xr:uid="{00000000-0005-0000-0000-000079110000}"/>
    <cellStyle name="Normal 13 5 2 2 2 3 5" xfId="4988" xr:uid="{00000000-0005-0000-0000-00007A110000}"/>
    <cellStyle name="Normal 13 5 2 2 2 3 6" xfId="4989" xr:uid="{00000000-0005-0000-0000-00007B110000}"/>
    <cellStyle name="Normal 13 5 2 2 2 4" xfId="4990" xr:uid="{00000000-0005-0000-0000-00007C110000}"/>
    <cellStyle name="Normal 13 5 2 2 2 4 2" xfId="4991" xr:uid="{00000000-0005-0000-0000-00007D110000}"/>
    <cellStyle name="Normal 13 5 2 2 2 4 3" xfId="4992" xr:uid="{00000000-0005-0000-0000-00007E110000}"/>
    <cellStyle name="Normal 13 5 2 2 2 4 4" xfId="4993" xr:uid="{00000000-0005-0000-0000-00007F110000}"/>
    <cellStyle name="Normal 13 5 2 2 2 5" xfId="4994" xr:uid="{00000000-0005-0000-0000-000080110000}"/>
    <cellStyle name="Normal 13 5 2 2 2 5 2" xfId="4995" xr:uid="{00000000-0005-0000-0000-000081110000}"/>
    <cellStyle name="Normal 13 5 2 2 2 5 3" xfId="4996" xr:uid="{00000000-0005-0000-0000-000082110000}"/>
    <cellStyle name="Normal 13 5 2 2 2 5 4" xfId="4997" xr:uid="{00000000-0005-0000-0000-000083110000}"/>
    <cellStyle name="Normal 13 5 2 2 2 6" xfId="4998" xr:uid="{00000000-0005-0000-0000-000084110000}"/>
    <cellStyle name="Normal 13 5 2 2 2 6 2" xfId="4999" xr:uid="{00000000-0005-0000-0000-000085110000}"/>
    <cellStyle name="Normal 13 5 2 2 2 6 3" xfId="5000" xr:uid="{00000000-0005-0000-0000-000086110000}"/>
    <cellStyle name="Normal 13 5 2 2 2 6 4" xfId="5001" xr:uid="{00000000-0005-0000-0000-000087110000}"/>
    <cellStyle name="Normal 13 5 2 2 2 7" xfId="5002" xr:uid="{00000000-0005-0000-0000-000088110000}"/>
    <cellStyle name="Normal 13 5 2 2 2 7 2" xfId="5003" xr:uid="{00000000-0005-0000-0000-000089110000}"/>
    <cellStyle name="Normal 13 5 2 2 2 7 3" xfId="5004" xr:uid="{00000000-0005-0000-0000-00008A110000}"/>
    <cellStyle name="Normal 13 5 2 2 2 8" xfId="5005" xr:uid="{00000000-0005-0000-0000-00008B110000}"/>
    <cellStyle name="Normal 13 5 2 2 2 9" xfId="5006" xr:uid="{00000000-0005-0000-0000-00008C110000}"/>
    <cellStyle name="Normal 13 5 2 2 3" xfId="5007" xr:uid="{00000000-0005-0000-0000-00008D110000}"/>
    <cellStyle name="Normal 13 5 2 2 3 2" xfId="5008" xr:uid="{00000000-0005-0000-0000-00008E110000}"/>
    <cellStyle name="Normal 13 5 2 2 3 2 2" xfId="5009" xr:uid="{00000000-0005-0000-0000-00008F110000}"/>
    <cellStyle name="Normal 13 5 2 2 3 2 2 2" xfId="5010" xr:uid="{00000000-0005-0000-0000-000090110000}"/>
    <cellStyle name="Normal 13 5 2 2 3 2 2 3" xfId="5011" xr:uid="{00000000-0005-0000-0000-000091110000}"/>
    <cellStyle name="Normal 13 5 2 2 3 2 2 4" xfId="5012" xr:uid="{00000000-0005-0000-0000-000092110000}"/>
    <cellStyle name="Normal 13 5 2 2 3 2 3" xfId="5013" xr:uid="{00000000-0005-0000-0000-000093110000}"/>
    <cellStyle name="Normal 13 5 2 2 3 2 3 2" xfId="5014" xr:uid="{00000000-0005-0000-0000-000094110000}"/>
    <cellStyle name="Normal 13 5 2 2 3 2 3 3" xfId="5015" xr:uid="{00000000-0005-0000-0000-000095110000}"/>
    <cellStyle name="Normal 13 5 2 2 3 2 4" xfId="5016" xr:uid="{00000000-0005-0000-0000-000096110000}"/>
    <cellStyle name="Normal 13 5 2 2 3 2 5" xfId="5017" xr:uid="{00000000-0005-0000-0000-000097110000}"/>
    <cellStyle name="Normal 13 5 2 2 3 2 6" xfId="5018" xr:uid="{00000000-0005-0000-0000-000098110000}"/>
    <cellStyle name="Normal 13 5 2 2 3 3" xfId="5019" xr:uid="{00000000-0005-0000-0000-000099110000}"/>
    <cellStyle name="Normal 13 5 2 2 3 3 2" xfId="5020" xr:uid="{00000000-0005-0000-0000-00009A110000}"/>
    <cellStyle name="Normal 13 5 2 2 3 3 3" xfId="5021" xr:uid="{00000000-0005-0000-0000-00009B110000}"/>
    <cellStyle name="Normal 13 5 2 2 3 3 4" xfId="5022" xr:uid="{00000000-0005-0000-0000-00009C110000}"/>
    <cellStyle name="Normal 13 5 2 2 3 4" xfId="5023" xr:uid="{00000000-0005-0000-0000-00009D110000}"/>
    <cellStyle name="Normal 13 5 2 2 3 4 2" xfId="5024" xr:uid="{00000000-0005-0000-0000-00009E110000}"/>
    <cellStyle name="Normal 13 5 2 2 3 4 3" xfId="5025" xr:uid="{00000000-0005-0000-0000-00009F110000}"/>
    <cellStyle name="Normal 13 5 2 2 3 4 4" xfId="5026" xr:uid="{00000000-0005-0000-0000-0000A0110000}"/>
    <cellStyle name="Normal 13 5 2 2 3 5" xfId="5027" xr:uid="{00000000-0005-0000-0000-0000A1110000}"/>
    <cellStyle name="Normal 13 5 2 2 3 5 2" xfId="5028" xr:uid="{00000000-0005-0000-0000-0000A2110000}"/>
    <cellStyle name="Normal 13 5 2 2 3 5 3" xfId="5029" xr:uid="{00000000-0005-0000-0000-0000A3110000}"/>
    <cellStyle name="Normal 13 5 2 2 3 5 4" xfId="5030" xr:uid="{00000000-0005-0000-0000-0000A4110000}"/>
    <cellStyle name="Normal 13 5 2 2 3 6" xfId="5031" xr:uid="{00000000-0005-0000-0000-0000A5110000}"/>
    <cellStyle name="Normal 13 5 2 2 3 6 2" xfId="5032" xr:uid="{00000000-0005-0000-0000-0000A6110000}"/>
    <cellStyle name="Normal 13 5 2 2 3 6 3" xfId="5033" xr:uid="{00000000-0005-0000-0000-0000A7110000}"/>
    <cellStyle name="Normal 13 5 2 2 3 7" xfId="5034" xr:uid="{00000000-0005-0000-0000-0000A8110000}"/>
    <cellStyle name="Normal 13 5 2 2 3 8" xfId="5035" xr:uid="{00000000-0005-0000-0000-0000A9110000}"/>
    <cellStyle name="Normal 13 5 2 2 3 9" xfId="5036" xr:uid="{00000000-0005-0000-0000-0000AA110000}"/>
    <cellStyle name="Normal 13 5 2 2 4" xfId="5037" xr:uid="{00000000-0005-0000-0000-0000AB110000}"/>
    <cellStyle name="Normal 13 5 2 2 4 2" xfId="5038" xr:uid="{00000000-0005-0000-0000-0000AC110000}"/>
    <cellStyle name="Normal 13 5 2 2 4 2 2" xfId="5039" xr:uid="{00000000-0005-0000-0000-0000AD110000}"/>
    <cellStyle name="Normal 13 5 2 2 4 2 3" xfId="5040" xr:uid="{00000000-0005-0000-0000-0000AE110000}"/>
    <cellStyle name="Normal 13 5 2 2 4 2 4" xfId="5041" xr:uid="{00000000-0005-0000-0000-0000AF110000}"/>
    <cellStyle name="Normal 13 5 2 2 4 3" xfId="5042" xr:uid="{00000000-0005-0000-0000-0000B0110000}"/>
    <cellStyle name="Normal 13 5 2 2 4 3 2" xfId="5043" xr:uid="{00000000-0005-0000-0000-0000B1110000}"/>
    <cellStyle name="Normal 13 5 2 2 4 3 3" xfId="5044" xr:uid="{00000000-0005-0000-0000-0000B2110000}"/>
    <cellStyle name="Normal 13 5 2 2 4 4" xfId="5045" xr:uid="{00000000-0005-0000-0000-0000B3110000}"/>
    <cellStyle name="Normal 13 5 2 2 4 5" xfId="5046" xr:uid="{00000000-0005-0000-0000-0000B4110000}"/>
    <cellStyle name="Normal 13 5 2 2 4 6" xfId="5047" xr:uid="{00000000-0005-0000-0000-0000B5110000}"/>
    <cellStyle name="Normal 13 5 2 2 5" xfId="5048" xr:uid="{00000000-0005-0000-0000-0000B6110000}"/>
    <cellStyle name="Normal 13 5 2 2 5 2" xfId="5049" xr:uid="{00000000-0005-0000-0000-0000B7110000}"/>
    <cellStyle name="Normal 13 5 2 2 5 3" xfId="5050" xr:uid="{00000000-0005-0000-0000-0000B8110000}"/>
    <cellStyle name="Normal 13 5 2 2 5 4" xfId="5051" xr:uid="{00000000-0005-0000-0000-0000B9110000}"/>
    <cellStyle name="Normal 13 5 2 2 6" xfId="5052" xr:uid="{00000000-0005-0000-0000-0000BA110000}"/>
    <cellStyle name="Normal 13 5 2 2 6 2" xfId="5053" xr:uid="{00000000-0005-0000-0000-0000BB110000}"/>
    <cellStyle name="Normal 13 5 2 2 6 3" xfId="5054" xr:uid="{00000000-0005-0000-0000-0000BC110000}"/>
    <cellStyle name="Normal 13 5 2 2 6 4" xfId="5055" xr:uid="{00000000-0005-0000-0000-0000BD110000}"/>
    <cellStyle name="Normal 13 5 2 2 7" xfId="5056" xr:uid="{00000000-0005-0000-0000-0000BE110000}"/>
    <cellStyle name="Normal 13 5 2 2 7 2" xfId="5057" xr:uid="{00000000-0005-0000-0000-0000BF110000}"/>
    <cellStyle name="Normal 13 5 2 2 7 3" xfId="5058" xr:uid="{00000000-0005-0000-0000-0000C0110000}"/>
    <cellStyle name="Normal 13 5 2 2 7 4" xfId="5059" xr:uid="{00000000-0005-0000-0000-0000C1110000}"/>
    <cellStyle name="Normal 13 5 2 2 8" xfId="5060" xr:uid="{00000000-0005-0000-0000-0000C2110000}"/>
    <cellStyle name="Normal 13 5 2 2 8 2" xfId="5061" xr:uid="{00000000-0005-0000-0000-0000C3110000}"/>
    <cellStyle name="Normal 13 5 2 2 8 3" xfId="5062" xr:uid="{00000000-0005-0000-0000-0000C4110000}"/>
    <cellStyle name="Normal 13 5 2 2 9" xfId="5063" xr:uid="{00000000-0005-0000-0000-0000C5110000}"/>
    <cellStyle name="Normal 13 5 2 3" xfId="5064" xr:uid="{00000000-0005-0000-0000-0000C6110000}"/>
    <cellStyle name="Normal 13 5 2 3 10" xfId="5065" xr:uid="{00000000-0005-0000-0000-0000C7110000}"/>
    <cellStyle name="Normal 13 5 2 3 2" xfId="5066" xr:uid="{00000000-0005-0000-0000-0000C8110000}"/>
    <cellStyle name="Normal 13 5 2 3 2 2" xfId="5067" xr:uid="{00000000-0005-0000-0000-0000C9110000}"/>
    <cellStyle name="Normal 13 5 2 3 2 2 2" xfId="5068" xr:uid="{00000000-0005-0000-0000-0000CA110000}"/>
    <cellStyle name="Normal 13 5 2 3 2 2 2 2" xfId="5069" xr:uid="{00000000-0005-0000-0000-0000CB110000}"/>
    <cellStyle name="Normal 13 5 2 3 2 2 2 3" xfId="5070" xr:uid="{00000000-0005-0000-0000-0000CC110000}"/>
    <cellStyle name="Normal 13 5 2 3 2 2 2 4" xfId="5071" xr:uid="{00000000-0005-0000-0000-0000CD110000}"/>
    <cellStyle name="Normal 13 5 2 3 2 2 3" xfId="5072" xr:uid="{00000000-0005-0000-0000-0000CE110000}"/>
    <cellStyle name="Normal 13 5 2 3 2 2 3 2" xfId="5073" xr:uid="{00000000-0005-0000-0000-0000CF110000}"/>
    <cellStyle name="Normal 13 5 2 3 2 2 3 3" xfId="5074" xr:uid="{00000000-0005-0000-0000-0000D0110000}"/>
    <cellStyle name="Normal 13 5 2 3 2 2 4" xfId="5075" xr:uid="{00000000-0005-0000-0000-0000D1110000}"/>
    <cellStyle name="Normal 13 5 2 3 2 2 5" xfId="5076" xr:uid="{00000000-0005-0000-0000-0000D2110000}"/>
    <cellStyle name="Normal 13 5 2 3 2 2 6" xfId="5077" xr:uid="{00000000-0005-0000-0000-0000D3110000}"/>
    <cellStyle name="Normal 13 5 2 3 2 3" xfId="5078" xr:uid="{00000000-0005-0000-0000-0000D4110000}"/>
    <cellStyle name="Normal 13 5 2 3 2 3 2" xfId="5079" xr:uid="{00000000-0005-0000-0000-0000D5110000}"/>
    <cellStyle name="Normal 13 5 2 3 2 3 3" xfId="5080" xr:uid="{00000000-0005-0000-0000-0000D6110000}"/>
    <cellStyle name="Normal 13 5 2 3 2 3 4" xfId="5081" xr:uid="{00000000-0005-0000-0000-0000D7110000}"/>
    <cellStyle name="Normal 13 5 2 3 2 4" xfId="5082" xr:uid="{00000000-0005-0000-0000-0000D8110000}"/>
    <cellStyle name="Normal 13 5 2 3 2 4 2" xfId="5083" xr:uid="{00000000-0005-0000-0000-0000D9110000}"/>
    <cellStyle name="Normal 13 5 2 3 2 4 3" xfId="5084" xr:uid="{00000000-0005-0000-0000-0000DA110000}"/>
    <cellStyle name="Normal 13 5 2 3 2 4 4" xfId="5085" xr:uid="{00000000-0005-0000-0000-0000DB110000}"/>
    <cellStyle name="Normal 13 5 2 3 2 5" xfId="5086" xr:uid="{00000000-0005-0000-0000-0000DC110000}"/>
    <cellStyle name="Normal 13 5 2 3 2 5 2" xfId="5087" xr:uid="{00000000-0005-0000-0000-0000DD110000}"/>
    <cellStyle name="Normal 13 5 2 3 2 5 3" xfId="5088" xr:uid="{00000000-0005-0000-0000-0000DE110000}"/>
    <cellStyle name="Normal 13 5 2 3 2 5 4" xfId="5089" xr:uid="{00000000-0005-0000-0000-0000DF110000}"/>
    <cellStyle name="Normal 13 5 2 3 2 6" xfId="5090" xr:uid="{00000000-0005-0000-0000-0000E0110000}"/>
    <cellStyle name="Normal 13 5 2 3 2 6 2" xfId="5091" xr:uid="{00000000-0005-0000-0000-0000E1110000}"/>
    <cellStyle name="Normal 13 5 2 3 2 6 3" xfId="5092" xr:uid="{00000000-0005-0000-0000-0000E2110000}"/>
    <cellStyle name="Normal 13 5 2 3 2 7" xfId="5093" xr:uid="{00000000-0005-0000-0000-0000E3110000}"/>
    <cellStyle name="Normal 13 5 2 3 2 8" xfId="5094" xr:uid="{00000000-0005-0000-0000-0000E4110000}"/>
    <cellStyle name="Normal 13 5 2 3 2 9" xfId="5095" xr:uid="{00000000-0005-0000-0000-0000E5110000}"/>
    <cellStyle name="Normal 13 5 2 3 3" xfId="5096" xr:uid="{00000000-0005-0000-0000-0000E6110000}"/>
    <cellStyle name="Normal 13 5 2 3 3 2" xfId="5097" xr:uid="{00000000-0005-0000-0000-0000E7110000}"/>
    <cellStyle name="Normal 13 5 2 3 3 2 2" xfId="5098" xr:uid="{00000000-0005-0000-0000-0000E8110000}"/>
    <cellStyle name="Normal 13 5 2 3 3 2 3" xfId="5099" xr:uid="{00000000-0005-0000-0000-0000E9110000}"/>
    <cellStyle name="Normal 13 5 2 3 3 2 4" xfId="5100" xr:uid="{00000000-0005-0000-0000-0000EA110000}"/>
    <cellStyle name="Normal 13 5 2 3 3 3" xfId="5101" xr:uid="{00000000-0005-0000-0000-0000EB110000}"/>
    <cellStyle name="Normal 13 5 2 3 3 3 2" xfId="5102" xr:uid="{00000000-0005-0000-0000-0000EC110000}"/>
    <cellStyle name="Normal 13 5 2 3 3 3 3" xfId="5103" xr:uid="{00000000-0005-0000-0000-0000ED110000}"/>
    <cellStyle name="Normal 13 5 2 3 3 4" xfId="5104" xr:uid="{00000000-0005-0000-0000-0000EE110000}"/>
    <cellStyle name="Normal 13 5 2 3 3 5" xfId="5105" xr:uid="{00000000-0005-0000-0000-0000EF110000}"/>
    <cellStyle name="Normal 13 5 2 3 3 6" xfId="5106" xr:uid="{00000000-0005-0000-0000-0000F0110000}"/>
    <cellStyle name="Normal 13 5 2 3 4" xfId="5107" xr:uid="{00000000-0005-0000-0000-0000F1110000}"/>
    <cellStyle name="Normal 13 5 2 3 4 2" xfId="5108" xr:uid="{00000000-0005-0000-0000-0000F2110000}"/>
    <cellStyle name="Normal 13 5 2 3 4 3" xfId="5109" xr:uid="{00000000-0005-0000-0000-0000F3110000}"/>
    <cellStyle name="Normal 13 5 2 3 4 4" xfId="5110" xr:uid="{00000000-0005-0000-0000-0000F4110000}"/>
    <cellStyle name="Normal 13 5 2 3 5" xfId="5111" xr:uid="{00000000-0005-0000-0000-0000F5110000}"/>
    <cellStyle name="Normal 13 5 2 3 5 2" xfId="5112" xr:uid="{00000000-0005-0000-0000-0000F6110000}"/>
    <cellStyle name="Normal 13 5 2 3 5 3" xfId="5113" xr:uid="{00000000-0005-0000-0000-0000F7110000}"/>
    <cellStyle name="Normal 13 5 2 3 5 4" xfId="5114" xr:uid="{00000000-0005-0000-0000-0000F8110000}"/>
    <cellStyle name="Normal 13 5 2 3 6" xfId="5115" xr:uid="{00000000-0005-0000-0000-0000F9110000}"/>
    <cellStyle name="Normal 13 5 2 3 6 2" xfId="5116" xr:uid="{00000000-0005-0000-0000-0000FA110000}"/>
    <cellStyle name="Normal 13 5 2 3 6 3" xfId="5117" xr:uid="{00000000-0005-0000-0000-0000FB110000}"/>
    <cellStyle name="Normal 13 5 2 3 6 4" xfId="5118" xr:uid="{00000000-0005-0000-0000-0000FC110000}"/>
    <cellStyle name="Normal 13 5 2 3 7" xfId="5119" xr:uid="{00000000-0005-0000-0000-0000FD110000}"/>
    <cellStyle name="Normal 13 5 2 3 7 2" xfId="5120" xr:uid="{00000000-0005-0000-0000-0000FE110000}"/>
    <cellStyle name="Normal 13 5 2 3 7 3" xfId="5121" xr:uid="{00000000-0005-0000-0000-0000FF110000}"/>
    <cellStyle name="Normal 13 5 2 3 8" xfId="5122" xr:uid="{00000000-0005-0000-0000-000000120000}"/>
    <cellStyle name="Normal 13 5 2 3 9" xfId="5123" xr:uid="{00000000-0005-0000-0000-000001120000}"/>
    <cellStyle name="Normal 13 5 2 4" xfId="5124" xr:uid="{00000000-0005-0000-0000-000002120000}"/>
    <cellStyle name="Normal 13 5 2 4 2" xfId="5125" xr:uid="{00000000-0005-0000-0000-000003120000}"/>
    <cellStyle name="Normal 13 5 2 4 2 2" xfId="5126" xr:uid="{00000000-0005-0000-0000-000004120000}"/>
    <cellStyle name="Normal 13 5 2 4 2 2 2" xfId="5127" xr:uid="{00000000-0005-0000-0000-000005120000}"/>
    <cellStyle name="Normal 13 5 2 4 2 2 3" xfId="5128" xr:uid="{00000000-0005-0000-0000-000006120000}"/>
    <cellStyle name="Normal 13 5 2 4 2 2 4" xfId="5129" xr:uid="{00000000-0005-0000-0000-000007120000}"/>
    <cellStyle name="Normal 13 5 2 4 2 3" xfId="5130" xr:uid="{00000000-0005-0000-0000-000008120000}"/>
    <cellStyle name="Normal 13 5 2 4 2 3 2" xfId="5131" xr:uid="{00000000-0005-0000-0000-000009120000}"/>
    <cellStyle name="Normal 13 5 2 4 2 3 3" xfId="5132" xr:uid="{00000000-0005-0000-0000-00000A120000}"/>
    <cellStyle name="Normal 13 5 2 4 2 4" xfId="5133" xr:uid="{00000000-0005-0000-0000-00000B120000}"/>
    <cellStyle name="Normal 13 5 2 4 2 5" xfId="5134" xr:uid="{00000000-0005-0000-0000-00000C120000}"/>
    <cellStyle name="Normal 13 5 2 4 2 6" xfId="5135" xr:uid="{00000000-0005-0000-0000-00000D120000}"/>
    <cellStyle name="Normal 13 5 2 4 3" xfId="5136" xr:uid="{00000000-0005-0000-0000-00000E120000}"/>
    <cellStyle name="Normal 13 5 2 4 3 2" xfId="5137" xr:uid="{00000000-0005-0000-0000-00000F120000}"/>
    <cellStyle name="Normal 13 5 2 4 3 3" xfId="5138" xr:uid="{00000000-0005-0000-0000-000010120000}"/>
    <cellStyle name="Normal 13 5 2 4 3 4" xfId="5139" xr:uid="{00000000-0005-0000-0000-000011120000}"/>
    <cellStyle name="Normal 13 5 2 4 4" xfId="5140" xr:uid="{00000000-0005-0000-0000-000012120000}"/>
    <cellStyle name="Normal 13 5 2 4 4 2" xfId="5141" xr:uid="{00000000-0005-0000-0000-000013120000}"/>
    <cellStyle name="Normal 13 5 2 4 4 3" xfId="5142" xr:uid="{00000000-0005-0000-0000-000014120000}"/>
    <cellStyle name="Normal 13 5 2 4 4 4" xfId="5143" xr:uid="{00000000-0005-0000-0000-000015120000}"/>
    <cellStyle name="Normal 13 5 2 4 5" xfId="5144" xr:uid="{00000000-0005-0000-0000-000016120000}"/>
    <cellStyle name="Normal 13 5 2 4 5 2" xfId="5145" xr:uid="{00000000-0005-0000-0000-000017120000}"/>
    <cellStyle name="Normal 13 5 2 4 5 3" xfId="5146" xr:uid="{00000000-0005-0000-0000-000018120000}"/>
    <cellStyle name="Normal 13 5 2 4 5 4" xfId="5147" xr:uid="{00000000-0005-0000-0000-000019120000}"/>
    <cellStyle name="Normal 13 5 2 4 6" xfId="5148" xr:uid="{00000000-0005-0000-0000-00001A120000}"/>
    <cellStyle name="Normal 13 5 2 4 6 2" xfId="5149" xr:uid="{00000000-0005-0000-0000-00001B120000}"/>
    <cellStyle name="Normal 13 5 2 4 6 3" xfId="5150" xr:uid="{00000000-0005-0000-0000-00001C120000}"/>
    <cellStyle name="Normal 13 5 2 4 7" xfId="5151" xr:uid="{00000000-0005-0000-0000-00001D120000}"/>
    <cellStyle name="Normal 13 5 2 4 8" xfId="5152" xr:uid="{00000000-0005-0000-0000-00001E120000}"/>
    <cellStyle name="Normal 13 5 2 4 9" xfId="5153" xr:uid="{00000000-0005-0000-0000-00001F120000}"/>
    <cellStyle name="Normal 13 5 2 5" xfId="5154" xr:uid="{00000000-0005-0000-0000-000020120000}"/>
    <cellStyle name="Normal 13 5 2 5 2" xfId="5155" xr:uid="{00000000-0005-0000-0000-000021120000}"/>
    <cellStyle name="Normal 13 5 2 5 2 2" xfId="5156" xr:uid="{00000000-0005-0000-0000-000022120000}"/>
    <cellStyle name="Normal 13 5 2 5 2 2 2" xfId="5157" xr:uid="{00000000-0005-0000-0000-000023120000}"/>
    <cellStyle name="Normal 13 5 2 5 2 2 3" xfId="5158" xr:uid="{00000000-0005-0000-0000-000024120000}"/>
    <cellStyle name="Normal 13 5 2 5 2 2 4" xfId="5159" xr:uid="{00000000-0005-0000-0000-000025120000}"/>
    <cellStyle name="Normal 13 5 2 5 2 3" xfId="5160" xr:uid="{00000000-0005-0000-0000-000026120000}"/>
    <cellStyle name="Normal 13 5 2 5 2 3 2" xfId="5161" xr:uid="{00000000-0005-0000-0000-000027120000}"/>
    <cellStyle name="Normal 13 5 2 5 2 3 3" xfId="5162" xr:uid="{00000000-0005-0000-0000-000028120000}"/>
    <cellStyle name="Normal 13 5 2 5 2 4" xfId="5163" xr:uid="{00000000-0005-0000-0000-000029120000}"/>
    <cellStyle name="Normal 13 5 2 5 2 5" xfId="5164" xr:uid="{00000000-0005-0000-0000-00002A120000}"/>
    <cellStyle name="Normal 13 5 2 5 2 6" xfId="5165" xr:uid="{00000000-0005-0000-0000-00002B120000}"/>
    <cellStyle name="Normal 13 5 2 5 3" xfId="5166" xr:uid="{00000000-0005-0000-0000-00002C120000}"/>
    <cellStyle name="Normal 13 5 2 5 3 2" xfId="5167" xr:uid="{00000000-0005-0000-0000-00002D120000}"/>
    <cellStyle name="Normal 13 5 2 5 3 3" xfId="5168" xr:uid="{00000000-0005-0000-0000-00002E120000}"/>
    <cellStyle name="Normal 13 5 2 5 3 4" xfId="5169" xr:uid="{00000000-0005-0000-0000-00002F120000}"/>
    <cellStyle name="Normal 13 5 2 5 4" xfId="5170" xr:uid="{00000000-0005-0000-0000-000030120000}"/>
    <cellStyle name="Normal 13 5 2 5 4 2" xfId="5171" xr:uid="{00000000-0005-0000-0000-000031120000}"/>
    <cellStyle name="Normal 13 5 2 5 4 3" xfId="5172" xr:uid="{00000000-0005-0000-0000-000032120000}"/>
    <cellStyle name="Normal 13 5 2 5 4 4" xfId="5173" xr:uid="{00000000-0005-0000-0000-000033120000}"/>
    <cellStyle name="Normal 13 5 2 5 5" xfId="5174" xr:uid="{00000000-0005-0000-0000-000034120000}"/>
    <cellStyle name="Normal 13 5 2 5 5 2" xfId="5175" xr:uid="{00000000-0005-0000-0000-000035120000}"/>
    <cellStyle name="Normal 13 5 2 5 5 3" xfId="5176" xr:uid="{00000000-0005-0000-0000-000036120000}"/>
    <cellStyle name="Normal 13 5 2 5 5 4" xfId="5177" xr:uid="{00000000-0005-0000-0000-000037120000}"/>
    <cellStyle name="Normal 13 5 2 5 6" xfId="5178" xr:uid="{00000000-0005-0000-0000-000038120000}"/>
    <cellStyle name="Normal 13 5 2 5 6 2" xfId="5179" xr:uid="{00000000-0005-0000-0000-000039120000}"/>
    <cellStyle name="Normal 13 5 2 5 6 3" xfId="5180" xr:uid="{00000000-0005-0000-0000-00003A120000}"/>
    <cellStyle name="Normal 13 5 2 5 7" xfId="5181" xr:uid="{00000000-0005-0000-0000-00003B120000}"/>
    <cellStyle name="Normal 13 5 2 5 8" xfId="5182" xr:uid="{00000000-0005-0000-0000-00003C120000}"/>
    <cellStyle name="Normal 13 5 2 5 9" xfId="5183" xr:uid="{00000000-0005-0000-0000-00003D120000}"/>
    <cellStyle name="Normal 13 5 2 6" xfId="5184" xr:uid="{00000000-0005-0000-0000-00003E120000}"/>
    <cellStyle name="Normal 13 5 2 6 2" xfId="5185" xr:uid="{00000000-0005-0000-0000-00003F120000}"/>
    <cellStyle name="Normal 13 5 2 6 2 2" xfId="5186" xr:uid="{00000000-0005-0000-0000-000040120000}"/>
    <cellStyle name="Normal 13 5 2 6 2 2 2" xfId="5187" xr:uid="{00000000-0005-0000-0000-000041120000}"/>
    <cellStyle name="Normal 13 5 2 6 2 2 3" xfId="5188" xr:uid="{00000000-0005-0000-0000-000042120000}"/>
    <cellStyle name="Normal 13 5 2 6 2 2 4" xfId="5189" xr:uid="{00000000-0005-0000-0000-000043120000}"/>
    <cellStyle name="Normal 13 5 2 6 2 3" xfId="5190" xr:uid="{00000000-0005-0000-0000-000044120000}"/>
    <cellStyle name="Normal 13 5 2 6 2 3 2" xfId="5191" xr:uid="{00000000-0005-0000-0000-000045120000}"/>
    <cellStyle name="Normal 13 5 2 6 2 3 3" xfId="5192" xr:uid="{00000000-0005-0000-0000-000046120000}"/>
    <cellStyle name="Normal 13 5 2 6 2 4" xfId="5193" xr:uid="{00000000-0005-0000-0000-000047120000}"/>
    <cellStyle name="Normal 13 5 2 6 2 5" xfId="5194" xr:uid="{00000000-0005-0000-0000-000048120000}"/>
    <cellStyle name="Normal 13 5 2 6 2 6" xfId="5195" xr:uid="{00000000-0005-0000-0000-000049120000}"/>
    <cellStyle name="Normal 13 5 2 6 3" xfId="5196" xr:uid="{00000000-0005-0000-0000-00004A120000}"/>
    <cellStyle name="Normal 13 5 2 6 3 2" xfId="5197" xr:uid="{00000000-0005-0000-0000-00004B120000}"/>
    <cellStyle name="Normal 13 5 2 6 3 3" xfId="5198" xr:uid="{00000000-0005-0000-0000-00004C120000}"/>
    <cellStyle name="Normal 13 5 2 6 3 4" xfId="5199" xr:uid="{00000000-0005-0000-0000-00004D120000}"/>
    <cellStyle name="Normal 13 5 2 6 4" xfId="5200" xr:uid="{00000000-0005-0000-0000-00004E120000}"/>
    <cellStyle name="Normal 13 5 2 6 4 2" xfId="5201" xr:uid="{00000000-0005-0000-0000-00004F120000}"/>
    <cellStyle name="Normal 13 5 2 6 4 3" xfId="5202" xr:uid="{00000000-0005-0000-0000-000050120000}"/>
    <cellStyle name="Normal 13 5 2 6 4 4" xfId="5203" xr:uid="{00000000-0005-0000-0000-000051120000}"/>
    <cellStyle name="Normal 13 5 2 6 5" xfId="5204" xr:uid="{00000000-0005-0000-0000-000052120000}"/>
    <cellStyle name="Normal 13 5 2 6 5 2" xfId="5205" xr:uid="{00000000-0005-0000-0000-000053120000}"/>
    <cellStyle name="Normal 13 5 2 6 5 3" xfId="5206" xr:uid="{00000000-0005-0000-0000-000054120000}"/>
    <cellStyle name="Normal 13 5 2 6 6" xfId="5207" xr:uid="{00000000-0005-0000-0000-000055120000}"/>
    <cellStyle name="Normal 13 5 2 6 7" xfId="5208" xr:uid="{00000000-0005-0000-0000-000056120000}"/>
    <cellStyle name="Normal 13 5 2 6 8" xfId="5209" xr:uid="{00000000-0005-0000-0000-000057120000}"/>
    <cellStyle name="Normal 13 5 2 7" xfId="5210" xr:uid="{00000000-0005-0000-0000-000058120000}"/>
    <cellStyle name="Normal 13 5 2 7 2" xfId="5211" xr:uid="{00000000-0005-0000-0000-000059120000}"/>
    <cellStyle name="Normal 13 5 2 7 2 2" xfId="5212" xr:uid="{00000000-0005-0000-0000-00005A120000}"/>
    <cellStyle name="Normal 13 5 2 7 2 3" xfId="5213" xr:uid="{00000000-0005-0000-0000-00005B120000}"/>
    <cellStyle name="Normal 13 5 2 7 2 4" xfId="5214" xr:uid="{00000000-0005-0000-0000-00005C120000}"/>
    <cellStyle name="Normal 13 5 2 7 3" xfId="5215" xr:uid="{00000000-0005-0000-0000-00005D120000}"/>
    <cellStyle name="Normal 13 5 2 7 3 2" xfId="5216" xr:uid="{00000000-0005-0000-0000-00005E120000}"/>
    <cellStyle name="Normal 13 5 2 7 3 3" xfId="5217" xr:uid="{00000000-0005-0000-0000-00005F120000}"/>
    <cellStyle name="Normal 13 5 2 7 4" xfId="5218" xr:uid="{00000000-0005-0000-0000-000060120000}"/>
    <cellStyle name="Normal 13 5 2 7 5" xfId="5219" xr:uid="{00000000-0005-0000-0000-000061120000}"/>
    <cellStyle name="Normal 13 5 2 7 6" xfId="5220" xr:uid="{00000000-0005-0000-0000-000062120000}"/>
    <cellStyle name="Normal 13 5 2 8" xfId="5221" xr:uid="{00000000-0005-0000-0000-000063120000}"/>
    <cellStyle name="Normal 13 5 2 8 2" xfId="5222" xr:uid="{00000000-0005-0000-0000-000064120000}"/>
    <cellStyle name="Normal 13 5 2 8 3" xfId="5223" xr:uid="{00000000-0005-0000-0000-000065120000}"/>
    <cellStyle name="Normal 13 5 2 8 4" xfId="5224" xr:uid="{00000000-0005-0000-0000-000066120000}"/>
    <cellStyle name="Normal 13 5 2 9" xfId="5225" xr:uid="{00000000-0005-0000-0000-000067120000}"/>
    <cellStyle name="Normal 13 5 2 9 2" xfId="5226" xr:uid="{00000000-0005-0000-0000-000068120000}"/>
    <cellStyle name="Normal 13 5 2 9 3" xfId="5227" xr:uid="{00000000-0005-0000-0000-000069120000}"/>
    <cellStyle name="Normal 13 5 2 9 4" xfId="5228" xr:uid="{00000000-0005-0000-0000-00006A120000}"/>
    <cellStyle name="Normal 13 5 3" xfId="470" xr:uid="{00000000-0005-0000-0000-00006B120000}"/>
    <cellStyle name="Normal 13 5 3 10" xfId="5229" xr:uid="{00000000-0005-0000-0000-00006C120000}"/>
    <cellStyle name="Normal 13 5 3 11" xfId="5230" xr:uid="{00000000-0005-0000-0000-00006D120000}"/>
    <cellStyle name="Normal 13 5 3 2" xfId="5231" xr:uid="{00000000-0005-0000-0000-00006E120000}"/>
    <cellStyle name="Normal 13 5 3 2 10" xfId="5232" xr:uid="{00000000-0005-0000-0000-00006F120000}"/>
    <cellStyle name="Normal 13 5 3 2 2" xfId="5233" xr:uid="{00000000-0005-0000-0000-000070120000}"/>
    <cellStyle name="Normal 13 5 3 2 2 2" xfId="5234" xr:uid="{00000000-0005-0000-0000-000071120000}"/>
    <cellStyle name="Normal 13 5 3 2 2 2 2" xfId="5235" xr:uid="{00000000-0005-0000-0000-000072120000}"/>
    <cellStyle name="Normal 13 5 3 2 2 2 2 2" xfId="5236" xr:uid="{00000000-0005-0000-0000-000073120000}"/>
    <cellStyle name="Normal 13 5 3 2 2 2 2 3" xfId="5237" xr:uid="{00000000-0005-0000-0000-000074120000}"/>
    <cellStyle name="Normal 13 5 3 2 2 2 2 4" xfId="5238" xr:uid="{00000000-0005-0000-0000-000075120000}"/>
    <cellStyle name="Normal 13 5 3 2 2 2 3" xfId="5239" xr:uid="{00000000-0005-0000-0000-000076120000}"/>
    <cellStyle name="Normal 13 5 3 2 2 2 3 2" xfId="5240" xr:uid="{00000000-0005-0000-0000-000077120000}"/>
    <cellStyle name="Normal 13 5 3 2 2 2 3 3" xfId="5241" xr:uid="{00000000-0005-0000-0000-000078120000}"/>
    <cellStyle name="Normal 13 5 3 2 2 2 4" xfId="5242" xr:uid="{00000000-0005-0000-0000-000079120000}"/>
    <cellStyle name="Normal 13 5 3 2 2 2 5" xfId="5243" xr:uid="{00000000-0005-0000-0000-00007A120000}"/>
    <cellStyle name="Normal 13 5 3 2 2 2 6" xfId="5244" xr:uid="{00000000-0005-0000-0000-00007B120000}"/>
    <cellStyle name="Normal 13 5 3 2 2 3" xfId="5245" xr:uid="{00000000-0005-0000-0000-00007C120000}"/>
    <cellStyle name="Normal 13 5 3 2 2 3 2" xfId="5246" xr:uid="{00000000-0005-0000-0000-00007D120000}"/>
    <cellStyle name="Normal 13 5 3 2 2 3 3" xfId="5247" xr:uid="{00000000-0005-0000-0000-00007E120000}"/>
    <cellStyle name="Normal 13 5 3 2 2 3 4" xfId="5248" xr:uid="{00000000-0005-0000-0000-00007F120000}"/>
    <cellStyle name="Normal 13 5 3 2 2 4" xfId="5249" xr:uid="{00000000-0005-0000-0000-000080120000}"/>
    <cellStyle name="Normal 13 5 3 2 2 4 2" xfId="5250" xr:uid="{00000000-0005-0000-0000-000081120000}"/>
    <cellStyle name="Normal 13 5 3 2 2 4 3" xfId="5251" xr:uid="{00000000-0005-0000-0000-000082120000}"/>
    <cellStyle name="Normal 13 5 3 2 2 4 4" xfId="5252" xr:uid="{00000000-0005-0000-0000-000083120000}"/>
    <cellStyle name="Normal 13 5 3 2 2 5" xfId="5253" xr:uid="{00000000-0005-0000-0000-000084120000}"/>
    <cellStyle name="Normal 13 5 3 2 2 5 2" xfId="5254" xr:uid="{00000000-0005-0000-0000-000085120000}"/>
    <cellStyle name="Normal 13 5 3 2 2 5 3" xfId="5255" xr:uid="{00000000-0005-0000-0000-000086120000}"/>
    <cellStyle name="Normal 13 5 3 2 2 5 4" xfId="5256" xr:uid="{00000000-0005-0000-0000-000087120000}"/>
    <cellStyle name="Normal 13 5 3 2 2 6" xfId="5257" xr:uid="{00000000-0005-0000-0000-000088120000}"/>
    <cellStyle name="Normal 13 5 3 2 2 6 2" xfId="5258" xr:uid="{00000000-0005-0000-0000-000089120000}"/>
    <cellStyle name="Normal 13 5 3 2 2 6 3" xfId="5259" xr:uid="{00000000-0005-0000-0000-00008A120000}"/>
    <cellStyle name="Normal 13 5 3 2 2 7" xfId="5260" xr:uid="{00000000-0005-0000-0000-00008B120000}"/>
    <cellStyle name="Normal 13 5 3 2 2 8" xfId="5261" xr:uid="{00000000-0005-0000-0000-00008C120000}"/>
    <cellStyle name="Normal 13 5 3 2 2 9" xfId="5262" xr:uid="{00000000-0005-0000-0000-00008D120000}"/>
    <cellStyle name="Normal 13 5 3 2 3" xfId="5263" xr:uid="{00000000-0005-0000-0000-00008E120000}"/>
    <cellStyle name="Normal 13 5 3 2 3 2" xfId="5264" xr:uid="{00000000-0005-0000-0000-00008F120000}"/>
    <cellStyle name="Normal 13 5 3 2 3 2 2" xfId="5265" xr:uid="{00000000-0005-0000-0000-000090120000}"/>
    <cellStyle name="Normal 13 5 3 2 3 2 3" xfId="5266" xr:uid="{00000000-0005-0000-0000-000091120000}"/>
    <cellStyle name="Normal 13 5 3 2 3 2 4" xfId="5267" xr:uid="{00000000-0005-0000-0000-000092120000}"/>
    <cellStyle name="Normal 13 5 3 2 3 3" xfId="5268" xr:uid="{00000000-0005-0000-0000-000093120000}"/>
    <cellStyle name="Normal 13 5 3 2 3 3 2" xfId="5269" xr:uid="{00000000-0005-0000-0000-000094120000}"/>
    <cellStyle name="Normal 13 5 3 2 3 3 3" xfId="5270" xr:uid="{00000000-0005-0000-0000-000095120000}"/>
    <cellStyle name="Normal 13 5 3 2 3 4" xfId="5271" xr:uid="{00000000-0005-0000-0000-000096120000}"/>
    <cellStyle name="Normal 13 5 3 2 3 5" xfId="5272" xr:uid="{00000000-0005-0000-0000-000097120000}"/>
    <cellStyle name="Normal 13 5 3 2 3 6" xfId="5273" xr:uid="{00000000-0005-0000-0000-000098120000}"/>
    <cellStyle name="Normal 13 5 3 2 4" xfId="5274" xr:uid="{00000000-0005-0000-0000-000099120000}"/>
    <cellStyle name="Normal 13 5 3 2 4 2" xfId="5275" xr:uid="{00000000-0005-0000-0000-00009A120000}"/>
    <cellStyle name="Normal 13 5 3 2 4 3" xfId="5276" xr:uid="{00000000-0005-0000-0000-00009B120000}"/>
    <cellStyle name="Normal 13 5 3 2 4 4" xfId="5277" xr:uid="{00000000-0005-0000-0000-00009C120000}"/>
    <cellStyle name="Normal 13 5 3 2 5" xfId="5278" xr:uid="{00000000-0005-0000-0000-00009D120000}"/>
    <cellStyle name="Normal 13 5 3 2 5 2" xfId="5279" xr:uid="{00000000-0005-0000-0000-00009E120000}"/>
    <cellStyle name="Normal 13 5 3 2 5 3" xfId="5280" xr:uid="{00000000-0005-0000-0000-00009F120000}"/>
    <cellStyle name="Normal 13 5 3 2 5 4" xfId="5281" xr:uid="{00000000-0005-0000-0000-0000A0120000}"/>
    <cellStyle name="Normal 13 5 3 2 6" xfId="5282" xr:uid="{00000000-0005-0000-0000-0000A1120000}"/>
    <cellStyle name="Normal 13 5 3 2 6 2" xfId="5283" xr:uid="{00000000-0005-0000-0000-0000A2120000}"/>
    <cellStyle name="Normal 13 5 3 2 6 3" xfId="5284" xr:uid="{00000000-0005-0000-0000-0000A3120000}"/>
    <cellStyle name="Normal 13 5 3 2 6 4" xfId="5285" xr:uid="{00000000-0005-0000-0000-0000A4120000}"/>
    <cellStyle name="Normal 13 5 3 2 7" xfId="5286" xr:uid="{00000000-0005-0000-0000-0000A5120000}"/>
    <cellStyle name="Normal 13 5 3 2 7 2" xfId="5287" xr:uid="{00000000-0005-0000-0000-0000A6120000}"/>
    <cellStyle name="Normal 13 5 3 2 7 3" xfId="5288" xr:uid="{00000000-0005-0000-0000-0000A7120000}"/>
    <cellStyle name="Normal 13 5 3 2 8" xfId="5289" xr:uid="{00000000-0005-0000-0000-0000A8120000}"/>
    <cellStyle name="Normal 13 5 3 2 9" xfId="5290" xr:uid="{00000000-0005-0000-0000-0000A9120000}"/>
    <cellStyle name="Normal 13 5 3 3" xfId="5291" xr:uid="{00000000-0005-0000-0000-0000AA120000}"/>
    <cellStyle name="Normal 13 5 3 3 2" xfId="5292" xr:uid="{00000000-0005-0000-0000-0000AB120000}"/>
    <cellStyle name="Normal 13 5 3 3 2 2" xfId="5293" xr:uid="{00000000-0005-0000-0000-0000AC120000}"/>
    <cellStyle name="Normal 13 5 3 3 2 2 2" xfId="5294" xr:uid="{00000000-0005-0000-0000-0000AD120000}"/>
    <cellStyle name="Normal 13 5 3 3 2 2 3" xfId="5295" xr:uid="{00000000-0005-0000-0000-0000AE120000}"/>
    <cellStyle name="Normal 13 5 3 3 2 2 4" xfId="5296" xr:uid="{00000000-0005-0000-0000-0000AF120000}"/>
    <cellStyle name="Normal 13 5 3 3 2 3" xfId="5297" xr:uid="{00000000-0005-0000-0000-0000B0120000}"/>
    <cellStyle name="Normal 13 5 3 3 2 3 2" xfId="5298" xr:uid="{00000000-0005-0000-0000-0000B1120000}"/>
    <cellStyle name="Normal 13 5 3 3 2 3 3" xfId="5299" xr:uid="{00000000-0005-0000-0000-0000B2120000}"/>
    <cellStyle name="Normal 13 5 3 3 2 4" xfId="5300" xr:uid="{00000000-0005-0000-0000-0000B3120000}"/>
    <cellStyle name="Normal 13 5 3 3 2 5" xfId="5301" xr:uid="{00000000-0005-0000-0000-0000B4120000}"/>
    <cellStyle name="Normal 13 5 3 3 2 6" xfId="5302" xr:uid="{00000000-0005-0000-0000-0000B5120000}"/>
    <cellStyle name="Normal 13 5 3 3 3" xfId="5303" xr:uid="{00000000-0005-0000-0000-0000B6120000}"/>
    <cellStyle name="Normal 13 5 3 3 3 2" xfId="5304" xr:uid="{00000000-0005-0000-0000-0000B7120000}"/>
    <cellStyle name="Normal 13 5 3 3 3 3" xfId="5305" xr:uid="{00000000-0005-0000-0000-0000B8120000}"/>
    <cellStyle name="Normal 13 5 3 3 3 4" xfId="5306" xr:uid="{00000000-0005-0000-0000-0000B9120000}"/>
    <cellStyle name="Normal 13 5 3 3 4" xfId="5307" xr:uid="{00000000-0005-0000-0000-0000BA120000}"/>
    <cellStyle name="Normal 13 5 3 3 4 2" xfId="5308" xr:uid="{00000000-0005-0000-0000-0000BB120000}"/>
    <cellStyle name="Normal 13 5 3 3 4 3" xfId="5309" xr:uid="{00000000-0005-0000-0000-0000BC120000}"/>
    <cellStyle name="Normal 13 5 3 3 4 4" xfId="5310" xr:uid="{00000000-0005-0000-0000-0000BD120000}"/>
    <cellStyle name="Normal 13 5 3 3 5" xfId="5311" xr:uid="{00000000-0005-0000-0000-0000BE120000}"/>
    <cellStyle name="Normal 13 5 3 3 5 2" xfId="5312" xr:uid="{00000000-0005-0000-0000-0000BF120000}"/>
    <cellStyle name="Normal 13 5 3 3 5 3" xfId="5313" xr:uid="{00000000-0005-0000-0000-0000C0120000}"/>
    <cellStyle name="Normal 13 5 3 3 5 4" xfId="5314" xr:uid="{00000000-0005-0000-0000-0000C1120000}"/>
    <cellStyle name="Normal 13 5 3 3 6" xfId="5315" xr:uid="{00000000-0005-0000-0000-0000C2120000}"/>
    <cellStyle name="Normal 13 5 3 3 6 2" xfId="5316" xr:uid="{00000000-0005-0000-0000-0000C3120000}"/>
    <cellStyle name="Normal 13 5 3 3 6 3" xfId="5317" xr:uid="{00000000-0005-0000-0000-0000C4120000}"/>
    <cellStyle name="Normal 13 5 3 3 7" xfId="5318" xr:uid="{00000000-0005-0000-0000-0000C5120000}"/>
    <cellStyle name="Normal 13 5 3 3 8" xfId="5319" xr:uid="{00000000-0005-0000-0000-0000C6120000}"/>
    <cellStyle name="Normal 13 5 3 3 9" xfId="5320" xr:uid="{00000000-0005-0000-0000-0000C7120000}"/>
    <cellStyle name="Normal 13 5 3 4" xfId="5321" xr:uid="{00000000-0005-0000-0000-0000C8120000}"/>
    <cellStyle name="Normal 13 5 3 4 2" xfId="5322" xr:uid="{00000000-0005-0000-0000-0000C9120000}"/>
    <cellStyle name="Normal 13 5 3 4 2 2" xfId="5323" xr:uid="{00000000-0005-0000-0000-0000CA120000}"/>
    <cellStyle name="Normal 13 5 3 4 2 3" xfId="5324" xr:uid="{00000000-0005-0000-0000-0000CB120000}"/>
    <cellStyle name="Normal 13 5 3 4 2 4" xfId="5325" xr:uid="{00000000-0005-0000-0000-0000CC120000}"/>
    <cellStyle name="Normal 13 5 3 4 3" xfId="5326" xr:uid="{00000000-0005-0000-0000-0000CD120000}"/>
    <cellStyle name="Normal 13 5 3 4 3 2" xfId="5327" xr:uid="{00000000-0005-0000-0000-0000CE120000}"/>
    <cellStyle name="Normal 13 5 3 4 3 3" xfId="5328" xr:uid="{00000000-0005-0000-0000-0000CF120000}"/>
    <cellStyle name="Normal 13 5 3 4 4" xfId="5329" xr:uid="{00000000-0005-0000-0000-0000D0120000}"/>
    <cellStyle name="Normal 13 5 3 4 5" xfId="5330" xr:uid="{00000000-0005-0000-0000-0000D1120000}"/>
    <cellStyle name="Normal 13 5 3 4 6" xfId="5331" xr:uid="{00000000-0005-0000-0000-0000D2120000}"/>
    <cellStyle name="Normal 13 5 3 5" xfId="5332" xr:uid="{00000000-0005-0000-0000-0000D3120000}"/>
    <cellStyle name="Normal 13 5 3 5 2" xfId="5333" xr:uid="{00000000-0005-0000-0000-0000D4120000}"/>
    <cellStyle name="Normal 13 5 3 5 3" xfId="5334" xr:uid="{00000000-0005-0000-0000-0000D5120000}"/>
    <cellStyle name="Normal 13 5 3 5 4" xfId="5335" xr:uid="{00000000-0005-0000-0000-0000D6120000}"/>
    <cellStyle name="Normal 13 5 3 6" xfId="5336" xr:uid="{00000000-0005-0000-0000-0000D7120000}"/>
    <cellStyle name="Normal 13 5 3 6 2" xfId="5337" xr:uid="{00000000-0005-0000-0000-0000D8120000}"/>
    <cellStyle name="Normal 13 5 3 6 3" xfId="5338" xr:uid="{00000000-0005-0000-0000-0000D9120000}"/>
    <cellStyle name="Normal 13 5 3 6 4" xfId="5339" xr:uid="{00000000-0005-0000-0000-0000DA120000}"/>
    <cellStyle name="Normal 13 5 3 7" xfId="5340" xr:uid="{00000000-0005-0000-0000-0000DB120000}"/>
    <cellStyle name="Normal 13 5 3 7 2" xfId="5341" xr:uid="{00000000-0005-0000-0000-0000DC120000}"/>
    <cellStyle name="Normal 13 5 3 7 3" xfId="5342" xr:uid="{00000000-0005-0000-0000-0000DD120000}"/>
    <cellStyle name="Normal 13 5 3 7 4" xfId="5343" xr:uid="{00000000-0005-0000-0000-0000DE120000}"/>
    <cellStyle name="Normal 13 5 3 8" xfId="5344" xr:uid="{00000000-0005-0000-0000-0000DF120000}"/>
    <cellStyle name="Normal 13 5 3 8 2" xfId="5345" xr:uid="{00000000-0005-0000-0000-0000E0120000}"/>
    <cellStyle name="Normal 13 5 3 8 3" xfId="5346" xr:uid="{00000000-0005-0000-0000-0000E1120000}"/>
    <cellStyle name="Normal 13 5 3 9" xfId="5347" xr:uid="{00000000-0005-0000-0000-0000E2120000}"/>
    <cellStyle name="Normal 13 5 4" xfId="5348" xr:uid="{00000000-0005-0000-0000-0000E3120000}"/>
    <cellStyle name="Normal 13 5 4 10" xfId="5349" xr:uid="{00000000-0005-0000-0000-0000E4120000}"/>
    <cellStyle name="Normal 13 5 4 11" xfId="5350" xr:uid="{00000000-0005-0000-0000-0000E5120000}"/>
    <cellStyle name="Normal 13 5 4 2" xfId="5351" xr:uid="{00000000-0005-0000-0000-0000E6120000}"/>
    <cellStyle name="Normal 13 5 4 2 10" xfId="5352" xr:uid="{00000000-0005-0000-0000-0000E7120000}"/>
    <cellStyle name="Normal 13 5 4 2 2" xfId="5353" xr:uid="{00000000-0005-0000-0000-0000E8120000}"/>
    <cellStyle name="Normal 13 5 4 2 2 2" xfId="5354" xr:uid="{00000000-0005-0000-0000-0000E9120000}"/>
    <cellStyle name="Normal 13 5 4 2 2 2 2" xfId="5355" xr:uid="{00000000-0005-0000-0000-0000EA120000}"/>
    <cellStyle name="Normal 13 5 4 2 2 2 2 2" xfId="5356" xr:uid="{00000000-0005-0000-0000-0000EB120000}"/>
    <cellStyle name="Normal 13 5 4 2 2 2 2 3" xfId="5357" xr:uid="{00000000-0005-0000-0000-0000EC120000}"/>
    <cellStyle name="Normal 13 5 4 2 2 2 2 4" xfId="5358" xr:uid="{00000000-0005-0000-0000-0000ED120000}"/>
    <cellStyle name="Normal 13 5 4 2 2 2 3" xfId="5359" xr:uid="{00000000-0005-0000-0000-0000EE120000}"/>
    <cellStyle name="Normal 13 5 4 2 2 2 3 2" xfId="5360" xr:uid="{00000000-0005-0000-0000-0000EF120000}"/>
    <cellStyle name="Normal 13 5 4 2 2 2 3 3" xfId="5361" xr:uid="{00000000-0005-0000-0000-0000F0120000}"/>
    <cellStyle name="Normal 13 5 4 2 2 2 4" xfId="5362" xr:uid="{00000000-0005-0000-0000-0000F1120000}"/>
    <cellStyle name="Normal 13 5 4 2 2 2 5" xfId="5363" xr:uid="{00000000-0005-0000-0000-0000F2120000}"/>
    <cellStyle name="Normal 13 5 4 2 2 2 6" xfId="5364" xr:uid="{00000000-0005-0000-0000-0000F3120000}"/>
    <cellStyle name="Normal 13 5 4 2 2 3" xfId="5365" xr:uid="{00000000-0005-0000-0000-0000F4120000}"/>
    <cellStyle name="Normal 13 5 4 2 2 3 2" xfId="5366" xr:uid="{00000000-0005-0000-0000-0000F5120000}"/>
    <cellStyle name="Normal 13 5 4 2 2 3 3" xfId="5367" xr:uid="{00000000-0005-0000-0000-0000F6120000}"/>
    <cellStyle name="Normal 13 5 4 2 2 3 4" xfId="5368" xr:uid="{00000000-0005-0000-0000-0000F7120000}"/>
    <cellStyle name="Normal 13 5 4 2 2 4" xfId="5369" xr:uid="{00000000-0005-0000-0000-0000F8120000}"/>
    <cellStyle name="Normal 13 5 4 2 2 4 2" xfId="5370" xr:uid="{00000000-0005-0000-0000-0000F9120000}"/>
    <cellStyle name="Normal 13 5 4 2 2 4 3" xfId="5371" xr:uid="{00000000-0005-0000-0000-0000FA120000}"/>
    <cellStyle name="Normal 13 5 4 2 2 4 4" xfId="5372" xr:uid="{00000000-0005-0000-0000-0000FB120000}"/>
    <cellStyle name="Normal 13 5 4 2 2 5" xfId="5373" xr:uid="{00000000-0005-0000-0000-0000FC120000}"/>
    <cellStyle name="Normal 13 5 4 2 2 5 2" xfId="5374" xr:uid="{00000000-0005-0000-0000-0000FD120000}"/>
    <cellStyle name="Normal 13 5 4 2 2 5 3" xfId="5375" xr:uid="{00000000-0005-0000-0000-0000FE120000}"/>
    <cellStyle name="Normal 13 5 4 2 2 5 4" xfId="5376" xr:uid="{00000000-0005-0000-0000-0000FF120000}"/>
    <cellStyle name="Normal 13 5 4 2 2 6" xfId="5377" xr:uid="{00000000-0005-0000-0000-000000130000}"/>
    <cellStyle name="Normal 13 5 4 2 2 6 2" xfId="5378" xr:uid="{00000000-0005-0000-0000-000001130000}"/>
    <cellStyle name="Normal 13 5 4 2 2 6 3" xfId="5379" xr:uid="{00000000-0005-0000-0000-000002130000}"/>
    <cellStyle name="Normal 13 5 4 2 2 7" xfId="5380" xr:uid="{00000000-0005-0000-0000-000003130000}"/>
    <cellStyle name="Normal 13 5 4 2 2 8" xfId="5381" xr:uid="{00000000-0005-0000-0000-000004130000}"/>
    <cellStyle name="Normal 13 5 4 2 2 9" xfId="5382" xr:uid="{00000000-0005-0000-0000-000005130000}"/>
    <cellStyle name="Normal 13 5 4 2 3" xfId="5383" xr:uid="{00000000-0005-0000-0000-000006130000}"/>
    <cellStyle name="Normal 13 5 4 2 3 2" xfId="5384" xr:uid="{00000000-0005-0000-0000-000007130000}"/>
    <cellStyle name="Normal 13 5 4 2 3 2 2" xfId="5385" xr:uid="{00000000-0005-0000-0000-000008130000}"/>
    <cellStyle name="Normal 13 5 4 2 3 2 3" xfId="5386" xr:uid="{00000000-0005-0000-0000-000009130000}"/>
    <cellStyle name="Normal 13 5 4 2 3 2 4" xfId="5387" xr:uid="{00000000-0005-0000-0000-00000A130000}"/>
    <cellStyle name="Normal 13 5 4 2 3 3" xfId="5388" xr:uid="{00000000-0005-0000-0000-00000B130000}"/>
    <cellStyle name="Normal 13 5 4 2 3 3 2" xfId="5389" xr:uid="{00000000-0005-0000-0000-00000C130000}"/>
    <cellStyle name="Normal 13 5 4 2 3 3 3" xfId="5390" xr:uid="{00000000-0005-0000-0000-00000D130000}"/>
    <cellStyle name="Normal 13 5 4 2 3 4" xfId="5391" xr:uid="{00000000-0005-0000-0000-00000E130000}"/>
    <cellStyle name="Normal 13 5 4 2 3 5" xfId="5392" xr:uid="{00000000-0005-0000-0000-00000F130000}"/>
    <cellStyle name="Normal 13 5 4 2 3 6" xfId="5393" xr:uid="{00000000-0005-0000-0000-000010130000}"/>
    <cellStyle name="Normal 13 5 4 2 4" xfId="5394" xr:uid="{00000000-0005-0000-0000-000011130000}"/>
    <cellStyle name="Normal 13 5 4 2 4 2" xfId="5395" xr:uid="{00000000-0005-0000-0000-000012130000}"/>
    <cellStyle name="Normal 13 5 4 2 4 3" xfId="5396" xr:uid="{00000000-0005-0000-0000-000013130000}"/>
    <cellStyle name="Normal 13 5 4 2 4 4" xfId="5397" xr:uid="{00000000-0005-0000-0000-000014130000}"/>
    <cellStyle name="Normal 13 5 4 2 5" xfId="5398" xr:uid="{00000000-0005-0000-0000-000015130000}"/>
    <cellStyle name="Normal 13 5 4 2 5 2" xfId="5399" xr:uid="{00000000-0005-0000-0000-000016130000}"/>
    <cellStyle name="Normal 13 5 4 2 5 3" xfId="5400" xr:uid="{00000000-0005-0000-0000-000017130000}"/>
    <cellStyle name="Normal 13 5 4 2 5 4" xfId="5401" xr:uid="{00000000-0005-0000-0000-000018130000}"/>
    <cellStyle name="Normal 13 5 4 2 6" xfId="5402" xr:uid="{00000000-0005-0000-0000-000019130000}"/>
    <cellStyle name="Normal 13 5 4 2 6 2" xfId="5403" xr:uid="{00000000-0005-0000-0000-00001A130000}"/>
    <cellStyle name="Normal 13 5 4 2 6 3" xfId="5404" xr:uid="{00000000-0005-0000-0000-00001B130000}"/>
    <cellStyle name="Normal 13 5 4 2 6 4" xfId="5405" xr:uid="{00000000-0005-0000-0000-00001C130000}"/>
    <cellStyle name="Normal 13 5 4 2 7" xfId="5406" xr:uid="{00000000-0005-0000-0000-00001D130000}"/>
    <cellStyle name="Normal 13 5 4 2 7 2" xfId="5407" xr:uid="{00000000-0005-0000-0000-00001E130000}"/>
    <cellStyle name="Normal 13 5 4 2 7 3" xfId="5408" xr:uid="{00000000-0005-0000-0000-00001F130000}"/>
    <cellStyle name="Normal 13 5 4 2 8" xfId="5409" xr:uid="{00000000-0005-0000-0000-000020130000}"/>
    <cellStyle name="Normal 13 5 4 2 9" xfId="5410" xr:uid="{00000000-0005-0000-0000-000021130000}"/>
    <cellStyle name="Normal 13 5 4 3" xfId="5411" xr:uid="{00000000-0005-0000-0000-000022130000}"/>
    <cellStyle name="Normal 13 5 4 3 2" xfId="5412" xr:uid="{00000000-0005-0000-0000-000023130000}"/>
    <cellStyle name="Normal 13 5 4 3 2 2" xfId="5413" xr:uid="{00000000-0005-0000-0000-000024130000}"/>
    <cellStyle name="Normal 13 5 4 3 2 2 2" xfId="5414" xr:uid="{00000000-0005-0000-0000-000025130000}"/>
    <cellStyle name="Normal 13 5 4 3 2 2 3" xfId="5415" xr:uid="{00000000-0005-0000-0000-000026130000}"/>
    <cellStyle name="Normal 13 5 4 3 2 2 4" xfId="5416" xr:uid="{00000000-0005-0000-0000-000027130000}"/>
    <cellStyle name="Normal 13 5 4 3 2 3" xfId="5417" xr:uid="{00000000-0005-0000-0000-000028130000}"/>
    <cellStyle name="Normal 13 5 4 3 2 3 2" xfId="5418" xr:uid="{00000000-0005-0000-0000-000029130000}"/>
    <cellStyle name="Normal 13 5 4 3 2 3 3" xfId="5419" xr:uid="{00000000-0005-0000-0000-00002A130000}"/>
    <cellStyle name="Normal 13 5 4 3 2 4" xfId="5420" xr:uid="{00000000-0005-0000-0000-00002B130000}"/>
    <cellStyle name="Normal 13 5 4 3 2 5" xfId="5421" xr:uid="{00000000-0005-0000-0000-00002C130000}"/>
    <cellStyle name="Normal 13 5 4 3 2 6" xfId="5422" xr:uid="{00000000-0005-0000-0000-00002D130000}"/>
    <cellStyle name="Normal 13 5 4 3 3" xfId="5423" xr:uid="{00000000-0005-0000-0000-00002E130000}"/>
    <cellStyle name="Normal 13 5 4 3 3 2" xfId="5424" xr:uid="{00000000-0005-0000-0000-00002F130000}"/>
    <cellStyle name="Normal 13 5 4 3 3 3" xfId="5425" xr:uid="{00000000-0005-0000-0000-000030130000}"/>
    <cellStyle name="Normal 13 5 4 3 3 4" xfId="5426" xr:uid="{00000000-0005-0000-0000-000031130000}"/>
    <cellStyle name="Normal 13 5 4 3 4" xfId="5427" xr:uid="{00000000-0005-0000-0000-000032130000}"/>
    <cellStyle name="Normal 13 5 4 3 4 2" xfId="5428" xr:uid="{00000000-0005-0000-0000-000033130000}"/>
    <cellStyle name="Normal 13 5 4 3 4 3" xfId="5429" xr:uid="{00000000-0005-0000-0000-000034130000}"/>
    <cellStyle name="Normal 13 5 4 3 4 4" xfId="5430" xr:uid="{00000000-0005-0000-0000-000035130000}"/>
    <cellStyle name="Normal 13 5 4 3 5" xfId="5431" xr:uid="{00000000-0005-0000-0000-000036130000}"/>
    <cellStyle name="Normal 13 5 4 3 5 2" xfId="5432" xr:uid="{00000000-0005-0000-0000-000037130000}"/>
    <cellStyle name="Normal 13 5 4 3 5 3" xfId="5433" xr:uid="{00000000-0005-0000-0000-000038130000}"/>
    <cellStyle name="Normal 13 5 4 3 5 4" xfId="5434" xr:uid="{00000000-0005-0000-0000-000039130000}"/>
    <cellStyle name="Normal 13 5 4 3 6" xfId="5435" xr:uid="{00000000-0005-0000-0000-00003A130000}"/>
    <cellStyle name="Normal 13 5 4 3 6 2" xfId="5436" xr:uid="{00000000-0005-0000-0000-00003B130000}"/>
    <cellStyle name="Normal 13 5 4 3 6 3" xfId="5437" xr:uid="{00000000-0005-0000-0000-00003C130000}"/>
    <cellStyle name="Normal 13 5 4 3 7" xfId="5438" xr:uid="{00000000-0005-0000-0000-00003D130000}"/>
    <cellStyle name="Normal 13 5 4 3 8" xfId="5439" xr:uid="{00000000-0005-0000-0000-00003E130000}"/>
    <cellStyle name="Normal 13 5 4 3 9" xfId="5440" xr:uid="{00000000-0005-0000-0000-00003F130000}"/>
    <cellStyle name="Normal 13 5 4 4" xfId="5441" xr:uid="{00000000-0005-0000-0000-000040130000}"/>
    <cellStyle name="Normal 13 5 4 4 2" xfId="5442" xr:uid="{00000000-0005-0000-0000-000041130000}"/>
    <cellStyle name="Normal 13 5 4 4 2 2" xfId="5443" xr:uid="{00000000-0005-0000-0000-000042130000}"/>
    <cellStyle name="Normal 13 5 4 4 2 3" xfId="5444" xr:uid="{00000000-0005-0000-0000-000043130000}"/>
    <cellStyle name="Normal 13 5 4 4 2 4" xfId="5445" xr:uid="{00000000-0005-0000-0000-000044130000}"/>
    <cellStyle name="Normal 13 5 4 4 3" xfId="5446" xr:uid="{00000000-0005-0000-0000-000045130000}"/>
    <cellStyle name="Normal 13 5 4 4 3 2" xfId="5447" xr:uid="{00000000-0005-0000-0000-000046130000}"/>
    <cellStyle name="Normal 13 5 4 4 3 3" xfId="5448" xr:uid="{00000000-0005-0000-0000-000047130000}"/>
    <cellStyle name="Normal 13 5 4 4 4" xfId="5449" xr:uid="{00000000-0005-0000-0000-000048130000}"/>
    <cellStyle name="Normal 13 5 4 4 5" xfId="5450" xr:uid="{00000000-0005-0000-0000-000049130000}"/>
    <cellStyle name="Normal 13 5 4 4 6" xfId="5451" xr:uid="{00000000-0005-0000-0000-00004A130000}"/>
    <cellStyle name="Normal 13 5 4 5" xfId="5452" xr:uid="{00000000-0005-0000-0000-00004B130000}"/>
    <cellStyle name="Normal 13 5 4 5 2" xfId="5453" xr:uid="{00000000-0005-0000-0000-00004C130000}"/>
    <cellStyle name="Normal 13 5 4 5 3" xfId="5454" xr:uid="{00000000-0005-0000-0000-00004D130000}"/>
    <cellStyle name="Normal 13 5 4 5 4" xfId="5455" xr:uid="{00000000-0005-0000-0000-00004E130000}"/>
    <cellStyle name="Normal 13 5 4 6" xfId="5456" xr:uid="{00000000-0005-0000-0000-00004F130000}"/>
    <cellStyle name="Normal 13 5 4 6 2" xfId="5457" xr:uid="{00000000-0005-0000-0000-000050130000}"/>
    <cellStyle name="Normal 13 5 4 6 3" xfId="5458" xr:uid="{00000000-0005-0000-0000-000051130000}"/>
    <cellStyle name="Normal 13 5 4 6 4" xfId="5459" xr:uid="{00000000-0005-0000-0000-000052130000}"/>
    <cellStyle name="Normal 13 5 4 7" xfId="5460" xr:uid="{00000000-0005-0000-0000-000053130000}"/>
    <cellStyle name="Normal 13 5 4 7 2" xfId="5461" xr:uid="{00000000-0005-0000-0000-000054130000}"/>
    <cellStyle name="Normal 13 5 4 7 3" xfId="5462" xr:uid="{00000000-0005-0000-0000-000055130000}"/>
    <cellStyle name="Normal 13 5 4 7 4" xfId="5463" xr:uid="{00000000-0005-0000-0000-000056130000}"/>
    <cellStyle name="Normal 13 5 4 8" xfId="5464" xr:uid="{00000000-0005-0000-0000-000057130000}"/>
    <cellStyle name="Normal 13 5 4 8 2" xfId="5465" xr:uid="{00000000-0005-0000-0000-000058130000}"/>
    <cellStyle name="Normal 13 5 4 8 3" xfId="5466" xr:uid="{00000000-0005-0000-0000-000059130000}"/>
    <cellStyle name="Normal 13 5 4 9" xfId="5467" xr:uid="{00000000-0005-0000-0000-00005A130000}"/>
    <cellStyle name="Normal 13 5 5" xfId="5468" xr:uid="{00000000-0005-0000-0000-00005B130000}"/>
    <cellStyle name="Normal 13 5 5 10" xfId="5469" xr:uid="{00000000-0005-0000-0000-00005C130000}"/>
    <cellStyle name="Normal 13 5 5 2" xfId="5470" xr:uid="{00000000-0005-0000-0000-00005D130000}"/>
    <cellStyle name="Normal 13 5 5 2 2" xfId="5471" xr:uid="{00000000-0005-0000-0000-00005E130000}"/>
    <cellStyle name="Normal 13 5 5 2 2 2" xfId="5472" xr:uid="{00000000-0005-0000-0000-00005F130000}"/>
    <cellStyle name="Normal 13 5 5 2 2 2 2" xfId="5473" xr:uid="{00000000-0005-0000-0000-000060130000}"/>
    <cellStyle name="Normal 13 5 5 2 2 2 3" xfId="5474" xr:uid="{00000000-0005-0000-0000-000061130000}"/>
    <cellStyle name="Normal 13 5 5 2 2 2 4" xfId="5475" xr:uid="{00000000-0005-0000-0000-000062130000}"/>
    <cellStyle name="Normal 13 5 5 2 2 3" xfId="5476" xr:uid="{00000000-0005-0000-0000-000063130000}"/>
    <cellStyle name="Normal 13 5 5 2 2 3 2" xfId="5477" xr:uid="{00000000-0005-0000-0000-000064130000}"/>
    <cellStyle name="Normal 13 5 5 2 2 3 3" xfId="5478" xr:uid="{00000000-0005-0000-0000-000065130000}"/>
    <cellStyle name="Normal 13 5 5 2 2 4" xfId="5479" xr:uid="{00000000-0005-0000-0000-000066130000}"/>
    <cellStyle name="Normal 13 5 5 2 2 5" xfId="5480" xr:uid="{00000000-0005-0000-0000-000067130000}"/>
    <cellStyle name="Normal 13 5 5 2 2 6" xfId="5481" xr:uid="{00000000-0005-0000-0000-000068130000}"/>
    <cellStyle name="Normal 13 5 5 2 3" xfId="5482" xr:uid="{00000000-0005-0000-0000-000069130000}"/>
    <cellStyle name="Normal 13 5 5 2 3 2" xfId="5483" xr:uid="{00000000-0005-0000-0000-00006A130000}"/>
    <cellStyle name="Normal 13 5 5 2 3 3" xfId="5484" xr:uid="{00000000-0005-0000-0000-00006B130000}"/>
    <cellStyle name="Normal 13 5 5 2 3 4" xfId="5485" xr:uid="{00000000-0005-0000-0000-00006C130000}"/>
    <cellStyle name="Normal 13 5 5 2 4" xfId="5486" xr:uid="{00000000-0005-0000-0000-00006D130000}"/>
    <cellStyle name="Normal 13 5 5 2 4 2" xfId="5487" xr:uid="{00000000-0005-0000-0000-00006E130000}"/>
    <cellStyle name="Normal 13 5 5 2 4 3" xfId="5488" xr:uid="{00000000-0005-0000-0000-00006F130000}"/>
    <cellStyle name="Normal 13 5 5 2 4 4" xfId="5489" xr:uid="{00000000-0005-0000-0000-000070130000}"/>
    <cellStyle name="Normal 13 5 5 2 5" xfId="5490" xr:uid="{00000000-0005-0000-0000-000071130000}"/>
    <cellStyle name="Normal 13 5 5 2 5 2" xfId="5491" xr:uid="{00000000-0005-0000-0000-000072130000}"/>
    <cellStyle name="Normal 13 5 5 2 5 3" xfId="5492" xr:uid="{00000000-0005-0000-0000-000073130000}"/>
    <cellStyle name="Normal 13 5 5 2 5 4" xfId="5493" xr:uid="{00000000-0005-0000-0000-000074130000}"/>
    <cellStyle name="Normal 13 5 5 2 6" xfId="5494" xr:uid="{00000000-0005-0000-0000-000075130000}"/>
    <cellStyle name="Normal 13 5 5 2 6 2" xfId="5495" xr:uid="{00000000-0005-0000-0000-000076130000}"/>
    <cellStyle name="Normal 13 5 5 2 6 3" xfId="5496" xr:uid="{00000000-0005-0000-0000-000077130000}"/>
    <cellStyle name="Normal 13 5 5 2 7" xfId="5497" xr:uid="{00000000-0005-0000-0000-000078130000}"/>
    <cellStyle name="Normal 13 5 5 2 8" xfId="5498" xr:uid="{00000000-0005-0000-0000-000079130000}"/>
    <cellStyle name="Normal 13 5 5 2 9" xfId="5499" xr:uid="{00000000-0005-0000-0000-00007A130000}"/>
    <cellStyle name="Normal 13 5 5 3" xfId="5500" xr:uid="{00000000-0005-0000-0000-00007B130000}"/>
    <cellStyle name="Normal 13 5 5 3 2" xfId="5501" xr:uid="{00000000-0005-0000-0000-00007C130000}"/>
    <cellStyle name="Normal 13 5 5 3 2 2" xfId="5502" xr:uid="{00000000-0005-0000-0000-00007D130000}"/>
    <cellStyle name="Normal 13 5 5 3 2 3" xfId="5503" xr:uid="{00000000-0005-0000-0000-00007E130000}"/>
    <cellStyle name="Normal 13 5 5 3 2 4" xfId="5504" xr:uid="{00000000-0005-0000-0000-00007F130000}"/>
    <cellStyle name="Normal 13 5 5 3 3" xfId="5505" xr:uid="{00000000-0005-0000-0000-000080130000}"/>
    <cellStyle name="Normal 13 5 5 3 3 2" xfId="5506" xr:uid="{00000000-0005-0000-0000-000081130000}"/>
    <cellStyle name="Normal 13 5 5 3 3 3" xfId="5507" xr:uid="{00000000-0005-0000-0000-000082130000}"/>
    <cellStyle name="Normal 13 5 5 3 4" xfId="5508" xr:uid="{00000000-0005-0000-0000-000083130000}"/>
    <cellStyle name="Normal 13 5 5 3 5" xfId="5509" xr:uid="{00000000-0005-0000-0000-000084130000}"/>
    <cellStyle name="Normal 13 5 5 3 6" xfId="5510" xr:uid="{00000000-0005-0000-0000-000085130000}"/>
    <cellStyle name="Normal 13 5 5 4" xfId="5511" xr:uid="{00000000-0005-0000-0000-000086130000}"/>
    <cellStyle name="Normal 13 5 5 4 2" xfId="5512" xr:uid="{00000000-0005-0000-0000-000087130000}"/>
    <cellStyle name="Normal 13 5 5 4 3" xfId="5513" xr:uid="{00000000-0005-0000-0000-000088130000}"/>
    <cellStyle name="Normal 13 5 5 4 4" xfId="5514" xr:uid="{00000000-0005-0000-0000-000089130000}"/>
    <cellStyle name="Normal 13 5 5 5" xfId="5515" xr:uid="{00000000-0005-0000-0000-00008A130000}"/>
    <cellStyle name="Normal 13 5 5 5 2" xfId="5516" xr:uid="{00000000-0005-0000-0000-00008B130000}"/>
    <cellStyle name="Normal 13 5 5 5 3" xfId="5517" xr:uid="{00000000-0005-0000-0000-00008C130000}"/>
    <cellStyle name="Normal 13 5 5 5 4" xfId="5518" xr:uid="{00000000-0005-0000-0000-00008D130000}"/>
    <cellStyle name="Normal 13 5 5 6" xfId="5519" xr:uid="{00000000-0005-0000-0000-00008E130000}"/>
    <cellStyle name="Normal 13 5 5 6 2" xfId="5520" xr:uid="{00000000-0005-0000-0000-00008F130000}"/>
    <cellStyle name="Normal 13 5 5 6 3" xfId="5521" xr:uid="{00000000-0005-0000-0000-000090130000}"/>
    <cellStyle name="Normal 13 5 5 6 4" xfId="5522" xr:uid="{00000000-0005-0000-0000-000091130000}"/>
    <cellStyle name="Normal 13 5 5 7" xfId="5523" xr:uid="{00000000-0005-0000-0000-000092130000}"/>
    <cellStyle name="Normal 13 5 5 7 2" xfId="5524" xr:uid="{00000000-0005-0000-0000-000093130000}"/>
    <cellStyle name="Normal 13 5 5 7 3" xfId="5525" xr:uid="{00000000-0005-0000-0000-000094130000}"/>
    <cellStyle name="Normal 13 5 5 8" xfId="5526" xr:uid="{00000000-0005-0000-0000-000095130000}"/>
    <cellStyle name="Normal 13 5 5 9" xfId="5527" xr:uid="{00000000-0005-0000-0000-000096130000}"/>
    <cellStyle name="Normal 13 5 6" xfId="5528" xr:uid="{00000000-0005-0000-0000-000097130000}"/>
    <cellStyle name="Normal 13 5 6 2" xfId="5529" xr:uid="{00000000-0005-0000-0000-000098130000}"/>
    <cellStyle name="Normal 13 5 6 2 2" xfId="5530" xr:uid="{00000000-0005-0000-0000-000099130000}"/>
    <cellStyle name="Normal 13 5 6 2 2 2" xfId="5531" xr:uid="{00000000-0005-0000-0000-00009A130000}"/>
    <cellStyle name="Normal 13 5 6 2 2 3" xfId="5532" xr:uid="{00000000-0005-0000-0000-00009B130000}"/>
    <cellStyle name="Normal 13 5 6 2 2 4" xfId="5533" xr:uid="{00000000-0005-0000-0000-00009C130000}"/>
    <cellStyle name="Normal 13 5 6 2 3" xfId="5534" xr:uid="{00000000-0005-0000-0000-00009D130000}"/>
    <cellStyle name="Normal 13 5 6 2 3 2" xfId="5535" xr:uid="{00000000-0005-0000-0000-00009E130000}"/>
    <cellStyle name="Normal 13 5 6 2 3 3" xfId="5536" xr:uid="{00000000-0005-0000-0000-00009F130000}"/>
    <cellStyle name="Normal 13 5 6 2 4" xfId="5537" xr:uid="{00000000-0005-0000-0000-0000A0130000}"/>
    <cellStyle name="Normal 13 5 6 2 5" xfId="5538" xr:uid="{00000000-0005-0000-0000-0000A1130000}"/>
    <cellStyle name="Normal 13 5 6 2 6" xfId="5539" xr:uid="{00000000-0005-0000-0000-0000A2130000}"/>
    <cellStyle name="Normal 13 5 6 3" xfId="5540" xr:uid="{00000000-0005-0000-0000-0000A3130000}"/>
    <cellStyle name="Normal 13 5 6 3 2" xfId="5541" xr:uid="{00000000-0005-0000-0000-0000A4130000}"/>
    <cellStyle name="Normal 13 5 6 3 3" xfId="5542" xr:uid="{00000000-0005-0000-0000-0000A5130000}"/>
    <cellStyle name="Normal 13 5 6 3 4" xfId="5543" xr:uid="{00000000-0005-0000-0000-0000A6130000}"/>
    <cellStyle name="Normal 13 5 6 4" xfId="5544" xr:uid="{00000000-0005-0000-0000-0000A7130000}"/>
    <cellStyle name="Normal 13 5 6 4 2" xfId="5545" xr:uid="{00000000-0005-0000-0000-0000A8130000}"/>
    <cellStyle name="Normal 13 5 6 4 3" xfId="5546" xr:uid="{00000000-0005-0000-0000-0000A9130000}"/>
    <cellStyle name="Normal 13 5 6 4 4" xfId="5547" xr:uid="{00000000-0005-0000-0000-0000AA130000}"/>
    <cellStyle name="Normal 13 5 6 5" xfId="5548" xr:uid="{00000000-0005-0000-0000-0000AB130000}"/>
    <cellStyle name="Normal 13 5 6 5 2" xfId="5549" xr:uid="{00000000-0005-0000-0000-0000AC130000}"/>
    <cellStyle name="Normal 13 5 6 5 3" xfId="5550" xr:uid="{00000000-0005-0000-0000-0000AD130000}"/>
    <cellStyle name="Normal 13 5 6 5 4" xfId="5551" xr:uid="{00000000-0005-0000-0000-0000AE130000}"/>
    <cellStyle name="Normal 13 5 6 6" xfId="5552" xr:uid="{00000000-0005-0000-0000-0000AF130000}"/>
    <cellStyle name="Normal 13 5 6 6 2" xfId="5553" xr:uid="{00000000-0005-0000-0000-0000B0130000}"/>
    <cellStyle name="Normal 13 5 6 6 3" xfId="5554" xr:uid="{00000000-0005-0000-0000-0000B1130000}"/>
    <cellStyle name="Normal 13 5 6 7" xfId="5555" xr:uid="{00000000-0005-0000-0000-0000B2130000}"/>
    <cellStyle name="Normal 13 5 6 8" xfId="5556" xr:uid="{00000000-0005-0000-0000-0000B3130000}"/>
    <cellStyle name="Normal 13 5 6 9" xfId="5557" xr:uid="{00000000-0005-0000-0000-0000B4130000}"/>
    <cellStyle name="Normal 13 5 7" xfId="5558" xr:uid="{00000000-0005-0000-0000-0000B5130000}"/>
    <cellStyle name="Normal 13 5 7 2" xfId="5559" xr:uid="{00000000-0005-0000-0000-0000B6130000}"/>
    <cellStyle name="Normal 13 5 7 2 2" xfId="5560" xr:uid="{00000000-0005-0000-0000-0000B7130000}"/>
    <cellStyle name="Normal 13 5 7 2 2 2" xfId="5561" xr:uid="{00000000-0005-0000-0000-0000B8130000}"/>
    <cellStyle name="Normal 13 5 7 2 2 3" xfId="5562" xr:uid="{00000000-0005-0000-0000-0000B9130000}"/>
    <cellStyle name="Normal 13 5 7 2 2 4" xfId="5563" xr:uid="{00000000-0005-0000-0000-0000BA130000}"/>
    <cellStyle name="Normal 13 5 7 2 3" xfId="5564" xr:uid="{00000000-0005-0000-0000-0000BB130000}"/>
    <cellStyle name="Normal 13 5 7 2 3 2" xfId="5565" xr:uid="{00000000-0005-0000-0000-0000BC130000}"/>
    <cellStyle name="Normal 13 5 7 2 3 3" xfId="5566" xr:uid="{00000000-0005-0000-0000-0000BD130000}"/>
    <cellStyle name="Normal 13 5 7 2 4" xfId="5567" xr:uid="{00000000-0005-0000-0000-0000BE130000}"/>
    <cellStyle name="Normal 13 5 7 2 5" xfId="5568" xr:uid="{00000000-0005-0000-0000-0000BF130000}"/>
    <cellStyle name="Normal 13 5 7 2 6" xfId="5569" xr:uid="{00000000-0005-0000-0000-0000C0130000}"/>
    <cellStyle name="Normal 13 5 7 3" xfId="5570" xr:uid="{00000000-0005-0000-0000-0000C1130000}"/>
    <cellStyle name="Normal 13 5 7 3 2" xfId="5571" xr:uid="{00000000-0005-0000-0000-0000C2130000}"/>
    <cellStyle name="Normal 13 5 7 3 3" xfId="5572" xr:uid="{00000000-0005-0000-0000-0000C3130000}"/>
    <cellStyle name="Normal 13 5 7 3 4" xfId="5573" xr:uid="{00000000-0005-0000-0000-0000C4130000}"/>
    <cellStyle name="Normal 13 5 7 4" xfId="5574" xr:uid="{00000000-0005-0000-0000-0000C5130000}"/>
    <cellStyle name="Normal 13 5 7 4 2" xfId="5575" xr:uid="{00000000-0005-0000-0000-0000C6130000}"/>
    <cellStyle name="Normal 13 5 7 4 3" xfId="5576" xr:uid="{00000000-0005-0000-0000-0000C7130000}"/>
    <cellStyle name="Normal 13 5 7 4 4" xfId="5577" xr:uid="{00000000-0005-0000-0000-0000C8130000}"/>
    <cellStyle name="Normal 13 5 7 5" xfId="5578" xr:uid="{00000000-0005-0000-0000-0000C9130000}"/>
    <cellStyle name="Normal 13 5 7 5 2" xfId="5579" xr:uid="{00000000-0005-0000-0000-0000CA130000}"/>
    <cellStyle name="Normal 13 5 7 5 3" xfId="5580" xr:uid="{00000000-0005-0000-0000-0000CB130000}"/>
    <cellStyle name="Normal 13 5 7 5 4" xfId="5581" xr:uid="{00000000-0005-0000-0000-0000CC130000}"/>
    <cellStyle name="Normal 13 5 7 6" xfId="5582" xr:uid="{00000000-0005-0000-0000-0000CD130000}"/>
    <cellStyle name="Normal 13 5 7 6 2" xfId="5583" xr:uid="{00000000-0005-0000-0000-0000CE130000}"/>
    <cellStyle name="Normal 13 5 7 6 3" xfId="5584" xr:uid="{00000000-0005-0000-0000-0000CF130000}"/>
    <cellStyle name="Normal 13 5 7 7" xfId="5585" xr:uid="{00000000-0005-0000-0000-0000D0130000}"/>
    <cellStyle name="Normal 13 5 7 8" xfId="5586" xr:uid="{00000000-0005-0000-0000-0000D1130000}"/>
    <cellStyle name="Normal 13 5 7 9" xfId="5587" xr:uid="{00000000-0005-0000-0000-0000D2130000}"/>
    <cellStyle name="Normal 13 5 8" xfId="5588" xr:uid="{00000000-0005-0000-0000-0000D3130000}"/>
    <cellStyle name="Normal 13 5 8 2" xfId="5589" xr:uid="{00000000-0005-0000-0000-0000D4130000}"/>
    <cellStyle name="Normal 13 5 8 2 2" xfId="5590" xr:uid="{00000000-0005-0000-0000-0000D5130000}"/>
    <cellStyle name="Normal 13 5 8 2 2 2" xfId="5591" xr:uid="{00000000-0005-0000-0000-0000D6130000}"/>
    <cellStyle name="Normal 13 5 8 2 2 3" xfId="5592" xr:uid="{00000000-0005-0000-0000-0000D7130000}"/>
    <cellStyle name="Normal 13 5 8 2 2 4" xfId="5593" xr:uid="{00000000-0005-0000-0000-0000D8130000}"/>
    <cellStyle name="Normal 13 5 8 2 3" xfId="5594" xr:uid="{00000000-0005-0000-0000-0000D9130000}"/>
    <cellStyle name="Normal 13 5 8 2 3 2" xfId="5595" xr:uid="{00000000-0005-0000-0000-0000DA130000}"/>
    <cellStyle name="Normal 13 5 8 2 3 3" xfId="5596" xr:uid="{00000000-0005-0000-0000-0000DB130000}"/>
    <cellStyle name="Normal 13 5 8 2 4" xfId="5597" xr:uid="{00000000-0005-0000-0000-0000DC130000}"/>
    <cellStyle name="Normal 13 5 8 2 5" xfId="5598" xr:uid="{00000000-0005-0000-0000-0000DD130000}"/>
    <cellStyle name="Normal 13 5 8 2 6" xfId="5599" xr:uid="{00000000-0005-0000-0000-0000DE130000}"/>
    <cellStyle name="Normal 13 5 8 3" xfId="5600" xr:uid="{00000000-0005-0000-0000-0000DF130000}"/>
    <cellStyle name="Normal 13 5 8 3 2" xfId="5601" xr:uid="{00000000-0005-0000-0000-0000E0130000}"/>
    <cellStyle name="Normal 13 5 8 3 3" xfId="5602" xr:uid="{00000000-0005-0000-0000-0000E1130000}"/>
    <cellStyle name="Normal 13 5 8 3 4" xfId="5603" xr:uid="{00000000-0005-0000-0000-0000E2130000}"/>
    <cellStyle name="Normal 13 5 8 4" xfId="5604" xr:uid="{00000000-0005-0000-0000-0000E3130000}"/>
    <cellStyle name="Normal 13 5 8 4 2" xfId="5605" xr:uid="{00000000-0005-0000-0000-0000E4130000}"/>
    <cellStyle name="Normal 13 5 8 4 3" xfId="5606" xr:uid="{00000000-0005-0000-0000-0000E5130000}"/>
    <cellStyle name="Normal 13 5 8 4 4" xfId="5607" xr:uid="{00000000-0005-0000-0000-0000E6130000}"/>
    <cellStyle name="Normal 13 5 8 5" xfId="5608" xr:uid="{00000000-0005-0000-0000-0000E7130000}"/>
    <cellStyle name="Normal 13 5 8 5 2" xfId="5609" xr:uid="{00000000-0005-0000-0000-0000E8130000}"/>
    <cellStyle name="Normal 13 5 8 5 3" xfId="5610" xr:uid="{00000000-0005-0000-0000-0000E9130000}"/>
    <cellStyle name="Normal 13 5 8 6" xfId="5611" xr:uid="{00000000-0005-0000-0000-0000EA130000}"/>
    <cellStyle name="Normal 13 5 8 7" xfId="5612" xr:uid="{00000000-0005-0000-0000-0000EB130000}"/>
    <cellStyle name="Normal 13 5 8 8" xfId="5613" xr:uid="{00000000-0005-0000-0000-0000EC130000}"/>
    <cellStyle name="Normal 13 5 9" xfId="5614" xr:uid="{00000000-0005-0000-0000-0000ED130000}"/>
    <cellStyle name="Normal 13 5 9 2" xfId="5615" xr:uid="{00000000-0005-0000-0000-0000EE130000}"/>
    <cellStyle name="Normal 13 5 9 2 2" xfId="5616" xr:uid="{00000000-0005-0000-0000-0000EF130000}"/>
    <cellStyle name="Normal 13 5 9 2 3" xfId="5617" xr:uid="{00000000-0005-0000-0000-0000F0130000}"/>
    <cellStyle name="Normal 13 5 9 2 4" xfId="5618" xr:uid="{00000000-0005-0000-0000-0000F1130000}"/>
    <cellStyle name="Normal 13 5 9 3" xfId="5619" xr:uid="{00000000-0005-0000-0000-0000F2130000}"/>
    <cellStyle name="Normal 13 5 9 3 2" xfId="5620" xr:uid="{00000000-0005-0000-0000-0000F3130000}"/>
    <cellStyle name="Normal 13 5 9 3 3" xfId="5621" xr:uid="{00000000-0005-0000-0000-0000F4130000}"/>
    <cellStyle name="Normal 13 5 9 4" xfId="5622" xr:uid="{00000000-0005-0000-0000-0000F5130000}"/>
    <cellStyle name="Normal 13 5 9 5" xfId="5623" xr:uid="{00000000-0005-0000-0000-0000F6130000}"/>
    <cellStyle name="Normal 13 5 9 6" xfId="5624" xr:uid="{00000000-0005-0000-0000-0000F7130000}"/>
    <cellStyle name="Normal 13 6" xfId="371" xr:uid="{00000000-0005-0000-0000-0000F8130000}"/>
    <cellStyle name="Normal 13 6 10" xfId="5625" xr:uid="{00000000-0005-0000-0000-0000F9130000}"/>
    <cellStyle name="Normal 13 6 11" xfId="5626" xr:uid="{00000000-0005-0000-0000-0000FA130000}"/>
    <cellStyle name="Normal 13 6 2" xfId="5627" xr:uid="{00000000-0005-0000-0000-0000FB130000}"/>
    <cellStyle name="Normal 13 6 2 10" xfId="5628" xr:uid="{00000000-0005-0000-0000-0000FC130000}"/>
    <cellStyle name="Normal 13 6 2 2" xfId="5629" xr:uid="{00000000-0005-0000-0000-0000FD130000}"/>
    <cellStyle name="Normal 13 6 2 2 2" xfId="5630" xr:uid="{00000000-0005-0000-0000-0000FE130000}"/>
    <cellStyle name="Normal 13 6 2 2 2 2" xfId="5631" xr:uid="{00000000-0005-0000-0000-0000FF130000}"/>
    <cellStyle name="Normal 13 6 2 2 2 2 2" xfId="5632" xr:uid="{00000000-0005-0000-0000-000000140000}"/>
    <cellStyle name="Normal 13 6 2 2 2 2 3" xfId="5633" xr:uid="{00000000-0005-0000-0000-000001140000}"/>
    <cellStyle name="Normal 13 6 2 2 2 2 4" xfId="5634" xr:uid="{00000000-0005-0000-0000-000002140000}"/>
    <cellStyle name="Normal 13 6 2 2 2 3" xfId="5635" xr:uid="{00000000-0005-0000-0000-000003140000}"/>
    <cellStyle name="Normal 13 6 2 2 2 3 2" xfId="5636" xr:uid="{00000000-0005-0000-0000-000004140000}"/>
    <cellStyle name="Normal 13 6 2 2 2 3 3" xfId="5637" xr:uid="{00000000-0005-0000-0000-000005140000}"/>
    <cellStyle name="Normal 13 6 2 2 2 4" xfId="5638" xr:uid="{00000000-0005-0000-0000-000006140000}"/>
    <cellStyle name="Normal 13 6 2 2 2 5" xfId="5639" xr:uid="{00000000-0005-0000-0000-000007140000}"/>
    <cellStyle name="Normal 13 6 2 2 2 6" xfId="5640" xr:uid="{00000000-0005-0000-0000-000008140000}"/>
    <cellStyle name="Normal 13 6 2 2 3" xfId="5641" xr:uid="{00000000-0005-0000-0000-000009140000}"/>
    <cellStyle name="Normal 13 6 2 2 3 2" xfId="5642" xr:uid="{00000000-0005-0000-0000-00000A140000}"/>
    <cellStyle name="Normal 13 6 2 2 3 3" xfId="5643" xr:uid="{00000000-0005-0000-0000-00000B140000}"/>
    <cellStyle name="Normal 13 6 2 2 3 4" xfId="5644" xr:uid="{00000000-0005-0000-0000-00000C140000}"/>
    <cellStyle name="Normal 13 6 2 2 4" xfId="5645" xr:uid="{00000000-0005-0000-0000-00000D140000}"/>
    <cellStyle name="Normal 13 6 2 2 4 2" xfId="5646" xr:uid="{00000000-0005-0000-0000-00000E140000}"/>
    <cellStyle name="Normal 13 6 2 2 4 3" xfId="5647" xr:uid="{00000000-0005-0000-0000-00000F140000}"/>
    <cellStyle name="Normal 13 6 2 2 4 4" xfId="5648" xr:uid="{00000000-0005-0000-0000-000010140000}"/>
    <cellStyle name="Normal 13 6 2 2 5" xfId="5649" xr:uid="{00000000-0005-0000-0000-000011140000}"/>
    <cellStyle name="Normal 13 6 2 2 5 2" xfId="5650" xr:uid="{00000000-0005-0000-0000-000012140000}"/>
    <cellStyle name="Normal 13 6 2 2 5 3" xfId="5651" xr:uid="{00000000-0005-0000-0000-000013140000}"/>
    <cellStyle name="Normal 13 6 2 2 5 4" xfId="5652" xr:uid="{00000000-0005-0000-0000-000014140000}"/>
    <cellStyle name="Normal 13 6 2 2 6" xfId="5653" xr:uid="{00000000-0005-0000-0000-000015140000}"/>
    <cellStyle name="Normal 13 6 2 2 6 2" xfId="5654" xr:uid="{00000000-0005-0000-0000-000016140000}"/>
    <cellStyle name="Normal 13 6 2 2 6 3" xfId="5655" xr:uid="{00000000-0005-0000-0000-000017140000}"/>
    <cellStyle name="Normal 13 6 2 2 7" xfId="5656" xr:uid="{00000000-0005-0000-0000-000018140000}"/>
    <cellStyle name="Normal 13 6 2 2 8" xfId="5657" xr:uid="{00000000-0005-0000-0000-000019140000}"/>
    <cellStyle name="Normal 13 6 2 2 9" xfId="5658" xr:uid="{00000000-0005-0000-0000-00001A140000}"/>
    <cellStyle name="Normal 13 6 2 3" xfId="5659" xr:uid="{00000000-0005-0000-0000-00001B140000}"/>
    <cellStyle name="Normal 13 6 2 3 2" xfId="5660" xr:uid="{00000000-0005-0000-0000-00001C140000}"/>
    <cellStyle name="Normal 13 6 2 3 2 2" xfId="5661" xr:uid="{00000000-0005-0000-0000-00001D140000}"/>
    <cellStyle name="Normal 13 6 2 3 2 3" xfId="5662" xr:uid="{00000000-0005-0000-0000-00001E140000}"/>
    <cellStyle name="Normal 13 6 2 3 2 4" xfId="5663" xr:uid="{00000000-0005-0000-0000-00001F140000}"/>
    <cellStyle name="Normal 13 6 2 3 3" xfId="5664" xr:uid="{00000000-0005-0000-0000-000020140000}"/>
    <cellStyle name="Normal 13 6 2 3 3 2" xfId="5665" xr:uid="{00000000-0005-0000-0000-000021140000}"/>
    <cellStyle name="Normal 13 6 2 3 3 3" xfId="5666" xr:uid="{00000000-0005-0000-0000-000022140000}"/>
    <cellStyle name="Normal 13 6 2 3 4" xfId="5667" xr:uid="{00000000-0005-0000-0000-000023140000}"/>
    <cellStyle name="Normal 13 6 2 3 5" xfId="5668" xr:uid="{00000000-0005-0000-0000-000024140000}"/>
    <cellStyle name="Normal 13 6 2 3 6" xfId="5669" xr:uid="{00000000-0005-0000-0000-000025140000}"/>
    <cellStyle name="Normal 13 6 2 4" xfId="5670" xr:uid="{00000000-0005-0000-0000-000026140000}"/>
    <cellStyle name="Normal 13 6 2 4 2" xfId="5671" xr:uid="{00000000-0005-0000-0000-000027140000}"/>
    <cellStyle name="Normal 13 6 2 4 3" xfId="5672" xr:uid="{00000000-0005-0000-0000-000028140000}"/>
    <cellStyle name="Normal 13 6 2 4 4" xfId="5673" xr:uid="{00000000-0005-0000-0000-000029140000}"/>
    <cellStyle name="Normal 13 6 2 5" xfId="5674" xr:uid="{00000000-0005-0000-0000-00002A140000}"/>
    <cellStyle name="Normal 13 6 2 5 2" xfId="5675" xr:uid="{00000000-0005-0000-0000-00002B140000}"/>
    <cellStyle name="Normal 13 6 2 5 3" xfId="5676" xr:uid="{00000000-0005-0000-0000-00002C140000}"/>
    <cellStyle name="Normal 13 6 2 5 4" xfId="5677" xr:uid="{00000000-0005-0000-0000-00002D140000}"/>
    <cellStyle name="Normal 13 6 2 6" xfId="5678" xr:uid="{00000000-0005-0000-0000-00002E140000}"/>
    <cellStyle name="Normal 13 6 2 6 2" xfId="5679" xr:uid="{00000000-0005-0000-0000-00002F140000}"/>
    <cellStyle name="Normal 13 6 2 6 3" xfId="5680" xr:uid="{00000000-0005-0000-0000-000030140000}"/>
    <cellStyle name="Normal 13 6 2 6 4" xfId="5681" xr:uid="{00000000-0005-0000-0000-000031140000}"/>
    <cellStyle name="Normal 13 6 2 7" xfId="5682" xr:uid="{00000000-0005-0000-0000-000032140000}"/>
    <cellStyle name="Normal 13 6 2 7 2" xfId="5683" xr:uid="{00000000-0005-0000-0000-000033140000}"/>
    <cellStyle name="Normal 13 6 2 7 3" xfId="5684" xr:uid="{00000000-0005-0000-0000-000034140000}"/>
    <cellStyle name="Normal 13 6 2 8" xfId="5685" xr:uid="{00000000-0005-0000-0000-000035140000}"/>
    <cellStyle name="Normal 13 6 2 9" xfId="5686" xr:uid="{00000000-0005-0000-0000-000036140000}"/>
    <cellStyle name="Normal 13 6 3" xfId="5687" xr:uid="{00000000-0005-0000-0000-000037140000}"/>
    <cellStyle name="Normal 13 6 3 2" xfId="5688" xr:uid="{00000000-0005-0000-0000-000038140000}"/>
    <cellStyle name="Normal 13 6 3 2 2" xfId="5689" xr:uid="{00000000-0005-0000-0000-000039140000}"/>
    <cellStyle name="Normal 13 6 3 2 2 2" xfId="5690" xr:uid="{00000000-0005-0000-0000-00003A140000}"/>
    <cellStyle name="Normal 13 6 3 2 2 3" xfId="5691" xr:uid="{00000000-0005-0000-0000-00003B140000}"/>
    <cellStyle name="Normal 13 6 3 2 2 4" xfId="5692" xr:uid="{00000000-0005-0000-0000-00003C140000}"/>
    <cellStyle name="Normal 13 6 3 2 3" xfId="5693" xr:uid="{00000000-0005-0000-0000-00003D140000}"/>
    <cellStyle name="Normal 13 6 3 2 3 2" xfId="5694" xr:uid="{00000000-0005-0000-0000-00003E140000}"/>
    <cellStyle name="Normal 13 6 3 2 3 3" xfId="5695" xr:uid="{00000000-0005-0000-0000-00003F140000}"/>
    <cellStyle name="Normal 13 6 3 2 4" xfId="5696" xr:uid="{00000000-0005-0000-0000-000040140000}"/>
    <cellStyle name="Normal 13 6 3 2 5" xfId="5697" xr:uid="{00000000-0005-0000-0000-000041140000}"/>
    <cellStyle name="Normal 13 6 3 2 6" xfId="5698" xr:uid="{00000000-0005-0000-0000-000042140000}"/>
    <cellStyle name="Normal 13 6 3 3" xfId="5699" xr:uid="{00000000-0005-0000-0000-000043140000}"/>
    <cellStyle name="Normal 13 6 3 3 2" xfId="5700" xr:uid="{00000000-0005-0000-0000-000044140000}"/>
    <cellStyle name="Normal 13 6 3 3 3" xfId="5701" xr:uid="{00000000-0005-0000-0000-000045140000}"/>
    <cellStyle name="Normal 13 6 3 3 4" xfId="5702" xr:uid="{00000000-0005-0000-0000-000046140000}"/>
    <cellStyle name="Normal 13 6 3 4" xfId="5703" xr:uid="{00000000-0005-0000-0000-000047140000}"/>
    <cellStyle name="Normal 13 6 3 4 2" xfId="5704" xr:uid="{00000000-0005-0000-0000-000048140000}"/>
    <cellStyle name="Normal 13 6 3 4 3" xfId="5705" xr:uid="{00000000-0005-0000-0000-000049140000}"/>
    <cellStyle name="Normal 13 6 3 4 4" xfId="5706" xr:uid="{00000000-0005-0000-0000-00004A140000}"/>
    <cellStyle name="Normal 13 6 3 5" xfId="5707" xr:uid="{00000000-0005-0000-0000-00004B140000}"/>
    <cellStyle name="Normal 13 6 3 5 2" xfId="5708" xr:uid="{00000000-0005-0000-0000-00004C140000}"/>
    <cellStyle name="Normal 13 6 3 5 3" xfId="5709" xr:uid="{00000000-0005-0000-0000-00004D140000}"/>
    <cellStyle name="Normal 13 6 3 5 4" xfId="5710" xr:uid="{00000000-0005-0000-0000-00004E140000}"/>
    <cellStyle name="Normal 13 6 3 6" xfId="5711" xr:uid="{00000000-0005-0000-0000-00004F140000}"/>
    <cellStyle name="Normal 13 6 3 6 2" xfId="5712" xr:uid="{00000000-0005-0000-0000-000050140000}"/>
    <cellStyle name="Normal 13 6 3 6 3" xfId="5713" xr:uid="{00000000-0005-0000-0000-000051140000}"/>
    <cellStyle name="Normal 13 6 3 7" xfId="5714" xr:uid="{00000000-0005-0000-0000-000052140000}"/>
    <cellStyle name="Normal 13 6 3 8" xfId="5715" xr:uid="{00000000-0005-0000-0000-000053140000}"/>
    <cellStyle name="Normal 13 6 3 9" xfId="5716" xr:uid="{00000000-0005-0000-0000-000054140000}"/>
    <cellStyle name="Normal 13 6 4" xfId="5717" xr:uid="{00000000-0005-0000-0000-000055140000}"/>
    <cellStyle name="Normal 13 6 4 2" xfId="5718" xr:uid="{00000000-0005-0000-0000-000056140000}"/>
    <cellStyle name="Normal 13 6 4 2 2" xfId="5719" xr:uid="{00000000-0005-0000-0000-000057140000}"/>
    <cellStyle name="Normal 13 6 4 2 3" xfId="5720" xr:uid="{00000000-0005-0000-0000-000058140000}"/>
    <cellStyle name="Normal 13 6 4 2 4" xfId="5721" xr:uid="{00000000-0005-0000-0000-000059140000}"/>
    <cellStyle name="Normal 13 6 4 3" xfId="5722" xr:uid="{00000000-0005-0000-0000-00005A140000}"/>
    <cellStyle name="Normal 13 6 4 3 2" xfId="5723" xr:uid="{00000000-0005-0000-0000-00005B140000}"/>
    <cellStyle name="Normal 13 6 4 3 3" xfId="5724" xr:uid="{00000000-0005-0000-0000-00005C140000}"/>
    <cellStyle name="Normal 13 6 4 4" xfId="5725" xr:uid="{00000000-0005-0000-0000-00005D140000}"/>
    <cellStyle name="Normal 13 6 4 5" xfId="5726" xr:uid="{00000000-0005-0000-0000-00005E140000}"/>
    <cellStyle name="Normal 13 6 4 6" xfId="5727" xr:uid="{00000000-0005-0000-0000-00005F140000}"/>
    <cellStyle name="Normal 13 6 5" xfId="5728" xr:uid="{00000000-0005-0000-0000-000060140000}"/>
    <cellStyle name="Normal 13 6 5 2" xfId="5729" xr:uid="{00000000-0005-0000-0000-000061140000}"/>
    <cellStyle name="Normal 13 6 5 3" xfId="5730" xr:uid="{00000000-0005-0000-0000-000062140000}"/>
    <cellStyle name="Normal 13 6 5 4" xfId="5731" xr:uid="{00000000-0005-0000-0000-000063140000}"/>
    <cellStyle name="Normal 13 6 6" xfId="5732" xr:uid="{00000000-0005-0000-0000-000064140000}"/>
    <cellStyle name="Normal 13 6 6 2" xfId="5733" xr:uid="{00000000-0005-0000-0000-000065140000}"/>
    <cellStyle name="Normal 13 6 6 3" xfId="5734" xr:uid="{00000000-0005-0000-0000-000066140000}"/>
    <cellStyle name="Normal 13 6 6 4" xfId="5735" xr:uid="{00000000-0005-0000-0000-000067140000}"/>
    <cellStyle name="Normal 13 6 7" xfId="5736" xr:uid="{00000000-0005-0000-0000-000068140000}"/>
    <cellStyle name="Normal 13 6 7 2" xfId="5737" xr:uid="{00000000-0005-0000-0000-000069140000}"/>
    <cellStyle name="Normal 13 6 7 3" xfId="5738" xr:uid="{00000000-0005-0000-0000-00006A140000}"/>
    <cellStyle name="Normal 13 6 7 4" xfId="5739" xr:uid="{00000000-0005-0000-0000-00006B140000}"/>
    <cellStyle name="Normal 13 6 8" xfId="5740" xr:uid="{00000000-0005-0000-0000-00006C140000}"/>
    <cellStyle name="Normal 13 6 8 2" xfId="5741" xr:uid="{00000000-0005-0000-0000-00006D140000}"/>
    <cellStyle name="Normal 13 6 8 3" xfId="5742" xr:uid="{00000000-0005-0000-0000-00006E140000}"/>
    <cellStyle name="Normal 13 6 9" xfId="5743" xr:uid="{00000000-0005-0000-0000-00006F140000}"/>
    <cellStyle name="Normal 13 7" xfId="5744" xr:uid="{00000000-0005-0000-0000-000070140000}"/>
    <cellStyle name="Normal 13 7 10" xfId="5745" xr:uid="{00000000-0005-0000-0000-000071140000}"/>
    <cellStyle name="Normal 13 7 11" xfId="5746" xr:uid="{00000000-0005-0000-0000-000072140000}"/>
    <cellStyle name="Normal 13 7 2" xfId="5747" xr:uid="{00000000-0005-0000-0000-000073140000}"/>
    <cellStyle name="Normal 13 7 2 10" xfId="5748" xr:uid="{00000000-0005-0000-0000-000074140000}"/>
    <cellStyle name="Normal 13 7 2 2" xfId="5749" xr:uid="{00000000-0005-0000-0000-000075140000}"/>
    <cellStyle name="Normal 13 7 2 2 2" xfId="5750" xr:uid="{00000000-0005-0000-0000-000076140000}"/>
    <cellStyle name="Normal 13 7 2 2 2 2" xfId="5751" xr:uid="{00000000-0005-0000-0000-000077140000}"/>
    <cellStyle name="Normal 13 7 2 2 2 2 2" xfId="5752" xr:uid="{00000000-0005-0000-0000-000078140000}"/>
    <cellStyle name="Normal 13 7 2 2 2 2 3" xfId="5753" xr:uid="{00000000-0005-0000-0000-000079140000}"/>
    <cellStyle name="Normal 13 7 2 2 2 2 4" xfId="5754" xr:uid="{00000000-0005-0000-0000-00007A140000}"/>
    <cellStyle name="Normal 13 7 2 2 2 3" xfId="5755" xr:uid="{00000000-0005-0000-0000-00007B140000}"/>
    <cellStyle name="Normal 13 7 2 2 2 3 2" xfId="5756" xr:uid="{00000000-0005-0000-0000-00007C140000}"/>
    <cellStyle name="Normal 13 7 2 2 2 3 3" xfId="5757" xr:uid="{00000000-0005-0000-0000-00007D140000}"/>
    <cellStyle name="Normal 13 7 2 2 2 4" xfId="5758" xr:uid="{00000000-0005-0000-0000-00007E140000}"/>
    <cellStyle name="Normal 13 7 2 2 2 5" xfId="5759" xr:uid="{00000000-0005-0000-0000-00007F140000}"/>
    <cellStyle name="Normal 13 7 2 2 2 6" xfId="5760" xr:uid="{00000000-0005-0000-0000-000080140000}"/>
    <cellStyle name="Normal 13 7 2 2 3" xfId="5761" xr:uid="{00000000-0005-0000-0000-000081140000}"/>
    <cellStyle name="Normal 13 7 2 2 3 2" xfId="5762" xr:uid="{00000000-0005-0000-0000-000082140000}"/>
    <cellStyle name="Normal 13 7 2 2 3 3" xfId="5763" xr:uid="{00000000-0005-0000-0000-000083140000}"/>
    <cellStyle name="Normal 13 7 2 2 3 4" xfId="5764" xr:uid="{00000000-0005-0000-0000-000084140000}"/>
    <cellStyle name="Normal 13 7 2 2 4" xfId="5765" xr:uid="{00000000-0005-0000-0000-000085140000}"/>
    <cellStyle name="Normal 13 7 2 2 4 2" xfId="5766" xr:uid="{00000000-0005-0000-0000-000086140000}"/>
    <cellStyle name="Normal 13 7 2 2 4 3" xfId="5767" xr:uid="{00000000-0005-0000-0000-000087140000}"/>
    <cellStyle name="Normal 13 7 2 2 4 4" xfId="5768" xr:uid="{00000000-0005-0000-0000-000088140000}"/>
    <cellStyle name="Normal 13 7 2 2 5" xfId="5769" xr:uid="{00000000-0005-0000-0000-000089140000}"/>
    <cellStyle name="Normal 13 7 2 2 5 2" xfId="5770" xr:uid="{00000000-0005-0000-0000-00008A140000}"/>
    <cellStyle name="Normal 13 7 2 2 5 3" xfId="5771" xr:uid="{00000000-0005-0000-0000-00008B140000}"/>
    <cellStyle name="Normal 13 7 2 2 5 4" xfId="5772" xr:uid="{00000000-0005-0000-0000-00008C140000}"/>
    <cellStyle name="Normal 13 7 2 2 6" xfId="5773" xr:uid="{00000000-0005-0000-0000-00008D140000}"/>
    <cellStyle name="Normal 13 7 2 2 6 2" xfId="5774" xr:uid="{00000000-0005-0000-0000-00008E140000}"/>
    <cellStyle name="Normal 13 7 2 2 6 3" xfId="5775" xr:uid="{00000000-0005-0000-0000-00008F140000}"/>
    <cellStyle name="Normal 13 7 2 2 7" xfId="5776" xr:uid="{00000000-0005-0000-0000-000090140000}"/>
    <cellStyle name="Normal 13 7 2 2 8" xfId="5777" xr:uid="{00000000-0005-0000-0000-000091140000}"/>
    <cellStyle name="Normal 13 7 2 2 9" xfId="5778" xr:uid="{00000000-0005-0000-0000-000092140000}"/>
    <cellStyle name="Normal 13 7 2 3" xfId="5779" xr:uid="{00000000-0005-0000-0000-000093140000}"/>
    <cellStyle name="Normal 13 7 2 3 2" xfId="5780" xr:uid="{00000000-0005-0000-0000-000094140000}"/>
    <cellStyle name="Normal 13 7 2 3 2 2" xfId="5781" xr:uid="{00000000-0005-0000-0000-000095140000}"/>
    <cellStyle name="Normal 13 7 2 3 2 3" xfId="5782" xr:uid="{00000000-0005-0000-0000-000096140000}"/>
    <cellStyle name="Normal 13 7 2 3 2 4" xfId="5783" xr:uid="{00000000-0005-0000-0000-000097140000}"/>
    <cellStyle name="Normal 13 7 2 3 3" xfId="5784" xr:uid="{00000000-0005-0000-0000-000098140000}"/>
    <cellStyle name="Normal 13 7 2 3 3 2" xfId="5785" xr:uid="{00000000-0005-0000-0000-000099140000}"/>
    <cellStyle name="Normal 13 7 2 3 3 3" xfId="5786" xr:uid="{00000000-0005-0000-0000-00009A140000}"/>
    <cellStyle name="Normal 13 7 2 3 4" xfId="5787" xr:uid="{00000000-0005-0000-0000-00009B140000}"/>
    <cellStyle name="Normal 13 7 2 3 5" xfId="5788" xr:uid="{00000000-0005-0000-0000-00009C140000}"/>
    <cellStyle name="Normal 13 7 2 3 6" xfId="5789" xr:uid="{00000000-0005-0000-0000-00009D140000}"/>
    <cellStyle name="Normal 13 7 2 4" xfId="5790" xr:uid="{00000000-0005-0000-0000-00009E140000}"/>
    <cellStyle name="Normal 13 7 2 4 2" xfId="5791" xr:uid="{00000000-0005-0000-0000-00009F140000}"/>
    <cellStyle name="Normal 13 7 2 4 3" xfId="5792" xr:uid="{00000000-0005-0000-0000-0000A0140000}"/>
    <cellStyle name="Normal 13 7 2 4 4" xfId="5793" xr:uid="{00000000-0005-0000-0000-0000A1140000}"/>
    <cellStyle name="Normal 13 7 2 5" xfId="5794" xr:uid="{00000000-0005-0000-0000-0000A2140000}"/>
    <cellStyle name="Normal 13 7 2 5 2" xfId="5795" xr:uid="{00000000-0005-0000-0000-0000A3140000}"/>
    <cellStyle name="Normal 13 7 2 5 3" xfId="5796" xr:uid="{00000000-0005-0000-0000-0000A4140000}"/>
    <cellStyle name="Normal 13 7 2 5 4" xfId="5797" xr:uid="{00000000-0005-0000-0000-0000A5140000}"/>
    <cellStyle name="Normal 13 7 2 6" xfId="5798" xr:uid="{00000000-0005-0000-0000-0000A6140000}"/>
    <cellStyle name="Normal 13 7 2 6 2" xfId="5799" xr:uid="{00000000-0005-0000-0000-0000A7140000}"/>
    <cellStyle name="Normal 13 7 2 6 3" xfId="5800" xr:uid="{00000000-0005-0000-0000-0000A8140000}"/>
    <cellStyle name="Normal 13 7 2 6 4" xfId="5801" xr:uid="{00000000-0005-0000-0000-0000A9140000}"/>
    <cellStyle name="Normal 13 7 2 7" xfId="5802" xr:uid="{00000000-0005-0000-0000-0000AA140000}"/>
    <cellStyle name="Normal 13 7 2 7 2" xfId="5803" xr:uid="{00000000-0005-0000-0000-0000AB140000}"/>
    <cellStyle name="Normal 13 7 2 7 3" xfId="5804" xr:uid="{00000000-0005-0000-0000-0000AC140000}"/>
    <cellStyle name="Normal 13 7 2 8" xfId="5805" xr:uid="{00000000-0005-0000-0000-0000AD140000}"/>
    <cellStyle name="Normal 13 7 2 9" xfId="5806" xr:uid="{00000000-0005-0000-0000-0000AE140000}"/>
    <cellStyle name="Normal 13 7 3" xfId="5807" xr:uid="{00000000-0005-0000-0000-0000AF140000}"/>
    <cellStyle name="Normal 13 7 3 2" xfId="5808" xr:uid="{00000000-0005-0000-0000-0000B0140000}"/>
    <cellStyle name="Normal 13 7 3 2 2" xfId="5809" xr:uid="{00000000-0005-0000-0000-0000B1140000}"/>
    <cellStyle name="Normal 13 7 3 2 2 2" xfId="5810" xr:uid="{00000000-0005-0000-0000-0000B2140000}"/>
    <cellStyle name="Normal 13 7 3 2 2 3" xfId="5811" xr:uid="{00000000-0005-0000-0000-0000B3140000}"/>
    <cellStyle name="Normal 13 7 3 2 2 4" xfId="5812" xr:uid="{00000000-0005-0000-0000-0000B4140000}"/>
    <cellStyle name="Normal 13 7 3 2 3" xfId="5813" xr:uid="{00000000-0005-0000-0000-0000B5140000}"/>
    <cellStyle name="Normal 13 7 3 2 3 2" xfId="5814" xr:uid="{00000000-0005-0000-0000-0000B6140000}"/>
    <cellStyle name="Normal 13 7 3 2 3 3" xfId="5815" xr:uid="{00000000-0005-0000-0000-0000B7140000}"/>
    <cellStyle name="Normal 13 7 3 2 4" xfId="5816" xr:uid="{00000000-0005-0000-0000-0000B8140000}"/>
    <cellStyle name="Normal 13 7 3 2 5" xfId="5817" xr:uid="{00000000-0005-0000-0000-0000B9140000}"/>
    <cellStyle name="Normal 13 7 3 2 6" xfId="5818" xr:uid="{00000000-0005-0000-0000-0000BA140000}"/>
    <cellStyle name="Normal 13 7 3 3" xfId="5819" xr:uid="{00000000-0005-0000-0000-0000BB140000}"/>
    <cellStyle name="Normal 13 7 3 3 2" xfId="5820" xr:uid="{00000000-0005-0000-0000-0000BC140000}"/>
    <cellStyle name="Normal 13 7 3 3 3" xfId="5821" xr:uid="{00000000-0005-0000-0000-0000BD140000}"/>
    <cellStyle name="Normal 13 7 3 3 4" xfId="5822" xr:uid="{00000000-0005-0000-0000-0000BE140000}"/>
    <cellStyle name="Normal 13 7 3 4" xfId="5823" xr:uid="{00000000-0005-0000-0000-0000BF140000}"/>
    <cellStyle name="Normal 13 7 3 4 2" xfId="5824" xr:uid="{00000000-0005-0000-0000-0000C0140000}"/>
    <cellStyle name="Normal 13 7 3 4 3" xfId="5825" xr:uid="{00000000-0005-0000-0000-0000C1140000}"/>
    <cellStyle name="Normal 13 7 3 4 4" xfId="5826" xr:uid="{00000000-0005-0000-0000-0000C2140000}"/>
    <cellStyle name="Normal 13 7 3 5" xfId="5827" xr:uid="{00000000-0005-0000-0000-0000C3140000}"/>
    <cellStyle name="Normal 13 7 3 5 2" xfId="5828" xr:uid="{00000000-0005-0000-0000-0000C4140000}"/>
    <cellStyle name="Normal 13 7 3 5 3" xfId="5829" xr:uid="{00000000-0005-0000-0000-0000C5140000}"/>
    <cellStyle name="Normal 13 7 3 5 4" xfId="5830" xr:uid="{00000000-0005-0000-0000-0000C6140000}"/>
    <cellStyle name="Normal 13 7 3 6" xfId="5831" xr:uid="{00000000-0005-0000-0000-0000C7140000}"/>
    <cellStyle name="Normal 13 7 3 6 2" xfId="5832" xr:uid="{00000000-0005-0000-0000-0000C8140000}"/>
    <cellStyle name="Normal 13 7 3 6 3" xfId="5833" xr:uid="{00000000-0005-0000-0000-0000C9140000}"/>
    <cellStyle name="Normal 13 7 3 7" xfId="5834" xr:uid="{00000000-0005-0000-0000-0000CA140000}"/>
    <cellStyle name="Normal 13 7 3 8" xfId="5835" xr:uid="{00000000-0005-0000-0000-0000CB140000}"/>
    <cellStyle name="Normal 13 7 3 9" xfId="5836" xr:uid="{00000000-0005-0000-0000-0000CC140000}"/>
    <cellStyle name="Normal 13 7 4" xfId="5837" xr:uid="{00000000-0005-0000-0000-0000CD140000}"/>
    <cellStyle name="Normal 13 7 4 2" xfId="5838" xr:uid="{00000000-0005-0000-0000-0000CE140000}"/>
    <cellStyle name="Normal 13 7 4 2 2" xfId="5839" xr:uid="{00000000-0005-0000-0000-0000CF140000}"/>
    <cellStyle name="Normal 13 7 4 2 3" xfId="5840" xr:uid="{00000000-0005-0000-0000-0000D0140000}"/>
    <cellStyle name="Normal 13 7 4 2 4" xfId="5841" xr:uid="{00000000-0005-0000-0000-0000D1140000}"/>
    <cellStyle name="Normal 13 7 4 3" xfId="5842" xr:uid="{00000000-0005-0000-0000-0000D2140000}"/>
    <cellStyle name="Normal 13 7 4 3 2" xfId="5843" xr:uid="{00000000-0005-0000-0000-0000D3140000}"/>
    <cellStyle name="Normal 13 7 4 3 3" xfId="5844" xr:uid="{00000000-0005-0000-0000-0000D4140000}"/>
    <cellStyle name="Normal 13 7 4 4" xfId="5845" xr:uid="{00000000-0005-0000-0000-0000D5140000}"/>
    <cellStyle name="Normal 13 7 4 5" xfId="5846" xr:uid="{00000000-0005-0000-0000-0000D6140000}"/>
    <cellStyle name="Normal 13 7 4 6" xfId="5847" xr:uid="{00000000-0005-0000-0000-0000D7140000}"/>
    <cellStyle name="Normal 13 7 5" xfId="5848" xr:uid="{00000000-0005-0000-0000-0000D8140000}"/>
    <cellStyle name="Normal 13 7 5 2" xfId="5849" xr:uid="{00000000-0005-0000-0000-0000D9140000}"/>
    <cellStyle name="Normal 13 7 5 3" xfId="5850" xr:uid="{00000000-0005-0000-0000-0000DA140000}"/>
    <cellStyle name="Normal 13 7 5 4" xfId="5851" xr:uid="{00000000-0005-0000-0000-0000DB140000}"/>
    <cellStyle name="Normal 13 7 6" xfId="5852" xr:uid="{00000000-0005-0000-0000-0000DC140000}"/>
    <cellStyle name="Normal 13 7 6 2" xfId="5853" xr:uid="{00000000-0005-0000-0000-0000DD140000}"/>
    <cellStyle name="Normal 13 7 6 3" xfId="5854" xr:uid="{00000000-0005-0000-0000-0000DE140000}"/>
    <cellStyle name="Normal 13 7 6 4" xfId="5855" xr:uid="{00000000-0005-0000-0000-0000DF140000}"/>
    <cellStyle name="Normal 13 7 7" xfId="5856" xr:uid="{00000000-0005-0000-0000-0000E0140000}"/>
    <cellStyle name="Normal 13 7 7 2" xfId="5857" xr:uid="{00000000-0005-0000-0000-0000E1140000}"/>
    <cellStyle name="Normal 13 7 7 3" xfId="5858" xr:uid="{00000000-0005-0000-0000-0000E2140000}"/>
    <cellStyle name="Normal 13 7 7 4" xfId="5859" xr:uid="{00000000-0005-0000-0000-0000E3140000}"/>
    <cellStyle name="Normal 13 7 8" xfId="5860" xr:uid="{00000000-0005-0000-0000-0000E4140000}"/>
    <cellStyle name="Normal 13 7 8 2" xfId="5861" xr:uid="{00000000-0005-0000-0000-0000E5140000}"/>
    <cellStyle name="Normal 13 7 8 3" xfId="5862" xr:uid="{00000000-0005-0000-0000-0000E6140000}"/>
    <cellStyle name="Normal 13 7 9" xfId="5863" xr:uid="{00000000-0005-0000-0000-0000E7140000}"/>
    <cellStyle name="Normal 13 8" xfId="5864" xr:uid="{00000000-0005-0000-0000-0000E8140000}"/>
    <cellStyle name="Normal 13 8 10" xfId="5865" xr:uid="{00000000-0005-0000-0000-0000E9140000}"/>
    <cellStyle name="Normal 13 8 11" xfId="5866" xr:uid="{00000000-0005-0000-0000-0000EA140000}"/>
    <cellStyle name="Normal 13 8 2" xfId="5867" xr:uid="{00000000-0005-0000-0000-0000EB140000}"/>
    <cellStyle name="Normal 13 8 2 10" xfId="5868" xr:uid="{00000000-0005-0000-0000-0000EC140000}"/>
    <cellStyle name="Normal 13 8 2 2" xfId="5869" xr:uid="{00000000-0005-0000-0000-0000ED140000}"/>
    <cellStyle name="Normal 13 8 2 2 2" xfId="5870" xr:uid="{00000000-0005-0000-0000-0000EE140000}"/>
    <cellStyle name="Normal 13 8 2 2 2 2" xfId="5871" xr:uid="{00000000-0005-0000-0000-0000EF140000}"/>
    <cellStyle name="Normal 13 8 2 2 2 2 2" xfId="5872" xr:uid="{00000000-0005-0000-0000-0000F0140000}"/>
    <cellStyle name="Normal 13 8 2 2 2 2 3" xfId="5873" xr:uid="{00000000-0005-0000-0000-0000F1140000}"/>
    <cellStyle name="Normal 13 8 2 2 2 2 4" xfId="5874" xr:uid="{00000000-0005-0000-0000-0000F2140000}"/>
    <cellStyle name="Normal 13 8 2 2 2 3" xfId="5875" xr:uid="{00000000-0005-0000-0000-0000F3140000}"/>
    <cellStyle name="Normal 13 8 2 2 2 3 2" xfId="5876" xr:uid="{00000000-0005-0000-0000-0000F4140000}"/>
    <cellStyle name="Normal 13 8 2 2 2 3 3" xfId="5877" xr:uid="{00000000-0005-0000-0000-0000F5140000}"/>
    <cellStyle name="Normal 13 8 2 2 2 4" xfId="5878" xr:uid="{00000000-0005-0000-0000-0000F6140000}"/>
    <cellStyle name="Normal 13 8 2 2 2 5" xfId="5879" xr:uid="{00000000-0005-0000-0000-0000F7140000}"/>
    <cellStyle name="Normal 13 8 2 2 2 6" xfId="5880" xr:uid="{00000000-0005-0000-0000-0000F8140000}"/>
    <cellStyle name="Normal 13 8 2 2 3" xfId="5881" xr:uid="{00000000-0005-0000-0000-0000F9140000}"/>
    <cellStyle name="Normal 13 8 2 2 3 2" xfId="5882" xr:uid="{00000000-0005-0000-0000-0000FA140000}"/>
    <cellStyle name="Normal 13 8 2 2 3 3" xfId="5883" xr:uid="{00000000-0005-0000-0000-0000FB140000}"/>
    <cellStyle name="Normal 13 8 2 2 3 4" xfId="5884" xr:uid="{00000000-0005-0000-0000-0000FC140000}"/>
    <cellStyle name="Normal 13 8 2 2 4" xfId="5885" xr:uid="{00000000-0005-0000-0000-0000FD140000}"/>
    <cellStyle name="Normal 13 8 2 2 4 2" xfId="5886" xr:uid="{00000000-0005-0000-0000-0000FE140000}"/>
    <cellStyle name="Normal 13 8 2 2 4 3" xfId="5887" xr:uid="{00000000-0005-0000-0000-0000FF140000}"/>
    <cellStyle name="Normal 13 8 2 2 4 4" xfId="5888" xr:uid="{00000000-0005-0000-0000-000000150000}"/>
    <cellStyle name="Normal 13 8 2 2 5" xfId="5889" xr:uid="{00000000-0005-0000-0000-000001150000}"/>
    <cellStyle name="Normal 13 8 2 2 5 2" xfId="5890" xr:uid="{00000000-0005-0000-0000-000002150000}"/>
    <cellStyle name="Normal 13 8 2 2 5 3" xfId="5891" xr:uid="{00000000-0005-0000-0000-000003150000}"/>
    <cellStyle name="Normal 13 8 2 2 5 4" xfId="5892" xr:uid="{00000000-0005-0000-0000-000004150000}"/>
    <cellStyle name="Normal 13 8 2 2 6" xfId="5893" xr:uid="{00000000-0005-0000-0000-000005150000}"/>
    <cellStyle name="Normal 13 8 2 2 6 2" xfId="5894" xr:uid="{00000000-0005-0000-0000-000006150000}"/>
    <cellStyle name="Normal 13 8 2 2 6 3" xfId="5895" xr:uid="{00000000-0005-0000-0000-000007150000}"/>
    <cellStyle name="Normal 13 8 2 2 7" xfId="5896" xr:uid="{00000000-0005-0000-0000-000008150000}"/>
    <cellStyle name="Normal 13 8 2 2 8" xfId="5897" xr:uid="{00000000-0005-0000-0000-000009150000}"/>
    <cellStyle name="Normal 13 8 2 2 9" xfId="5898" xr:uid="{00000000-0005-0000-0000-00000A150000}"/>
    <cellStyle name="Normal 13 8 2 3" xfId="5899" xr:uid="{00000000-0005-0000-0000-00000B150000}"/>
    <cellStyle name="Normal 13 8 2 3 2" xfId="5900" xr:uid="{00000000-0005-0000-0000-00000C150000}"/>
    <cellStyle name="Normal 13 8 2 3 2 2" xfId="5901" xr:uid="{00000000-0005-0000-0000-00000D150000}"/>
    <cellStyle name="Normal 13 8 2 3 2 3" xfId="5902" xr:uid="{00000000-0005-0000-0000-00000E150000}"/>
    <cellStyle name="Normal 13 8 2 3 2 4" xfId="5903" xr:uid="{00000000-0005-0000-0000-00000F150000}"/>
    <cellStyle name="Normal 13 8 2 3 3" xfId="5904" xr:uid="{00000000-0005-0000-0000-000010150000}"/>
    <cellStyle name="Normal 13 8 2 3 3 2" xfId="5905" xr:uid="{00000000-0005-0000-0000-000011150000}"/>
    <cellStyle name="Normal 13 8 2 3 3 3" xfId="5906" xr:uid="{00000000-0005-0000-0000-000012150000}"/>
    <cellStyle name="Normal 13 8 2 3 4" xfId="5907" xr:uid="{00000000-0005-0000-0000-000013150000}"/>
    <cellStyle name="Normal 13 8 2 3 5" xfId="5908" xr:uid="{00000000-0005-0000-0000-000014150000}"/>
    <cellStyle name="Normal 13 8 2 3 6" xfId="5909" xr:uid="{00000000-0005-0000-0000-000015150000}"/>
    <cellStyle name="Normal 13 8 2 4" xfId="5910" xr:uid="{00000000-0005-0000-0000-000016150000}"/>
    <cellStyle name="Normal 13 8 2 4 2" xfId="5911" xr:uid="{00000000-0005-0000-0000-000017150000}"/>
    <cellStyle name="Normal 13 8 2 4 3" xfId="5912" xr:uid="{00000000-0005-0000-0000-000018150000}"/>
    <cellStyle name="Normal 13 8 2 4 4" xfId="5913" xr:uid="{00000000-0005-0000-0000-000019150000}"/>
    <cellStyle name="Normal 13 8 2 5" xfId="5914" xr:uid="{00000000-0005-0000-0000-00001A150000}"/>
    <cellStyle name="Normal 13 8 2 5 2" xfId="5915" xr:uid="{00000000-0005-0000-0000-00001B150000}"/>
    <cellStyle name="Normal 13 8 2 5 3" xfId="5916" xr:uid="{00000000-0005-0000-0000-00001C150000}"/>
    <cellStyle name="Normal 13 8 2 5 4" xfId="5917" xr:uid="{00000000-0005-0000-0000-00001D150000}"/>
    <cellStyle name="Normal 13 8 2 6" xfId="5918" xr:uid="{00000000-0005-0000-0000-00001E150000}"/>
    <cellStyle name="Normal 13 8 2 6 2" xfId="5919" xr:uid="{00000000-0005-0000-0000-00001F150000}"/>
    <cellStyle name="Normal 13 8 2 6 3" xfId="5920" xr:uid="{00000000-0005-0000-0000-000020150000}"/>
    <cellStyle name="Normal 13 8 2 6 4" xfId="5921" xr:uid="{00000000-0005-0000-0000-000021150000}"/>
    <cellStyle name="Normal 13 8 2 7" xfId="5922" xr:uid="{00000000-0005-0000-0000-000022150000}"/>
    <cellStyle name="Normal 13 8 2 7 2" xfId="5923" xr:uid="{00000000-0005-0000-0000-000023150000}"/>
    <cellStyle name="Normal 13 8 2 7 3" xfId="5924" xr:uid="{00000000-0005-0000-0000-000024150000}"/>
    <cellStyle name="Normal 13 8 2 8" xfId="5925" xr:uid="{00000000-0005-0000-0000-000025150000}"/>
    <cellStyle name="Normal 13 8 2 9" xfId="5926" xr:uid="{00000000-0005-0000-0000-000026150000}"/>
    <cellStyle name="Normal 13 8 3" xfId="5927" xr:uid="{00000000-0005-0000-0000-000027150000}"/>
    <cellStyle name="Normal 13 8 3 2" xfId="5928" xr:uid="{00000000-0005-0000-0000-000028150000}"/>
    <cellStyle name="Normal 13 8 3 2 2" xfId="5929" xr:uid="{00000000-0005-0000-0000-000029150000}"/>
    <cellStyle name="Normal 13 8 3 2 2 2" xfId="5930" xr:uid="{00000000-0005-0000-0000-00002A150000}"/>
    <cellStyle name="Normal 13 8 3 2 2 3" xfId="5931" xr:uid="{00000000-0005-0000-0000-00002B150000}"/>
    <cellStyle name="Normal 13 8 3 2 2 4" xfId="5932" xr:uid="{00000000-0005-0000-0000-00002C150000}"/>
    <cellStyle name="Normal 13 8 3 2 3" xfId="5933" xr:uid="{00000000-0005-0000-0000-00002D150000}"/>
    <cellStyle name="Normal 13 8 3 2 3 2" xfId="5934" xr:uid="{00000000-0005-0000-0000-00002E150000}"/>
    <cellStyle name="Normal 13 8 3 2 3 3" xfId="5935" xr:uid="{00000000-0005-0000-0000-00002F150000}"/>
    <cellStyle name="Normal 13 8 3 2 4" xfId="5936" xr:uid="{00000000-0005-0000-0000-000030150000}"/>
    <cellStyle name="Normal 13 8 3 2 5" xfId="5937" xr:uid="{00000000-0005-0000-0000-000031150000}"/>
    <cellStyle name="Normal 13 8 3 2 6" xfId="5938" xr:uid="{00000000-0005-0000-0000-000032150000}"/>
    <cellStyle name="Normal 13 8 3 3" xfId="5939" xr:uid="{00000000-0005-0000-0000-000033150000}"/>
    <cellStyle name="Normal 13 8 3 3 2" xfId="5940" xr:uid="{00000000-0005-0000-0000-000034150000}"/>
    <cellStyle name="Normal 13 8 3 3 3" xfId="5941" xr:uid="{00000000-0005-0000-0000-000035150000}"/>
    <cellStyle name="Normal 13 8 3 3 4" xfId="5942" xr:uid="{00000000-0005-0000-0000-000036150000}"/>
    <cellStyle name="Normal 13 8 3 4" xfId="5943" xr:uid="{00000000-0005-0000-0000-000037150000}"/>
    <cellStyle name="Normal 13 8 3 4 2" xfId="5944" xr:uid="{00000000-0005-0000-0000-000038150000}"/>
    <cellStyle name="Normal 13 8 3 4 3" xfId="5945" xr:uid="{00000000-0005-0000-0000-000039150000}"/>
    <cellStyle name="Normal 13 8 3 4 4" xfId="5946" xr:uid="{00000000-0005-0000-0000-00003A150000}"/>
    <cellStyle name="Normal 13 8 3 5" xfId="5947" xr:uid="{00000000-0005-0000-0000-00003B150000}"/>
    <cellStyle name="Normal 13 8 3 5 2" xfId="5948" xr:uid="{00000000-0005-0000-0000-00003C150000}"/>
    <cellStyle name="Normal 13 8 3 5 3" xfId="5949" xr:uid="{00000000-0005-0000-0000-00003D150000}"/>
    <cellStyle name="Normal 13 8 3 5 4" xfId="5950" xr:uid="{00000000-0005-0000-0000-00003E150000}"/>
    <cellStyle name="Normal 13 8 3 6" xfId="5951" xr:uid="{00000000-0005-0000-0000-00003F150000}"/>
    <cellStyle name="Normal 13 8 3 6 2" xfId="5952" xr:uid="{00000000-0005-0000-0000-000040150000}"/>
    <cellStyle name="Normal 13 8 3 6 3" xfId="5953" xr:uid="{00000000-0005-0000-0000-000041150000}"/>
    <cellStyle name="Normal 13 8 3 7" xfId="5954" xr:uid="{00000000-0005-0000-0000-000042150000}"/>
    <cellStyle name="Normal 13 8 3 8" xfId="5955" xr:uid="{00000000-0005-0000-0000-000043150000}"/>
    <cellStyle name="Normal 13 8 3 9" xfId="5956" xr:uid="{00000000-0005-0000-0000-000044150000}"/>
    <cellStyle name="Normal 13 8 4" xfId="5957" xr:uid="{00000000-0005-0000-0000-000045150000}"/>
    <cellStyle name="Normal 13 8 4 2" xfId="5958" xr:uid="{00000000-0005-0000-0000-000046150000}"/>
    <cellStyle name="Normal 13 8 4 2 2" xfId="5959" xr:uid="{00000000-0005-0000-0000-000047150000}"/>
    <cellStyle name="Normal 13 8 4 2 3" xfId="5960" xr:uid="{00000000-0005-0000-0000-000048150000}"/>
    <cellStyle name="Normal 13 8 4 2 4" xfId="5961" xr:uid="{00000000-0005-0000-0000-000049150000}"/>
    <cellStyle name="Normal 13 8 4 3" xfId="5962" xr:uid="{00000000-0005-0000-0000-00004A150000}"/>
    <cellStyle name="Normal 13 8 4 3 2" xfId="5963" xr:uid="{00000000-0005-0000-0000-00004B150000}"/>
    <cellStyle name="Normal 13 8 4 3 3" xfId="5964" xr:uid="{00000000-0005-0000-0000-00004C150000}"/>
    <cellStyle name="Normal 13 8 4 4" xfId="5965" xr:uid="{00000000-0005-0000-0000-00004D150000}"/>
    <cellStyle name="Normal 13 8 4 5" xfId="5966" xr:uid="{00000000-0005-0000-0000-00004E150000}"/>
    <cellStyle name="Normal 13 8 4 6" xfId="5967" xr:uid="{00000000-0005-0000-0000-00004F150000}"/>
    <cellStyle name="Normal 13 8 5" xfId="5968" xr:uid="{00000000-0005-0000-0000-000050150000}"/>
    <cellStyle name="Normal 13 8 5 2" xfId="5969" xr:uid="{00000000-0005-0000-0000-000051150000}"/>
    <cellStyle name="Normal 13 8 5 3" xfId="5970" xr:uid="{00000000-0005-0000-0000-000052150000}"/>
    <cellStyle name="Normal 13 8 5 4" xfId="5971" xr:uid="{00000000-0005-0000-0000-000053150000}"/>
    <cellStyle name="Normal 13 8 6" xfId="5972" xr:uid="{00000000-0005-0000-0000-000054150000}"/>
    <cellStyle name="Normal 13 8 6 2" xfId="5973" xr:uid="{00000000-0005-0000-0000-000055150000}"/>
    <cellStyle name="Normal 13 8 6 3" xfId="5974" xr:uid="{00000000-0005-0000-0000-000056150000}"/>
    <cellStyle name="Normal 13 8 6 4" xfId="5975" xr:uid="{00000000-0005-0000-0000-000057150000}"/>
    <cellStyle name="Normal 13 8 7" xfId="5976" xr:uid="{00000000-0005-0000-0000-000058150000}"/>
    <cellStyle name="Normal 13 8 7 2" xfId="5977" xr:uid="{00000000-0005-0000-0000-000059150000}"/>
    <cellStyle name="Normal 13 8 7 3" xfId="5978" xr:uid="{00000000-0005-0000-0000-00005A150000}"/>
    <cellStyle name="Normal 13 8 7 4" xfId="5979" xr:uid="{00000000-0005-0000-0000-00005B150000}"/>
    <cellStyle name="Normal 13 8 8" xfId="5980" xr:uid="{00000000-0005-0000-0000-00005C150000}"/>
    <cellStyle name="Normal 13 8 8 2" xfId="5981" xr:uid="{00000000-0005-0000-0000-00005D150000}"/>
    <cellStyle name="Normal 13 8 8 3" xfId="5982" xr:uid="{00000000-0005-0000-0000-00005E150000}"/>
    <cellStyle name="Normal 13 8 9" xfId="5983" xr:uid="{00000000-0005-0000-0000-00005F150000}"/>
    <cellStyle name="Normal 13 9" xfId="5984" xr:uid="{00000000-0005-0000-0000-000060150000}"/>
    <cellStyle name="Normal 13 9 10" xfId="5985" xr:uid="{00000000-0005-0000-0000-000061150000}"/>
    <cellStyle name="Normal 13 9 2" xfId="5986" xr:uid="{00000000-0005-0000-0000-000062150000}"/>
    <cellStyle name="Normal 13 9 2 2" xfId="5987" xr:uid="{00000000-0005-0000-0000-000063150000}"/>
    <cellStyle name="Normal 13 9 2 2 2" xfId="5988" xr:uid="{00000000-0005-0000-0000-000064150000}"/>
    <cellStyle name="Normal 13 9 2 2 2 2" xfId="5989" xr:uid="{00000000-0005-0000-0000-000065150000}"/>
    <cellStyle name="Normal 13 9 2 2 2 3" xfId="5990" xr:uid="{00000000-0005-0000-0000-000066150000}"/>
    <cellStyle name="Normal 13 9 2 2 2 4" xfId="5991" xr:uid="{00000000-0005-0000-0000-000067150000}"/>
    <cellStyle name="Normal 13 9 2 2 3" xfId="5992" xr:uid="{00000000-0005-0000-0000-000068150000}"/>
    <cellStyle name="Normal 13 9 2 2 3 2" xfId="5993" xr:uid="{00000000-0005-0000-0000-000069150000}"/>
    <cellStyle name="Normal 13 9 2 2 3 3" xfId="5994" xr:uid="{00000000-0005-0000-0000-00006A150000}"/>
    <cellStyle name="Normal 13 9 2 2 4" xfId="5995" xr:uid="{00000000-0005-0000-0000-00006B150000}"/>
    <cellStyle name="Normal 13 9 2 2 5" xfId="5996" xr:uid="{00000000-0005-0000-0000-00006C150000}"/>
    <cellStyle name="Normal 13 9 2 2 6" xfId="5997" xr:uid="{00000000-0005-0000-0000-00006D150000}"/>
    <cellStyle name="Normal 13 9 2 3" xfId="5998" xr:uid="{00000000-0005-0000-0000-00006E150000}"/>
    <cellStyle name="Normal 13 9 2 3 2" xfId="5999" xr:uid="{00000000-0005-0000-0000-00006F150000}"/>
    <cellStyle name="Normal 13 9 2 3 3" xfId="6000" xr:uid="{00000000-0005-0000-0000-000070150000}"/>
    <cellStyle name="Normal 13 9 2 3 4" xfId="6001" xr:uid="{00000000-0005-0000-0000-000071150000}"/>
    <cellStyle name="Normal 13 9 2 4" xfId="6002" xr:uid="{00000000-0005-0000-0000-000072150000}"/>
    <cellStyle name="Normal 13 9 2 4 2" xfId="6003" xr:uid="{00000000-0005-0000-0000-000073150000}"/>
    <cellStyle name="Normal 13 9 2 4 3" xfId="6004" xr:uid="{00000000-0005-0000-0000-000074150000}"/>
    <cellStyle name="Normal 13 9 2 4 4" xfId="6005" xr:uid="{00000000-0005-0000-0000-000075150000}"/>
    <cellStyle name="Normal 13 9 2 5" xfId="6006" xr:uid="{00000000-0005-0000-0000-000076150000}"/>
    <cellStyle name="Normal 13 9 2 5 2" xfId="6007" xr:uid="{00000000-0005-0000-0000-000077150000}"/>
    <cellStyle name="Normal 13 9 2 5 3" xfId="6008" xr:uid="{00000000-0005-0000-0000-000078150000}"/>
    <cellStyle name="Normal 13 9 2 5 4" xfId="6009" xr:uid="{00000000-0005-0000-0000-000079150000}"/>
    <cellStyle name="Normal 13 9 2 6" xfId="6010" xr:uid="{00000000-0005-0000-0000-00007A150000}"/>
    <cellStyle name="Normal 13 9 2 6 2" xfId="6011" xr:uid="{00000000-0005-0000-0000-00007B150000}"/>
    <cellStyle name="Normal 13 9 2 6 3" xfId="6012" xr:uid="{00000000-0005-0000-0000-00007C150000}"/>
    <cellStyle name="Normal 13 9 2 7" xfId="6013" xr:uid="{00000000-0005-0000-0000-00007D150000}"/>
    <cellStyle name="Normal 13 9 2 8" xfId="6014" xr:uid="{00000000-0005-0000-0000-00007E150000}"/>
    <cellStyle name="Normal 13 9 2 9" xfId="6015" xr:uid="{00000000-0005-0000-0000-00007F150000}"/>
    <cellStyle name="Normal 13 9 3" xfId="6016" xr:uid="{00000000-0005-0000-0000-000080150000}"/>
    <cellStyle name="Normal 13 9 3 2" xfId="6017" xr:uid="{00000000-0005-0000-0000-000081150000}"/>
    <cellStyle name="Normal 13 9 3 2 2" xfId="6018" xr:uid="{00000000-0005-0000-0000-000082150000}"/>
    <cellStyle name="Normal 13 9 3 2 3" xfId="6019" xr:uid="{00000000-0005-0000-0000-000083150000}"/>
    <cellStyle name="Normal 13 9 3 2 4" xfId="6020" xr:uid="{00000000-0005-0000-0000-000084150000}"/>
    <cellStyle name="Normal 13 9 3 3" xfId="6021" xr:uid="{00000000-0005-0000-0000-000085150000}"/>
    <cellStyle name="Normal 13 9 3 3 2" xfId="6022" xr:uid="{00000000-0005-0000-0000-000086150000}"/>
    <cellStyle name="Normal 13 9 3 3 3" xfId="6023" xr:uid="{00000000-0005-0000-0000-000087150000}"/>
    <cellStyle name="Normal 13 9 3 4" xfId="6024" xr:uid="{00000000-0005-0000-0000-000088150000}"/>
    <cellStyle name="Normal 13 9 3 5" xfId="6025" xr:uid="{00000000-0005-0000-0000-000089150000}"/>
    <cellStyle name="Normal 13 9 3 6" xfId="6026" xr:uid="{00000000-0005-0000-0000-00008A150000}"/>
    <cellStyle name="Normal 13 9 4" xfId="6027" xr:uid="{00000000-0005-0000-0000-00008B150000}"/>
    <cellStyle name="Normal 13 9 4 2" xfId="6028" xr:uid="{00000000-0005-0000-0000-00008C150000}"/>
    <cellStyle name="Normal 13 9 4 3" xfId="6029" xr:uid="{00000000-0005-0000-0000-00008D150000}"/>
    <cellStyle name="Normal 13 9 4 4" xfId="6030" xr:uid="{00000000-0005-0000-0000-00008E150000}"/>
    <cellStyle name="Normal 13 9 5" xfId="6031" xr:uid="{00000000-0005-0000-0000-00008F150000}"/>
    <cellStyle name="Normal 13 9 5 2" xfId="6032" xr:uid="{00000000-0005-0000-0000-000090150000}"/>
    <cellStyle name="Normal 13 9 5 3" xfId="6033" xr:uid="{00000000-0005-0000-0000-000091150000}"/>
    <cellStyle name="Normal 13 9 5 4" xfId="6034" xr:uid="{00000000-0005-0000-0000-000092150000}"/>
    <cellStyle name="Normal 13 9 6" xfId="6035" xr:uid="{00000000-0005-0000-0000-000093150000}"/>
    <cellStyle name="Normal 13 9 6 2" xfId="6036" xr:uid="{00000000-0005-0000-0000-000094150000}"/>
    <cellStyle name="Normal 13 9 6 3" xfId="6037" xr:uid="{00000000-0005-0000-0000-000095150000}"/>
    <cellStyle name="Normal 13 9 6 4" xfId="6038" xr:uid="{00000000-0005-0000-0000-000096150000}"/>
    <cellStyle name="Normal 13 9 7" xfId="6039" xr:uid="{00000000-0005-0000-0000-000097150000}"/>
    <cellStyle name="Normal 13 9 7 2" xfId="6040" xr:uid="{00000000-0005-0000-0000-000098150000}"/>
    <cellStyle name="Normal 13 9 7 3" xfId="6041" xr:uid="{00000000-0005-0000-0000-000099150000}"/>
    <cellStyle name="Normal 13 9 8" xfId="6042" xr:uid="{00000000-0005-0000-0000-00009A150000}"/>
    <cellStyle name="Normal 13 9 9" xfId="6043" xr:uid="{00000000-0005-0000-0000-00009B150000}"/>
    <cellStyle name="Normal 130" xfId="6044" xr:uid="{00000000-0005-0000-0000-00009C150000}"/>
    <cellStyle name="Normal 131" xfId="6045" xr:uid="{00000000-0005-0000-0000-00009D150000}"/>
    <cellStyle name="Normal 132" xfId="6046" xr:uid="{00000000-0005-0000-0000-00009E150000}"/>
    <cellStyle name="Normal 132 2" xfId="6047" xr:uid="{00000000-0005-0000-0000-00009F150000}"/>
    <cellStyle name="Normal 132 3" xfId="6048" xr:uid="{00000000-0005-0000-0000-0000A0150000}"/>
    <cellStyle name="Normal 133" xfId="6049" xr:uid="{00000000-0005-0000-0000-0000A1150000}"/>
    <cellStyle name="Normal 133 2" xfId="6050" xr:uid="{00000000-0005-0000-0000-0000A2150000}"/>
    <cellStyle name="Normal 133 3" xfId="6051" xr:uid="{00000000-0005-0000-0000-0000A3150000}"/>
    <cellStyle name="Normal 134" xfId="6052" xr:uid="{00000000-0005-0000-0000-0000A4150000}"/>
    <cellStyle name="Normal 134 2" xfId="6053" xr:uid="{00000000-0005-0000-0000-0000A5150000}"/>
    <cellStyle name="Normal 134 3" xfId="6054" xr:uid="{00000000-0005-0000-0000-0000A6150000}"/>
    <cellStyle name="Normal 135" xfId="6055" xr:uid="{00000000-0005-0000-0000-0000A7150000}"/>
    <cellStyle name="Normal 135 2" xfId="6056" xr:uid="{00000000-0005-0000-0000-0000A8150000}"/>
    <cellStyle name="Normal 135 3" xfId="6057" xr:uid="{00000000-0005-0000-0000-0000A9150000}"/>
    <cellStyle name="Normal 136" xfId="6058" xr:uid="{00000000-0005-0000-0000-0000AA150000}"/>
    <cellStyle name="Normal 136 2" xfId="6059" xr:uid="{00000000-0005-0000-0000-0000AB150000}"/>
    <cellStyle name="Normal 136 3" xfId="6060" xr:uid="{00000000-0005-0000-0000-0000AC150000}"/>
    <cellStyle name="Normal 137" xfId="6061" xr:uid="{00000000-0005-0000-0000-0000AD150000}"/>
    <cellStyle name="Normal 138" xfId="6062" xr:uid="{00000000-0005-0000-0000-0000AE150000}"/>
    <cellStyle name="Normal 139" xfId="6063" xr:uid="{00000000-0005-0000-0000-0000AF150000}"/>
    <cellStyle name="Normal 14" xfId="65" xr:uid="{00000000-0005-0000-0000-0000B0150000}"/>
    <cellStyle name="Normal 14 10" xfId="6064" xr:uid="{00000000-0005-0000-0000-0000B1150000}"/>
    <cellStyle name="Normal 14 10 2" xfId="6065" xr:uid="{00000000-0005-0000-0000-0000B2150000}"/>
    <cellStyle name="Normal 14 10 2 2" xfId="6066" xr:uid="{00000000-0005-0000-0000-0000B3150000}"/>
    <cellStyle name="Normal 14 10 2 2 2" xfId="6067" xr:uid="{00000000-0005-0000-0000-0000B4150000}"/>
    <cellStyle name="Normal 14 10 2 2 3" xfId="6068" xr:uid="{00000000-0005-0000-0000-0000B5150000}"/>
    <cellStyle name="Normal 14 10 2 2 4" xfId="6069" xr:uid="{00000000-0005-0000-0000-0000B6150000}"/>
    <cellStyle name="Normal 14 10 2 3" xfId="6070" xr:uid="{00000000-0005-0000-0000-0000B7150000}"/>
    <cellStyle name="Normal 14 10 2 3 2" xfId="6071" xr:uid="{00000000-0005-0000-0000-0000B8150000}"/>
    <cellStyle name="Normal 14 10 2 3 3" xfId="6072" xr:uid="{00000000-0005-0000-0000-0000B9150000}"/>
    <cellStyle name="Normal 14 10 2 4" xfId="6073" xr:uid="{00000000-0005-0000-0000-0000BA150000}"/>
    <cellStyle name="Normal 14 10 2 5" xfId="6074" xr:uid="{00000000-0005-0000-0000-0000BB150000}"/>
    <cellStyle name="Normal 14 10 2 6" xfId="6075" xr:uid="{00000000-0005-0000-0000-0000BC150000}"/>
    <cellStyle name="Normal 14 10 3" xfId="6076" xr:uid="{00000000-0005-0000-0000-0000BD150000}"/>
    <cellStyle name="Normal 14 10 3 2" xfId="6077" xr:uid="{00000000-0005-0000-0000-0000BE150000}"/>
    <cellStyle name="Normal 14 10 3 3" xfId="6078" xr:uid="{00000000-0005-0000-0000-0000BF150000}"/>
    <cellStyle name="Normal 14 10 3 4" xfId="6079" xr:uid="{00000000-0005-0000-0000-0000C0150000}"/>
    <cellStyle name="Normal 14 10 4" xfId="6080" xr:uid="{00000000-0005-0000-0000-0000C1150000}"/>
    <cellStyle name="Normal 14 10 4 2" xfId="6081" xr:uid="{00000000-0005-0000-0000-0000C2150000}"/>
    <cellStyle name="Normal 14 10 4 3" xfId="6082" xr:uid="{00000000-0005-0000-0000-0000C3150000}"/>
    <cellStyle name="Normal 14 10 4 4" xfId="6083" xr:uid="{00000000-0005-0000-0000-0000C4150000}"/>
    <cellStyle name="Normal 14 10 5" xfId="6084" xr:uid="{00000000-0005-0000-0000-0000C5150000}"/>
    <cellStyle name="Normal 14 10 5 2" xfId="6085" xr:uid="{00000000-0005-0000-0000-0000C6150000}"/>
    <cellStyle name="Normal 14 10 5 3" xfId="6086" xr:uid="{00000000-0005-0000-0000-0000C7150000}"/>
    <cellStyle name="Normal 14 10 5 4" xfId="6087" xr:uid="{00000000-0005-0000-0000-0000C8150000}"/>
    <cellStyle name="Normal 14 10 6" xfId="6088" xr:uid="{00000000-0005-0000-0000-0000C9150000}"/>
    <cellStyle name="Normal 14 10 6 2" xfId="6089" xr:uid="{00000000-0005-0000-0000-0000CA150000}"/>
    <cellStyle name="Normal 14 10 6 3" xfId="6090" xr:uid="{00000000-0005-0000-0000-0000CB150000}"/>
    <cellStyle name="Normal 14 10 7" xfId="6091" xr:uid="{00000000-0005-0000-0000-0000CC150000}"/>
    <cellStyle name="Normal 14 10 8" xfId="6092" xr:uid="{00000000-0005-0000-0000-0000CD150000}"/>
    <cellStyle name="Normal 14 10 9" xfId="6093" xr:uid="{00000000-0005-0000-0000-0000CE150000}"/>
    <cellStyle name="Normal 14 11" xfId="6094" xr:uid="{00000000-0005-0000-0000-0000CF150000}"/>
    <cellStyle name="Normal 14 11 2" xfId="6095" xr:uid="{00000000-0005-0000-0000-0000D0150000}"/>
    <cellStyle name="Normal 14 11 2 2" xfId="6096" xr:uid="{00000000-0005-0000-0000-0000D1150000}"/>
    <cellStyle name="Normal 14 11 2 2 2" xfId="6097" xr:uid="{00000000-0005-0000-0000-0000D2150000}"/>
    <cellStyle name="Normal 14 11 2 2 3" xfId="6098" xr:uid="{00000000-0005-0000-0000-0000D3150000}"/>
    <cellStyle name="Normal 14 11 2 2 4" xfId="6099" xr:uid="{00000000-0005-0000-0000-0000D4150000}"/>
    <cellStyle name="Normal 14 11 2 3" xfId="6100" xr:uid="{00000000-0005-0000-0000-0000D5150000}"/>
    <cellStyle name="Normal 14 11 2 3 2" xfId="6101" xr:uid="{00000000-0005-0000-0000-0000D6150000}"/>
    <cellStyle name="Normal 14 11 2 3 3" xfId="6102" xr:uid="{00000000-0005-0000-0000-0000D7150000}"/>
    <cellStyle name="Normal 14 11 2 4" xfId="6103" xr:uid="{00000000-0005-0000-0000-0000D8150000}"/>
    <cellStyle name="Normal 14 11 2 5" xfId="6104" xr:uid="{00000000-0005-0000-0000-0000D9150000}"/>
    <cellStyle name="Normal 14 11 2 6" xfId="6105" xr:uid="{00000000-0005-0000-0000-0000DA150000}"/>
    <cellStyle name="Normal 14 11 3" xfId="6106" xr:uid="{00000000-0005-0000-0000-0000DB150000}"/>
    <cellStyle name="Normal 14 11 3 2" xfId="6107" xr:uid="{00000000-0005-0000-0000-0000DC150000}"/>
    <cellStyle name="Normal 14 11 3 3" xfId="6108" xr:uid="{00000000-0005-0000-0000-0000DD150000}"/>
    <cellStyle name="Normal 14 11 3 4" xfId="6109" xr:uid="{00000000-0005-0000-0000-0000DE150000}"/>
    <cellStyle name="Normal 14 11 4" xfId="6110" xr:uid="{00000000-0005-0000-0000-0000DF150000}"/>
    <cellStyle name="Normal 14 11 4 2" xfId="6111" xr:uid="{00000000-0005-0000-0000-0000E0150000}"/>
    <cellStyle name="Normal 14 11 4 3" xfId="6112" xr:uid="{00000000-0005-0000-0000-0000E1150000}"/>
    <cellStyle name="Normal 14 11 4 4" xfId="6113" xr:uid="{00000000-0005-0000-0000-0000E2150000}"/>
    <cellStyle name="Normal 14 11 5" xfId="6114" xr:uid="{00000000-0005-0000-0000-0000E3150000}"/>
    <cellStyle name="Normal 14 11 5 2" xfId="6115" xr:uid="{00000000-0005-0000-0000-0000E4150000}"/>
    <cellStyle name="Normal 14 11 5 3" xfId="6116" xr:uid="{00000000-0005-0000-0000-0000E5150000}"/>
    <cellStyle name="Normal 14 11 5 4" xfId="6117" xr:uid="{00000000-0005-0000-0000-0000E6150000}"/>
    <cellStyle name="Normal 14 11 6" xfId="6118" xr:uid="{00000000-0005-0000-0000-0000E7150000}"/>
    <cellStyle name="Normal 14 11 6 2" xfId="6119" xr:uid="{00000000-0005-0000-0000-0000E8150000}"/>
    <cellStyle name="Normal 14 11 6 3" xfId="6120" xr:uid="{00000000-0005-0000-0000-0000E9150000}"/>
    <cellStyle name="Normal 14 11 7" xfId="6121" xr:uid="{00000000-0005-0000-0000-0000EA150000}"/>
    <cellStyle name="Normal 14 11 8" xfId="6122" xr:uid="{00000000-0005-0000-0000-0000EB150000}"/>
    <cellStyle name="Normal 14 11 9" xfId="6123" xr:uid="{00000000-0005-0000-0000-0000EC150000}"/>
    <cellStyle name="Normal 14 12" xfId="6124" xr:uid="{00000000-0005-0000-0000-0000ED150000}"/>
    <cellStyle name="Normal 14 12 2" xfId="6125" xr:uid="{00000000-0005-0000-0000-0000EE150000}"/>
    <cellStyle name="Normal 14 12 2 2" xfId="6126" xr:uid="{00000000-0005-0000-0000-0000EF150000}"/>
    <cellStyle name="Normal 14 12 2 2 2" xfId="6127" xr:uid="{00000000-0005-0000-0000-0000F0150000}"/>
    <cellStyle name="Normal 14 12 2 2 3" xfId="6128" xr:uid="{00000000-0005-0000-0000-0000F1150000}"/>
    <cellStyle name="Normal 14 12 2 2 4" xfId="6129" xr:uid="{00000000-0005-0000-0000-0000F2150000}"/>
    <cellStyle name="Normal 14 12 2 3" xfId="6130" xr:uid="{00000000-0005-0000-0000-0000F3150000}"/>
    <cellStyle name="Normal 14 12 2 3 2" xfId="6131" xr:uid="{00000000-0005-0000-0000-0000F4150000}"/>
    <cellStyle name="Normal 14 12 2 3 3" xfId="6132" xr:uid="{00000000-0005-0000-0000-0000F5150000}"/>
    <cellStyle name="Normal 14 12 2 4" xfId="6133" xr:uid="{00000000-0005-0000-0000-0000F6150000}"/>
    <cellStyle name="Normal 14 12 2 5" xfId="6134" xr:uid="{00000000-0005-0000-0000-0000F7150000}"/>
    <cellStyle name="Normal 14 12 2 6" xfId="6135" xr:uid="{00000000-0005-0000-0000-0000F8150000}"/>
    <cellStyle name="Normal 14 12 3" xfId="6136" xr:uid="{00000000-0005-0000-0000-0000F9150000}"/>
    <cellStyle name="Normal 14 12 3 2" xfId="6137" xr:uid="{00000000-0005-0000-0000-0000FA150000}"/>
    <cellStyle name="Normal 14 12 3 3" xfId="6138" xr:uid="{00000000-0005-0000-0000-0000FB150000}"/>
    <cellStyle name="Normal 14 12 3 4" xfId="6139" xr:uid="{00000000-0005-0000-0000-0000FC150000}"/>
    <cellStyle name="Normal 14 12 4" xfId="6140" xr:uid="{00000000-0005-0000-0000-0000FD150000}"/>
    <cellStyle name="Normal 14 12 4 2" xfId="6141" xr:uid="{00000000-0005-0000-0000-0000FE150000}"/>
    <cellStyle name="Normal 14 12 4 3" xfId="6142" xr:uid="{00000000-0005-0000-0000-0000FF150000}"/>
    <cellStyle name="Normal 14 12 4 4" xfId="6143" xr:uid="{00000000-0005-0000-0000-000000160000}"/>
    <cellStyle name="Normal 14 12 5" xfId="6144" xr:uid="{00000000-0005-0000-0000-000001160000}"/>
    <cellStyle name="Normal 14 12 5 2" xfId="6145" xr:uid="{00000000-0005-0000-0000-000002160000}"/>
    <cellStyle name="Normal 14 12 5 3" xfId="6146" xr:uid="{00000000-0005-0000-0000-000003160000}"/>
    <cellStyle name="Normal 14 12 5 4" xfId="6147" xr:uid="{00000000-0005-0000-0000-000004160000}"/>
    <cellStyle name="Normal 14 12 6" xfId="6148" xr:uid="{00000000-0005-0000-0000-000005160000}"/>
    <cellStyle name="Normal 14 12 6 2" xfId="6149" xr:uid="{00000000-0005-0000-0000-000006160000}"/>
    <cellStyle name="Normal 14 12 6 3" xfId="6150" xr:uid="{00000000-0005-0000-0000-000007160000}"/>
    <cellStyle name="Normal 14 12 7" xfId="6151" xr:uid="{00000000-0005-0000-0000-000008160000}"/>
    <cellStyle name="Normal 14 12 8" xfId="6152" xr:uid="{00000000-0005-0000-0000-000009160000}"/>
    <cellStyle name="Normal 14 12 9" xfId="6153" xr:uid="{00000000-0005-0000-0000-00000A160000}"/>
    <cellStyle name="Normal 14 13" xfId="6154" xr:uid="{00000000-0005-0000-0000-00000B160000}"/>
    <cellStyle name="Normal 14 13 2" xfId="6155" xr:uid="{00000000-0005-0000-0000-00000C160000}"/>
    <cellStyle name="Normal 14 13 2 2" xfId="6156" xr:uid="{00000000-0005-0000-0000-00000D160000}"/>
    <cellStyle name="Normal 14 13 2 2 2" xfId="6157" xr:uid="{00000000-0005-0000-0000-00000E160000}"/>
    <cellStyle name="Normal 14 13 2 2 3" xfId="6158" xr:uid="{00000000-0005-0000-0000-00000F160000}"/>
    <cellStyle name="Normal 14 13 2 2 4" xfId="6159" xr:uid="{00000000-0005-0000-0000-000010160000}"/>
    <cellStyle name="Normal 14 13 2 3" xfId="6160" xr:uid="{00000000-0005-0000-0000-000011160000}"/>
    <cellStyle name="Normal 14 13 2 3 2" xfId="6161" xr:uid="{00000000-0005-0000-0000-000012160000}"/>
    <cellStyle name="Normal 14 13 2 3 3" xfId="6162" xr:uid="{00000000-0005-0000-0000-000013160000}"/>
    <cellStyle name="Normal 14 13 2 4" xfId="6163" xr:uid="{00000000-0005-0000-0000-000014160000}"/>
    <cellStyle name="Normal 14 13 2 5" xfId="6164" xr:uid="{00000000-0005-0000-0000-000015160000}"/>
    <cellStyle name="Normal 14 13 2 6" xfId="6165" xr:uid="{00000000-0005-0000-0000-000016160000}"/>
    <cellStyle name="Normal 14 13 3" xfId="6166" xr:uid="{00000000-0005-0000-0000-000017160000}"/>
    <cellStyle name="Normal 14 13 3 2" xfId="6167" xr:uid="{00000000-0005-0000-0000-000018160000}"/>
    <cellStyle name="Normal 14 13 3 3" xfId="6168" xr:uid="{00000000-0005-0000-0000-000019160000}"/>
    <cellStyle name="Normal 14 13 3 4" xfId="6169" xr:uid="{00000000-0005-0000-0000-00001A160000}"/>
    <cellStyle name="Normal 14 13 4" xfId="6170" xr:uid="{00000000-0005-0000-0000-00001B160000}"/>
    <cellStyle name="Normal 14 13 4 2" xfId="6171" xr:uid="{00000000-0005-0000-0000-00001C160000}"/>
    <cellStyle name="Normal 14 13 4 3" xfId="6172" xr:uid="{00000000-0005-0000-0000-00001D160000}"/>
    <cellStyle name="Normal 14 13 4 4" xfId="6173" xr:uid="{00000000-0005-0000-0000-00001E160000}"/>
    <cellStyle name="Normal 14 13 5" xfId="6174" xr:uid="{00000000-0005-0000-0000-00001F160000}"/>
    <cellStyle name="Normal 14 13 5 2" xfId="6175" xr:uid="{00000000-0005-0000-0000-000020160000}"/>
    <cellStyle name="Normal 14 13 5 3" xfId="6176" xr:uid="{00000000-0005-0000-0000-000021160000}"/>
    <cellStyle name="Normal 14 13 6" xfId="6177" xr:uid="{00000000-0005-0000-0000-000022160000}"/>
    <cellStyle name="Normal 14 13 7" xfId="6178" xr:uid="{00000000-0005-0000-0000-000023160000}"/>
    <cellStyle name="Normal 14 13 8" xfId="6179" xr:uid="{00000000-0005-0000-0000-000024160000}"/>
    <cellStyle name="Normal 14 14" xfId="6180" xr:uid="{00000000-0005-0000-0000-000025160000}"/>
    <cellStyle name="Normal 14 14 2" xfId="6181" xr:uid="{00000000-0005-0000-0000-000026160000}"/>
    <cellStyle name="Normal 14 14 2 2" xfId="6182" xr:uid="{00000000-0005-0000-0000-000027160000}"/>
    <cellStyle name="Normal 14 14 2 3" xfId="6183" xr:uid="{00000000-0005-0000-0000-000028160000}"/>
    <cellStyle name="Normal 14 14 2 4" xfId="6184" xr:uid="{00000000-0005-0000-0000-000029160000}"/>
    <cellStyle name="Normal 14 14 3" xfId="6185" xr:uid="{00000000-0005-0000-0000-00002A160000}"/>
    <cellStyle name="Normal 14 14 3 2" xfId="6186" xr:uid="{00000000-0005-0000-0000-00002B160000}"/>
    <cellStyle name="Normal 14 14 3 3" xfId="6187" xr:uid="{00000000-0005-0000-0000-00002C160000}"/>
    <cellStyle name="Normal 14 14 3 4" xfId="6188" xr:uid="{00000000-0005-0000-0000-00002D160000}"/>
    <cellStyle name="Normal 14 14 4" xfId="6189" xr:uid="{00000000-0005-0000-0000-00002E160000}"/>
    <cellStyle name="Normal 14 14 4 2" xfId="6190" xr:uid="{00000000-0005-0000-0000-00002F160000}"/>
    <cellStyle name="Normal 14 14 4 3" xfId="6191" xr:uid="{00000000-0005-0000-0000-000030160000}"/>
    <cellStyle name="Normal 14 14 5" xfId="6192" xr:uid="{00000000-0005-0000-0000-000031160000}"/>
    <cellStyle name="Normal 14 14 6" xfId="6193" xr:uid="{00000000-0005-0000-0000-000032160000}"/>
    <cellStyle name="Normal 14 14 7" xfId="6194" xr:uid="{00000000-0005-0000-0000-000033160000}"/>
    <cellStyle name="Normal 14 15" xfId="6195" xr:uid="{00000000-0005-0000-0000-000034160000}"/>
    <cellStyle name="Normal 14 15 2" xfId="6196" xr:uid="{00000000-0005-0000-0000-000035160000}"/>
    <cellStyle name="Normal 14 15 3" xfId="6197" xr:uid="{00000000-0005-0000-0000-000036160000}"/>
    <cellStyle name="Normal 14 15 4" xfId="6198" xr:uid="{00000000-0005-0000-0000-000037160000}"/>
    <cellStyle name="Normal 14 16" xfId="6199" xr:uid="{00000000-0005-0000-0000-000038160000}"/>
    <cellStyle name="Normal 14 16 2" xfId="6200" xr:uid="{00000000-0005-0000-0000-000039160000}"/>
    <cellStyle name="Normal 14 16 3" xfId="6201" xr:uid="{00000000-0005-0000-0000-00003A160000}"/>
    <cellStyle name="Normal 14 16 4" xfId="6202" xr:uid="{00000000-0005-0000-0000-00003B160000}"/>
    <cellStyle name="Normal 14 17" xfId="6203" xr:uid="{00000000-0005-0000-0000-00003C160000}"/>
    <cellStyle name="Normal 14 17 2" xfId="6204" xr:uid="{00000000-0005-0000-0000-00003D160000}"/>
    <cellStyle name="Normal 14 17 3" xfId="6205" xr:uid="{00000000-0005-0000-0000-00003E160000}"/>
    <cellStyle name="Normal 14 17 4" xfId="6206" xr:uid="{00000000-0005-0000-0000-00003F160000}"/>
    <cellStyle name="Normal 14 18" xfId="6207" xr:uid="{00000000-0005-0000-0000-000040160000}"/>
    <cellStyle name="Normal 14 18 2" xfId="6208" xr:uid="{00000000-0005-0000-0000-000041160000}"/>
    <cellStyle name="Normal 14 18 3" xfId="6209" xr:uid="{00000000-0005-0000-0000-000042160000}"/>
    <cellStyle name="Normal 14 19" xfId="6210" xr:uid="{00000000-0005-0000-0000-000043160000}"/>
    <cellStyle name="Normal 14 2" xfId="66" xr:uid="{00000000-0005-0000-0000-000044160000}"/>
    <cellStyle name="Normal 14 2 10" xfId="6211" xr:uid="{00000000-0005-0000-0000-000045160000}"/>
    <cellStyle name="Normal 14 2 10 2" xfId="6212" xr:uid="{00000000-0005-0000-0000-000046160000}"/>
    <cellStyle name="Normal 14 2 10 2 2" xfId="6213" xr:uid="{00000000-0005-0000-0000-000047160000}"/>
    <cellStyle name="Normal 14 2 10 2 2 2" xfId="6214" xr:uid="{00000000-0005-0000-0000-000048160000}"/>
    <cellStyle name="Normal 14 2 10 2 2 3" xfId="6215" xr:uid="{00000000-0005-0000-0000-000049160000}"/>
    <cellStyle name="Normal 14 2 10 2 2 4" xfId="6216" xr:uid="{00000000-0005-0000-0000-00004A160000}"/>
    <cellStyle name="Normal 14 2 10 2 3" xfId="6217" xr:uid="{00000000-0005-0000-0000-00004B160000}"/>
    <cellStyle name="Normal 14 2 10 2 3 2" xfId="6218" xr:uid="{00000000-0005-0000-0000-00004C160000}"/>
    <cellStyle name="Normal 14 2 10 2 3 3" xfId="6219" xr:uid="{00000000-0005-0000-0000-00004D160000}"/>
    <cellStyle name="Normal 14 2 10 2 4" xfId="6220" xr:uid="{00000000-0005-0000-0000-00004E160000}"/>
    <cellStyle name="Normal 14 2 10 2 5" xfId="6221" xr:uid="{00000000-0005-0000-0000-00004F160000}"/>
    <cellStyle name="Normal 14 2 10 2 6" xfId="6222" xr:uid="{00000000-0005-0000-0000-000050160000}"/>
    <cellStyle name="Normal 14 2 10 3" xfId="6223" xr:uid="{00000000-0005-0000-0000-000051160000}"/>
    <cellStyle name="Normal 14 2 10 3 2" xfId="6224" xr:uid="{00000000-0005-0000-0000-000052160000}"/>
    <cellStyle name="Normal 14 2 10 3 3" xfId="6225" xr:uid="{00000000-0005-0000-0000-000053160000}"/>
    <cellStyle name="Normal 14 2 10 3 4" xfId="6226" xr:uid="{00000000-0005-0000-0000-000054160000}"/>
    <cellStyle name="Normal 14 2 10 4" xfId="6227" xr:uid="{00000000-0005-0000-0000-000055160000}"/>
    <cellStyle name="Normal 14 2 10 4 2" xfId="6228" xr:uid="{00000000-0005-0000-0000-000056160000}"/>
    <cellStyle name="Normal 14 2 10 4 3" xfId="6229" xr:uid="{00000000-0005-0000-0000-000057160000}"/>
    <cellStyle name="Normal 14 2 10 4 4" xfId="6230" xr:uid="{00000000-0005-0000-0000-000058160000}"/>
    <cellStyle name="Normal 14 2 10 5" xfId="6231" xr:uid="{00000000-0005-0000-0000-000059160000}"/>
    <cellStyle name="Normal 14 2 10 5 2" xfId="6232" xr:uid="{00000000-0005-0000-0000-00005A160000}"/>
    <cellStyle name="Normal 14 2 10 5 3" xfId="6233" xr:uid="{00000000-0005-0000-0000-00005B160000}"/>
    <cellStyle name="Normal 14 2 10 5 4" xfId="6234" xr:uid="{00000000-0005-0000-0000-00005C160000}"/>
    <cellStyle name="Normal 14 2 10 6" xfId="6235" xr:uid="{00000000-0005-0000-0000-00005D160000}"/>
    <cellStyle name="Normal 14 2 10 6 2" xfId="6236" xr:uid="{00000000-0005-0000-0000-00005E160000}"/>
    <cellStyle name="Normal 14 2 10 6 3" xfId="6237" xr:uid="{00000000-0005-0000-0000-00005F160000}"/>
    <cellStyle name="Normal 14 2 10 7" xfId="6238" xr:uid="{00000000-0005-0000-0000-000060160000}"/>
    <cellStyle name="Normal 14 2 10 8" xfId="6239" xr:uid="{00000000-0005-0000-0000-000061160000}"/>
    <cellStyle name="Normal 14 2 10 9" xfId="6240" xr:uid="{00000000-0005-0000-0000-000062160000}"/>
    <cellStyle name="Normal 14 2 11" xfId="6241" xr:uid="{00000000-0005-0000-0000-000063160000}"/>
    <cellStyle name="Normal 14 2 11 2" xfId="6242" xr:uid="{00000000-0005-0000-0000-000064160000}"/>
    <cellStyle name="Normal 14 2 11 2 2" xfId="6243" xr:uid="{00000000-0005-0000-0000-000065160000}"/>
    <cellStyle name="Normal 14 2 11 2 2 2" xfId="6244" xr:uid="{00000000-0005-0000-0000-000066160000}"/>
    <cellStyle name="Normal 14 2 11 2 2 3" xfId="6245" xr:uid="{00000000-0005-0000-0000-000067160000}"/>
    <cellStyle name="Normal 14 2 11 2 2 4" xfId="6246" xr:uid="{00000000-0005-0000-0000-000068160000}"/>
    <cellStyle name="Normal 14 2 11 2 3" xfId="6247" xr:uid="{00000000-0005-0000-0000-000069160000}"/>
    <cellStyle name="Normal 14 2 11 2 3 2" xfId="6248" xr:uid="{00000000-0005-0000-0000-00006A160000}"/>
    <cellStyle name="Normal 14 2 11 2 3 3" xfId="6249" xr:uid="{00000000-0005-0000-0000-00006B160000}"/>
    <cellStyle name="Normal 14 2 11 2 4" xfId="6250" xr:uid="{00000000-0005-0000-0000-00006C160000}"/>
    <cellStyle name="Normal 14 2 11 2 5" xfId="6251" xr:uid="{00000000-0005-0000-0000-00006D160000}"/>
    <cellStyle name="Normal 14 2 11 2 6" xfId="6252" xr:uid="{00000000-0005-0000-0000-00006E160000}"/>
    <cellStyle name="Normal 14 2 11 3" xfId="6253" xr:uid="{00000000-0005-0000-0000-00006F160000}"/>
    <cellStyle name="Normal 14 2 11 3 2" xfId="6254" xr:uid="{00000000-0005-0000-0000-000070160000}"/>
    <cellStyle name="Normal 14 2 11 3 3" xfId="6255" xr:uid="{00000000-0005-0000-0000-000071160000}"/>
    <cellStyle name="Normal 14 2 11 3 4" xfId="6256" xr:uid="{00000000-0005-0000-0000-000072160000}"/>
    <cellStyle name="Normal 14 2 11 4" xfId="6257" xr:uid="{00000000-0005-0000-0000-000073160000}"/>
    <cellStyle name="Normal 14 2 11 4 2" xfId="6258" xr:uid="{00000000-0005-0000-0000-000074160000}"/>
    <cellStyle name="Normal 14 2 11 4 3" xfId="6259" xr:uid="{00000000-0005-0000-0000-000075160000}"/>
    <cellStyle name="Normal 14 2 11 4 4" xfId="6260" xr:uid="{00000000-0005-0000-0000-000076160000}"/>
    <cellStyle name="Normal 14 2 11 5" xfId="6261" xr:uid="{00000000-0005-0000-0000-000077160000}"/>
    <cellStyle name="Normal 14 2 11 5 2" xfId="6262" xr:uid="{00000000-0005-0000-0000-000078160000}"/>
    <cellStyle name="Normal 14 2 11 5 3" xfId="6263" xr:uid="{00000000-0005-0000-0000-000079160000}"/>
    <cellStyle name="Normal 14 2 11 6" xfId="6264" xr:uid="{00000000-0005-0000-0000-00007A160000}"/>
    <cellStyle name="Normal 14 2 11 7" xfId="6265" xr:uid="{00000000-0005-0000-0000-00007B160000}"/>
    <cellStyle name="Normal 14 2 11 8" xfId="6266" xr:uid="{00000000-0005-0000-0000-00007C160000}"/>
    <cellStyle name="Normal 14 2 12" xfId="6267" xr:uid="{00000000-0005-0000-0000-00007D160000}"/>
    <cellStyle name="Normal 14 2 12 2" xfId="6268" xr:uid="{00000000-0005-0000-0000-00007E160000}"/>
    <cellStyle name="Normal 14 2 12 2 2" xfId="6269" xr:uid="{00000000-0005-0000-0000-00007F160000}"/>
    <cellStyle name="Normal 14 2 12 2 3" xfId="6270" xr:uid="{00000000-0005-0000-0000-000080160000}"/>
    <cellStyle name="Normal 14 2 12 2 4" xfId="6271" xr:uid="{00000000-0005-0000-0000-000081160000}"/>
    <cellStyle name="Normal 14 2 12 3" xfId="6272" xr:uid="{00000000-0005-0000-0000-000082160000}"/>
    <cellStyle name="Normal 14 2 12 3 2" xfId="6273" xr:uid="{00000000-0005-0000-0000-000083160000}"/>
    <cellStyle name="Normal 14 2 12 3 3" xfId="6274" xr:uid="{00000000-0005-0000-0000-000084160000}"/>
    <cellStyle name="Normal 14 2 12 3 4" xfId="6275" xr:uid="{00000000-0005-0000-0000-000085160000}"/>
    <cellStyle name="Normal 14 2 12 4" xfId="6276" xr:uid="{00000000-0005-0000-0000-000086160000}"/>
    <cellStyle name="Normal 14 2 12 4 2" xfId="6277" xr:uid="{00000000-0005-0000-0000-000087160000}"/>
    <cellStyle name="Normal 14 2 12 4 3" xfId="6278" xr:uid="{00000000-0005-0000-0000-000088160000}"/>
    <cellStyle name="Normal 14 2 12 5" xfId="6279" xr:uid="{00000000-0005-0000-0000-000089160000}"/>
    <cellStyle name="Normal 14 2 12 6" xfId="6280" xr:uid="{00000000-0005-0000-0000-00008A160000}"/>
    <cellStyle name="Normal 14 2 12 7" xfId="6281" xr:uid="{00000000-0005-0000-0000-00008B160000}"/>
    <cellStyle name="Normal 14 2 13" xfId="6282" xr:uid="{00000000-0005-0000-0000-00008C160000}"/>
    <cellStyle name="Normal 14 2 13 2" xfId="6283" xr:uid="{00000000-0005-0000-0000-00008D160000}"/>
    <cellStyle name="Normal 14 2 13 3" xfId="6284" xr:uid="{00000000-0005-0000-0000-00008E160000}"/>
    <cellStyle name="Normal 14 2 13 4" xfId="6285" xr:uid="{00000000-0005-0000-0000-00008F160000}"/>
    <cellStyle name="Normal 14 2 14" xfId="6286" xr:uid="{00000000-0005-0000-0000-000090160000}"/>
    <cellStyle name="Normal 14 2 14 2" xfId="6287" xr:uid="{00000000-0005-0000-0000-000091160000}"/>
    <cellStyle name="Normal 14 2 14 3" xfId="6288" xr:uid="{00000000-0005-0000-0000-000092160000}"/>
    <cellStyle name="Normal 14 2 14 4" xfId="6289" xr:uid="{00000000-0005-0000-0000-000093160000}"/>
    <cellStyle name="Normal 14 2 15" xfId="6290" xr:uid="{00000000-0005-0000-0000-000094160000}"/>
    <cellStyle name="Normal 14 2 15 2" xfId="6291" xr:uid="{00000000-0005-0000-0000-000095160000}"/>
    <cellStyle name="Normal 14 2 15 3" xfId="6292" xr:uid="{00000000-0005-0000-0000-000096160000}"/>
    <cellStyle name="Normal 14 2 15 4" xfId="6293" xr:uid="{00000000-0005-0000-0000-000097160000}"/>
    <cellStyle name="Normal 14 2 16" xfId="6294" xr:uid="{00000000-0005-0000-0000-000098160000}"/>
    <cellStyle name="Normal 14 2 16 2" xfId="6295" xr:uid="{00000000-0005-0000-0000-000099160000}"/>
    <cellStyle name="Normal 14 2 16 3" xfId="6296" xr:uid="{00000000-0005-0000-0000-00009A160000}"/>
    <cellStyle name="Normal 14 2 17" xfId="6297" xr:uid="{00000000-0005-0000-0000-00009B160000}"/>
    <cellStyle name="Normal 14 2 18" xfId="6298" xr:uid="{00000000-0005-0000-0000-00009C160000}"/>
    <cellStyle name="Normal 14 2 19" xfId="6299" xr:uid="{00000000-0005-0000-0000-00009D160000}"/>
    <cellStyle name="Normal 14 2 2" xfId="195" xr:uid="{00000000-0005-0000-0000-00009E160000}"/>
    <cellStyle name="Normal 14 2 2 10" xfId="6300" xr:uid="{00000000-0005-0000-0000-00009F160000}"/>
    <cellStyle name="Normal 14 2 2 10 2" xfId="6301" xr:uid="{00000000-0005-0000-0000-0000A0160000}"/>
    <cellStyle name="Normal 14 2 2 10 3" xfId="6302" xr:uid="{00000000-0005-0000-0000-0000A1160000}"/>
    <cellStyle name="Normal 14 2 2 10 4" xfId="6303" xr:uid="{00000000-0005-0000-0000-0000A2160000}"/>
    <cellStyle name="Normal 14 2 2 11" xfId="6304" xr:uid="{00000000-0005-0000-0000-0000A3160000}"/>
    <cellStyle name="Normal 14 2 2 11 2" xfId="6305" xr:uid="{00000000-0005-0000-0000-0000A4160000}"/>
    <cellStyle name="Normal 14 2 2 11 3" xfId="6306" xr:uid="{00000000-0005-0000-0000-0000A5160000}"/>
    <cellStyle name="Normal 14 2 2 12" xfId="6307" xr:uid="{00000000-0005-0000-0000-0000A6160000}"/>
    <cellStyle name="Normal 14 2 2 13" xfId="6308" xr:uid="{00000000-0005-0000-0000-0000A7160000}"/>
    <cellStyle name="Normal 14 2 2 14" xfId="6309" xr:uid="{00000000-0005-0000-0000-0000A8160000}"/>
    <cellStyle name="Normal 14 2 2 2" xfId="486" xr:uid="{00000000-0005-0000-0000-0000A9160000}"/>
    <cellStyle name="Normal 14 2 2 2 10" xfId="6310" xr:uid="{00000000-0005-0000-0000-0000AA160000}"/>
    <cellStyle name="Normal 14 2 2 2 11" xfId="6311" xr:uid="{00000000-0005-0000-0000-0000AB160000}"/>
    <cellStyle name="Normal 14 2 2 2 2" xfId="6312" xr:uid="{00000000-0005-0000-0000-0000AC160000}"/>
    <cellStyle name="Normal 14 2 2 2 2 10" xfId="6313" xr:uid="{00000000-0005-0000-0000-0000AD160000}"/>
    <cellStyle name="Normal 14 2 2 2 2 2" xfId="6314" xr:uid="{00000000-0005-0000-0000-0000AE160000}"/>
    <cellStyle name="Normal 14 2 2 2 2 2 2" xfId="6315" xr:uid="{00000000-0005-0000-0000-0000AF160000}"/>
    <cellStyle name="Normal 14 2 2 2 2 2 2 2" xfId="6316" xr:uid="{00000000-0005-0000-0000-0000B0160000}"/>
    <cellStyle name="Normal 14 2 2 2 2 2 2 2 2" xfId="6317" xr:uid="{00000000-0005-0000-0000-0000B1160000}"/>
    <cellStyle name="Normal 14 2 2 2 2 2 2 2 3" xfId="6318" xr:uid="{00000000-0005-0000-0000-0000B2160000}"/>
    <cellStyle name="Normal 14 2 2 2 2 2 2 2 4" xfId="6319" xr:uid="{00000000-0005-0000-0000-0000B3160000}"/>
    <cellStyle name="Normal 14 2 2 2 2 2 2 3" xfId="6320" xr:uid="{00000000-0005-0000-0000-0000B4160000}"/>
    <cellStyle name="Normal 14 2 2 2 2 2 2 3 2" xfId="6321" xr:uid="{00000000-0005-0000-0000-0000B5160000}"/>
    <cellStyle name="Normal 14 2 2 2 2 2 2 3 3" xfId="6322" xr:uid="{00000000-0005-0000-0000-0000B6160000}"/>
    <cellStyle name="Normal 14 2 2 2 2 2 2 4" xfId="6323" xr:uid="{00000000-0005-0000-0000-0000B7160000}"/>
    <cellStyle name="Normal 14 2 2 2 2 2 2 5" xfId="6324" xr:uid="{00000000-0005-0000-0000-0000B8160000}"/>
    <cellStyle name="Normal 14 2 2 2 2 2 2 6" xfId="6325" xr:uid="{00000000-0005-0000-0000-0000B9160000}"/>
    <cellStyle name="Normal 14 2 2 2 2 2 3" xfId="6326" xr:uid="{00000000-0005-0000-0000-0000BA160000}"/>
    <cellStyle name="Normal 14 2 2 2 2 2 3 2" xfId="6327" xr:uid="{00000000-0005-0000-0000-0000BB160000}"/>
    <cellStyle name="Normal 14 2 2 2 2 2 3 3" xfId="6328" xr:uid="{00000000-0005-0000-0000-0000BC160000}"/>
    <cellStyle name="Normal 14 2 2 2 2 2 3 4" xfId="6329" xr:uid="{00000000-0005-0000-0000-0000BD160000}"/>
    <cellStyle name="Normal 14 2 2 2 2 2 4" xfId="6330" xr:uid="{00000000-0005-0000-0000-0000BE160000}"/>
    <cellStyle name="Normal 14 2 2 2 2 2 4 2" xfId="6331" xr:uid="{00000000-0005-0000-0000-0000BF160000}"/>
    <cellStyle name="Normal 14 2 2 2 2 2 4 3" xfId="6332" xr:uid="{00000000-0005-0000-0000-0000C0160000}"/>
    <cellStyle name="Normal 14 2 2 2 2 2 4 4" xfId="6333" xr:uid="{00000000-0005-0000-0000-0000C1160000}"/>
    <cellStyle name="Normal 14 2 2 2 2 2 5" xfId="6334" xr:uid="{00000000-0005-0000-0000-0000C2160000}"/>
    <cellStyle name="Normal 14 2 2 2 2 2 5 2" xfId="6335" xr:uid="{00000000-0005-0000-0000-0000C3160000}"/>
    <cellStyle name="Normal 14 2 2 2 2 2 5 3" xfId="6336" xr:uid="{00000000-0005-0000-0000-0000C4160000}"/>
    <cellStyle name="Normal 14 2 2 2 2 2 5 4" xfId="6337" xr:uid="{00000000-0005-0000-0000-0000C5160000}"/>
    <cellStyle name="Normal 14 2 2 2 2 2 6" xfId="6338" xr:uid="{00000000-0005-0000-0000-0000C6160000}"/>
    <cellStyle name="Normal 14 2 2 2 2 2 6 2" xfId="6339" xr:uid="{00000000-0005-0000-0000-0000C7160000}"/>
    <cellStyle name="Normal 14 2 2 2 2 2 6 3" xfId="6340" xr:uid="{00000000-0005-0000-0000-0000C8160000}"/>
    <cellStyle name="Normal 14 2 2 2 2 2 7" xfId="6341" xr:uid="{00000000-0005-0000-0000-0000C9160000}"/>
    <cellStyle name="Normal 14 2 2 2 2 2 8" xfId="6342" xr:uid="{00000000-0005-0000-0000-0000CA160000}"/>
    <cellStyle name="Normal 14 2 2 2 2 2 9" xfId="6343" xr:uid="{00000000-0005-0000-0000-0000CB160000}"/>
    <cellStyle name="Normal 14 2 2 2 2 3" xfId="6344" xr:uid="{00000000-0005-0000-0000-0000CC160000}"/>
    <cellStyle name="Normal 14 2 2 2 2 3 2" xfId="6345" xr:uid="{00000000-0005-0000-0000-0000CD160000}"/>
    <cellStyle name="Normal 14 2 2 2 2 3 2 2" xfId="6346" xr:uid="{00000000-0005-0000-0000-0000CE160000}"/>
    <cellStyle name="Normal 14 2 2 2 2 3 2 3" xfId="6347" xr:uid="{00000000-0005-0000-0000-0000CF160000}"/>
    <cellStyle name="Normal 14 2 2 2 2 3 2 4" xfId="6348" xr:uid="{00000000-0005-0000-0000-0000D0160000}"/>
    <cellStyle name="Normal 14 2 2 2 2 3 3" xfId="6349" xr:uid="{00000000-0005-0000-0000-0000D1160000}"/>
    <cellStyle name="Normal 14 2 2 2 2 3 3 2" xfId="6350" xr:uid="{00000000-0005-0000-0000-0000D2160000}"/>
    <cellStyle name="Normal 14 2 2 2 2 3 3 3" xfId="6351" xr:uid="{00000000-0005-0000-0000-0000D3160000}"/>
    <cellStyle name="Normal 14 2 2 2 2 3 4" xfId="6352" xr:uid="{00000000-0005-0000-0000-0000D4160000}"/>
    <cellStyle name="Normal 14 2 2 2 2 3 5" xfId="6353" xr:uid="{00000000-0005-0000-0000-0000D5160000}"/>
    <cellStyle name="Normal 14 2 2 2 2 3 6" xfId="6354" xr:uid="{00000000-0005-0000-0000-0000D6160000}"/>
    <cellStyle name="Normal 14 2 2 2 2 4" xfId="6355" xr:uid="{00000000-0005-0000-0000-0000D7160000}"/>
    <cellStyle name="Normal 14 2 2 2 2 4 2" xfId="6356" xr:uid="{00000000-0005-0000-0000-0000D8160000}"/>
    <cellStyle name="Normal 14 2 2 2 2 4 3" xfId="6357" xr:uid="{00000000-0005-0000-0000-0000D9160000}"/>
    <cellStyle name="Normal 14 2 2 2 2 4 4" xfId="6358" xr:uid="{00000000-0005-0000-0000-0000DA160000}"/>
    <cellStyle name="Normal 14 2 2 2 2 5" xfId="6359" xr:uid="{00000000-0005-0000-0000-0000DB160000}"/>
    <cellStyle name="Normal 14 2 2 2 2 5 2" xfId="6360" xr:uid="{00000000-0005-0000-0000-0000DC160000}"/>
    <cellStyle name="Normal 14 2 2 2 2 5 3" xfId="6361" xr:uid="{00000000-0005-0000-0000-0000DD160000}"/>
    <cellStyle name="Normal 14 2 2 2 2 5 4" xfId="6362" xr:uid="{00000000-0005-0000-0000-0000DE160000}"/>
    <cellStyle name="Normal 14 2 2 2 2 6" xfId="6363" xr:uid="{00000000-0005-0000-0000-0000DF160000}"/>
    <cellStyle name="Normal 14 2 2 2 2 6 2" xfId="6364" xr:uid="{00000000-0005-0000-0000-0000E0160000}"/>
    <cellStyle name="Normal 14 2 2 2 2 6 3" xfId="6365" xr:uid="{00000000-0005-0000-0000-0000E1160000}"/>
    <cellStyle name="Normal 14 2 2 2 2 6 4" xfId="6366" xr:uid="{00000000-0005-0000-0000-0000E2160000}"/>
    <cellStyle name="Normal 14 2 2 2 2 7" xfId="6367" xr:uid="{00000000-0005-0000-0000-0000E3160000}"/>
    <cellStyle name="Normal 14 2 2 2 2 7 2" xfId="6368" xr:uid="{00000000-0005-0000-0000-0000E4160000}"/>
    <cellStyle name="Normal 14 2 2 2 2 7 3" xfId="6369" xr:uid="{00000000-0005-0000-0000-0000E5160000}"/>
    <cellStyle name="Normal 14 2 2 2 2 8" xfId="6370" xr:uid="{00000000-0005-0000-0000-0000E6160000}"/>
    <cellStyle name="Normal 14 2 2 2 2 9" xfId="6371" xr:uid="{00000000-0005-0000-0000-0000E7160000}"/>
    <cellStyle name="Normal 14 2 2 2 3" xfId="6372" xr:uid="{00000000-0005-0000-0000-0000E8160000}"/>
    <cellStyle name="Normal 14 2 2 2 3 2" xfId="6373" xr:uid="{00000000-0005-0000-0000-0000E9160000}"/>
    <cellStyle name="Normal 14 2 2 2 3 2 2" xfId="6374" xr:uid="{00000000-0005-0000-0000-0000EA160000}"/>
    <cellStyle name="Normal 14 2 2 2 3 2 2 2" xfId="6375" xr:uid="{00000000-0005-0000-0000-0000EB160000}"/>
    <cellStyle name="Normal 14 2 2 2 3 2 2 3" xfId="6376" xr:uid="{00000000-0005-0000-0000-0000EC160000}"/>
    <cellStyle name="Normal 14 2 2 2 3 2 2 4" xfId="6377" xr:uid="{00000000-0005-0000-0000-0000ED160000}"/>
    <cellStyle name="Normal 14 2 2 2 3 2 3" xfId="6378" xr:uid="{00000000-0005-0000-0000-0000EE160000}"/>
    <cellStyle name="Normal 14 2 2 2 3 2 3 2" xfId="6379" xr:uid="{00000000-0005-0000-0000-0000EF160000}"/>
    <cellStyle name="Normal 14 2 2 2 3 2 3 3" xfId="6380" xr:uid="{00000000-0005-0000-0000-0000F0160000}"/>
    <cellStyle name="Normal 14 2 2 2 3 2 4" xfId="6381" xr:uid="{00000000-0005-0000-0000-0000F1160000}"/>
    <cellStyle name="Normal 14 2 2 2 3 2 5" xfId="6382" xr:uid="{00000000-0005-0000-0000-0000F2160000}"/>
    <cellStyle name="Normal 14 2 2 2 3 2 6" xfId="6383" xr:uid="{00000000-0005-0000-0000-0000F3160000}"/>
    <cellStyle name="Normal 14 2 2 2 3 3" xfId="6384" xr:uid="{00000000-0005-0000-0000-0000F4160000}"/>
    <cellStyle name="Normal 14 2 2 2 3 3 2" xfId="6385" xr:uid="{00000000-0005-0000-0000-0000F5160000}"/>
    <cellStyle name="Normal 14 2 2 2 3 3 3" xfId="6386" xr:uid="{00000000-0005-0000-0000-0000F6160000}"/>
    <cellStyle name="Normal 14 2 2 2 3 3 4" xfId="6387" xr:uid="{00000000-0005-0000-0000-0000F7160000}"/>
    <cellStyle name="Normal 14 2 2 2 3 4" xfId="6388" xr:uid="{00000000-0005-0000-0000-0000F8160000}"/>
    <cellStyle name="Normal 14 2 2 2 3 4 2" xfId="6389" xr:uid="{00000000-0005-0000-0000-0000F9160000}"/>
    <cellStyle name="Normal 14 2 2 2 3 4 3" xfId="6390" xr:uid="{00000000-0005-0000-0000-0000FA160000}"/>
    <cellStyle name="Normal 14 2 2 2 3 4 4" xfId="6391" xr:uid="{00000000-0005-0000-0000-0000FB160000}"/>
    <cellStyle name="Normal 14 2 2 2 3 5" xfId="6392" xr:uid="{00000000-0005-0000-0000-0000FC160000}"/>
    <cellStyle name="Normal 14 2 2 2 3 5 2" xfId="6393" xr:uid="{00000000-0005-0000-0000-0000FD160000}"/>
    <cellStyle name="Normal 14 2 2 2 3 5 3" xfId="6394" xr:uid="{00000000-0005-0000-0000-0000FE160000}"/>
    <cellStyle name="Normal 14 2 2 2 3 5 4" xfId="6395" xr:uid="{00000000-0005-0000-0000-0000FF160000}"/>
    <cellStyle name="Normal 14 2 2 2 3 6" xfId="6396" xr:uid="{00000000-0005-0000-0000-000000170000}"/>
    <cellStyle name="Normal 14 2 2 2 3 6 2" xfId="6397" xr:uid="{00000000-0005-0000-0000-000001170000}"/>
    <cellStyle name="Normal 14 2 2 2 3 6 3" xfId="6398" xr:uid="{00000000-0005-0000-0000-000002170000}"/>
    <cellStyle name="Normal 14 2 2 2 3 7" xfId="6399" xr:uid="{00000000-0005-0000-0000-000003170000}"/>
    <cellStyle name="Normal 14 2 2 2 3 8" xfId="6400" xr:uid="{00000000-0005-0000-0000-000004170000}"/>
    <cellStyle name="Normal 14 2 2 2 3 9" xfId="6401" xr:uid="{00000000-0005-0000-0000-000005170000}"/>
    <cellStyle name="Normal 14 2 2 2 4" xfId="6402" xr:uid="{00000000-0005-0000-0000-000006170000}"/>
    <cellStyle name="Normal 14 2 2 2 4 2" xfId="6403" xr:uid="{00000000-0005-0000-0000-000007170000}"/>
    <cellStyle name="Normal 14 2 2 2 4 2 2" xfId="6404" xr:uid="{00000000-0005-0000-0000-000008170000}"/>
    <cellStyle name="Normal 14 2 2 2 4 2 3" xfId="6405" xr:uid="{00000000-0005-0000-0000-000009170000}"/>
    <cellStyle name="Normal 14 2 2 2 4 2 4" xfId="6406" xr:uid="{00000000-0005-0000-0000-00000A170000}"/>
    <cellStyle name="Normal 14 2 2 2 4 3" xfId="6407" xr:uid="{00000000-0005-0000-0000-00000B170000}"/>
    <cellStyle name="Normal 14 2 2 2 4 3 2" xfId="6408" xr:uid="{00000000-0005-0000-0000-00000C170000}"/>
    <cellStyle name="Normal 14 2 2 2 4 3 3" xfId="6409" xr:uid="{00000000-0005-0000-0000-00000D170000}"/>
    <cellStyle name="Normal 14 2 2 2 4 4" xfId="6410" xr:uid="{00000000-0005-0000-0000-00000E170000}"/>
    <cellStyle name="Normal 14 2 2 2 4 5" xfId="6411" xr:uid="{00000000-0005-0000-0000-00000F170000}"/>
    <cellStyle name="Normal 14 2 2 2 4 6" xfId="6412" xr:uid="{00000000-0005-0000-0000-000010170000}"/>
    <cellStyle name="Normal 14 2 2 2 5" xfId="6413" xr:uid="{00000000-0005-0000-0000-000011170000}"/>
    <cellStyle name="Normal 14 2 2 2 5 2" xfId="6414" xr:uid="{00000000-0005-0000-0000-000012170000}"/>
    <cellStyle name="Normal 14 2 2 2 5 3" xfId="6415" xr:uid="{00000000-0005-0000-0000-000013170000}"/>
    <cellStyle name="Normal 14 2 2 2 5 4" xfId="6416" xr:uid="{00000000-0005-0000-0000-000014170000}"/>
    <cellStyle name="Normal 14 2 2 2 6" xfId="6417" xr:uid="{00000000-0005-0000-0000-000015170000}"/>
    <cellStyle name="Normal 14 2 2 2 6 2" xfId="6418" xr:uid="{00000000-0005-0000-0000-000016170000}"/>
    <cellStyle name="Normal 14 2 2 2 6 3" xfId="6419" xr:uid="{00000000-0005-0000-0000-000017170000}"/>
    <cellStyle name="Normal 14 2 2 2 6 4" xfId="6420" xr:uid="{00000000-0005-0000-0000-000018170000}"/>
    <cellStyle name="Normal 14 2 2 2 7" xfId="6421" xr:uid="{00000000-0005-0000-0000-000019170000}"/>
    <cellStyle name="Normal 14 2 2 2 7 2" xfId="6422" xr:uid="{00000000-0005-0000-0000-00001A170000}"/>
    <cellStyle name="Normal 14 2 2 2 7 3" xfId="6423" xr:uid="{00000000-0005-0000-0000-00001B170000}"/>
    <cellStyle name="Normal 14 2 2 2 7 4" xfId="6424" xr:uid="{00000000-0005-0000-0000-00001C170000}"/>
    <cellStyle name="Normal 14 2 2 2 8" xfId="6425" xr:uid="{00000000-0005-0000-0000-00001D170000}"/>
    <cellStyle name="Normal 14 2 2 2 8 2" xfId="6426" xr:uid="{00000000-0005-0000-0000-00001E170000}"/>
    <cellStyle name="Normal 14 2 2 2 8 3" xfId="6427" xr:uid="{00000000-0005-0000-0000-00001F170000}"/>
    <cellStyle name="Normal 14 2 2 2 9" xfId="6428" xr:uid="{00000000-0005-0000-0000-000020170000}"/>
    <cellStyle name="Normal 14 2 2 3" xfId="6429" xr:uid="{00000000-0005-0000-0000-000021170000}"/>
    <cellStyle name="Normal 14 2 2 3 10" xfId="6430" xr:uid="{00000000-0005-0000-0000-000022170000}"/>
    <cellStyle name="Normal 14 2 2 3 2" xfId="6431" xr:uid="{00000000-0005-0000-0000-000023170000}"/>
    <cellStyle name="Normal 14 2 2 3 2 2" xfId="6432" xr:uid="{00000000-0005-0000-0000-000024170000}"/>
    <cellStyle name="Normal 14 2 2 3 2 2 2" xfId="6433" xr:uid="{00000000-0005-0000-0000-000025170000}"/>
    <cellStyle name="Normal 14 2 2 3 2 2 2 2" xfId="6434" xr:uid="{00000000-0005-0000-0000-000026170000}"/>
    <cellStyle name="Normal 14 2 2 3 2 2 2 3" xfId="6435" xr:uid="{00000000-0005-0000-0000-000027170000}"/>
    <cellStyle name="Normal 14 2 2 3 2 2 2 4" xfId="6436" xr:uid="{00000000-0005-0000-0000-000028170000}"/>
    <cellStyle name="Normal 14 2 2 3 2 2 3" xfId="6437" xr:uid="{00000000-0005-0000-0000-000029170000}"/>
    <cellStyle name="Normal 14 2 2 3 2 2 3 2" xfId="6438" xr:uid="{00000000-0005-0000-0000-00002A170000}"/>
    <cellStyle name="Normal 14 2 2 3 2 2 3 3" xfId="6439" xr:uid="{00000000-0005-0000-0000-00002B170000}"/>
    <cellStyle name="Normal 14 2 2 3 2 2 4" xfId="6440" xr:uid="{00000000-0005-0000-0000-00002C170000}"/>
    <cellStyle name="Normal 14 2 2 3 2 2 5" xfId="6441" xr:uid="{00000000-0005-0000-0000-00002D170000}"/>
    <cellStyle name="Normal 14 2 2 3 2 2 6" xfId="6442" xr:uid="{00000000-0005-0000-0000-00002E170000}"/>
    <cellStyle name="Normal 14 2 2 3 2 3" xfId="6443" xr:uid="{00000000-0005-0000-0000-00002F170000}"/>
    <cellStyle name="Normal 14 2 2 3 2 3 2" xfId="6444" xr:uid="{00000000-0005-0000-0000-000030170000}"/>
    <cellStyle name="Normal 14 2 2 3 2 3 3" xfId="6445" xr:uid="{00000000-0005-0000-0000-000031170000}"/>
    <cellStyle name="Normal 14 2 2 3 2 3 4" xfId="6446" xr:uid="{00000000-0005-0000-0000-000032170000}"/>
    <cellStyle name="Normal 14 2 2 3 2 4" xfId="6447" xr:uid="{00000000-0005-0000-0000-000033170000}"/>
    <cellStyle name="Normal 14 2 2 3 2 4 2" xfId="6448" xr:uid="{00000000-0005-0000-0000-000034170000}"/>
    <cellStyle name="Normal 14 2 2 3 2 4 3" xfId="6449" xr:uid="{00000000-0005-0000-0000-000035170000}"/>
    <cellStyle name="Normal 14 2 2 3 2 4 4" xfId="6450" xr:uid="{00000000-0005-0000-0000-000036170000}"/>
    <cellStyle name="Normal 14 2 2 3 2 5" xfId="6451" xr:uid="{00000000-0005-0000-0000-000037170000}"/>
    <cellStyle name="Normal 14 2 2 3 2 5 2" xfId="6452" xr:uid="{00000000-0005-0000-0000-000038170000}"/>
    <cellStyle name="Normal 14 2 2 3 2 5 3" xfId="6453" xr:uid="{00000000-0005-0000-0000-000039170000}"/>
    <cellStyle name="Normal 14 2 2 3 2 5 4" xfId="6454" xr:uid="{00000000-0005-0000-0000-00003A170000}"/>
    <cellStyle name="Normal 14 2 2 3 2 6" xfId="6455" xr:uid="{00000000-0005-0000-0000-00003B170000}"/>
    <cellStyle name="Normal 14 2 2 3 2 6 2" xfId="6456" xr:uid="{00000000-0005-0000-0000-00003C170000}"/>
    <cellStyle name="Normal 14 2 2 3 2 6 3" xfId="6457" xr:uid="{00000000-0005-0000-0000-00003D170000}"/>
    <cellStyle name="Normal 14 2 2 3 2 7" xfId="6458" xr:uid="{00000000-0005-0000-0000-00003E170000}"/>
    <cellStyle name="Normal 14 2 2 3 2 8" xfId="6459" xr:uid="{00000000-0005-0000-0000-00003F170000}"/>
    <cellStyle name="Normal 14 2 2 3 2 9" xfId="6460" xr:uid="{00000000-0005-0000-0000-000040170000}"/>
    <cellStyle name="Normal 14 2 2 3 3" xfId="6461" xr:uid="{00000000-0005-0000-0000-000041170000}"/>
    <cellStyle name="Normal 14 2 2 3 3 2" xfId="6462" xr:uid="{00000000-0005-0000-0000-000042170000}"/>
    <cellStyle name="Normal 14 2 2 3 3 2 2" xfId="6463" xr:uid="{00000000-0005-0000-0000-000043170000}"/>
    <cellStyle name="Normal 14 2 2 3 3 2 3" xfId="6464" xr:uid="{00000000-0005-0000-0000-000044170000}"/>
    <cellStyle name="Normal 14 2 2 3 3 2 4" xfId="6465" xr:uid="{00000000-0005-0000-0000-000045170000}"/>
    <cellStyle name="Normal 14 2 2 3 3 3" xfId="6466" xr:uid="{00000000-0005-0000-0000-000046170000}"/>
    <cellStyle name="Normal 14 2 2 3 3 3 2" xfId="6467" xr:uid="{00000000-0005-0000-0000-000047170000}"/>
    <cellStyle name="Normal 14 2 2 3 3 3 3" xfId="6468" xr:uid="{00000000-0005-0000-0000-000048170000}"/>
    <cellStyle name="Normal 14 2 2 3 3 4" xfId="6469" xr:uid="{00000000-0005-0000-0000-000049170000}"/>
    <cellStyle name="Normal 14 2 2 3 3 5" xfId="6470" xr:uid="{00000000-0005-0000-0000-00004A170000}"/>
    <cellStyle name="Normal 14 2 2 3 3 6" xfId="6471" xr:uid="{00000000-0005-0000-0000-00004B170000}"/>
    <cellStyle name="Normal 14 2 2 3 4" xfId="6472" xr:uid="{00000000-0005-0000-0000-00004C170000}"/>
    <cellStyle name="Normal 14 2 2 3 4 2" xfId="6473" xr:uid="{00000000-0005-0000-0000-00004D170000}"/>
    <cellStyle name="Normal 14 2 2 3 4 3" xfId="6474" xr:uid="{00000000-0005-0000-0000-00004E170000}"/>
    <cellStyle name="Normal 14 2 2 3 4 4" xfId="6475" xr:uid="{00000000-0005-0000-0000-00004F170000}"/>
    <cellStyle name="Normal 14 2 2 3 5" xfId="6476" xr:uid="{00000000-0005-0000-0000-000050170000}"/>
    <cellStyle name="Normal 14 2 2 3 5 2" xfId="6477" xr:uid="{00000000-0005-0000-0000-000051170000}"/>
    <cellStyle name="Normal 14 2 2 3 5 3" xfId="6478" xr:uid="{00000000-0005-0000-0000-000052170000}"/>
    <cellStyle name="Normal 14 2 2 3 5 4" xfId="6479" xr:uid="{00000000-0005-0000-0000-000053170000}"/>
    <cellStyle name="Normal 14 2 2 3 6" xfId="6480" xr:uid="{00000000-0005-0000-0000-000054170000}"/>
    <cellStyle name="Normal 14 2 2 3 6 2" xfId="6481" xr:uid="{00000000-0005-0000-0000-000055170000}"/>
    <cellStyle name="Normal 14 2 2 3 6 3" xfId="6482" xr:uid="{00000000-0005-0000-0000-000056170000}"/>
    <cellStyle name="Normal 14 2 2 3 6 4" xfId="6483" xr:uid="{00000000-0005-0000-0000-000057170000}"/>
    <cellStyle name="Normal 14 2 2 3 7" xfId="6484" xr:uid="{00000000-0005-0000-0000-000058170000}"/>
    <cellStyle name="Normal 14 2 2 3 7 2" xfId="6485" xr:uid="{00000000-0005-0000-0000-000059170000}"/>
    <cellStyle name="Normal 14 2 2 3 7 3" xfId="6486" xr:uid="{00000000-0005-0000-0000-00005A170000}"/>
    <cellStyle name="Normal 14 2 2 3 8" xfId="6487" xr:uid="{00000000-0005-0000-0000-00005B170000}"/>
    <cellStyle name="Normal 14 2 2 3 9" xfId="6488" xr:uid="{00000000-0005-0000-0000-00005C170000}"/>
    <cellStyle name="Normal 14 2 2 4" xfId="6489" xr:uid="{00000000-0005-0000-0000-00005D170000}"/>
    <cellStyle name="Normal 14 2 2 4 2" xfId="6490" xr:uid="{00000000-0005-0000-0000-00005E170000}"/>
    <cellStyle name="Normal 14 2 2 4 2 2" xfId="6491" xr:uid="{00000000-0005-0000-0000-00005F170000}"/>
    <cellStyle name="Normal 14 2 2 4 2 2 2" xfId="6492" xr:uid="{00000000-0005-0000-0000-000060170000}"/>
    <cellStyle name="Normal 14 2 2 4 2 2 3" xfId="6493" xr:uid="{00000000-0005-0000-0000-000061170000}"/>
    <cellStyle name="Normal 14 2 2 4 2 2 4" xfId="6494" xr:uid="{00000000-0005-0000-0000-000062170000}"/>
    <cellStyle name="Normal 14 2 2 4 2 3" xfId="6495" xr:uid="{00000000-0005-0000-0000-000063170000}"/>
    <cellStyle name="Normal 14 2 2 4 2 3 2" xfId="6496" xr:uid="{00000000-0005-0000-0000-000064170000}"/>
    <cellStyle name="Normal 14 2 2 4 2 3 3" xfId="6497" xr:uid="{00000000-0005-0000-0000-000065170000}"/>
    <cellStyle name="Normal 14 2 2 4 2 4" xfId="6498" xr:uid="{00000000-0005-0000-0000-000066170000}"/>
    <cellStyle name="Normal 14 2 2 4 2 5" xfId="6499" xr:uid="{00000000-0005-0000-0000-000067170000}"/>
    <cellStyle name="Normal 14 2 2 4 2 6" xfId="6500" xr:uid="{00000000-0005-0000-0000-000068170000}"/>
    <cellStyle name="Normal 14 2 2 4 3" xfId="6501" xr:uid="{00000000-0005-0000-0000-000069170000}"/>
    <cellStyle name="Normal 14 2 2 4 3 2" xfId="6502" xr:uid="{00000000-0005-0000-0000-00006A170000}"/>
    <cellStyle name="Normal 14 2 2 4 3 3" xfId="6503" xr:uid="{00000000-0005-0000-0000-00006B170000}"/>
    <cellStyle name="Normal 14 2 2 4 3 4" xfId="6504" xr:uid="{00000000-0005-0000-0000-00006C170000}"/>
    <cellStyle name="Normal 14 2 2 4 4" xfId="6505" xr:uid="{00000000-0005-0000-0000-00006D170000}"/>
    <cellStyle name="Normal 14 2 2 4 4 2" xfId="6506" xr:uid="{00000000-0005-0000-0000-00006E170000}"/>
    <cellStyle name="Normal 14 2 2 4 4 3" xfId="6507" xr:uid="{00000000-0005-0000-0000-00006F170000}"/>
    <cellStyle name="Normal 14 2 2 4 4 4" xfId="6508" xr:uid="{00000000-0005-0000-0000-000070170000}"/>
    <cellStyle name="Normal 14 2 2 4 5" xfId="6509" xr:uid="{00000000-0005-0000-0000-000071170000}"/>
    <cellStyle name="Normal 14 2 2 4 5 2" xfId="6510" xr:uid="{00000000-0005-0000-0000-000072170000}"/>
    <cellStyle name="Normal 14 2 2 4 5 3" xfId="6511" xr:uid="{00000000-0005-0000-0000-000073170000}"/>
    <cellStyle name="Normal 14 2 2 4 5 4" xfId="6512" xr:uid="{00000000-0005-0000-0000-000074170000}"/>
    <cellStyle name="Normal 14 2 2 4 6" xfId="6513" xr:uid="{00000000-0005-0000-0000-000075170000}"/>
    <cellStyle name="Normal 14 2 2 4 6 2" xfId="6514" xr:uid="{00000000-0005-0000-0000-000076170000}"/>
    <cellStyle name="Normal 14 2 2 4 6 3" xfId="6515" xr:uid="{00000000-0005-0000-0000-000077170000}"/>
    <cellStyle name="Normal 14 2 2 4 7" xfId="6516" xr:uid="{00000000-0005-0000-0000-000078170000}"/>
    <cellStyle name="Normal 14 2 2 4 8" xfId="6517" xr:uid="{00000000-0005-0000-0000-000079170000}"/>
    <cellStyle name="Normal 14 2 2 4 9" xfId="6518" xr:uid="{00000000-0005-0000-0000-00007A170000}"/>
    <cellStyle name="Normal 14 2 2 5" xfId="6519" xr:uid="{00000000-0005-0000-0000-00007B170000}"/>
    <cellStyle name="Normal 14 2 2 5 2" xfId="6520" xr:uid="{00000000-0005-0000-0000-00007C170000}"/>
    <cellStyle name="Normal 14 2 2 5 2 2" xfId="6521" xr:uid="{00000000-0005-0000-0000-00007D170000}"/>
    <cellStyle name="Normal 14 2 2 5 2 2 2" xfId="6522" xr:uid="{00000000-0005-0000-0000-00007E170000}"/>
    <cellStyle name="Normal 14 2 2 5 2 2 3" xfId="6523" xr:uid="{00000000-0005-0000-0000-00007F170000}"/>
    <cellStyle name="Normal 14 2 2 5 2 2 4" xfId="6524" xr:uid="{00000000-0005-0000-0000-000080170000}"/>
    <cellStyle name="Normal 14 2 2 5 2 3" xfId="6525" xr:uid="{00000000-0005-0000-0000-000081170000}"/>
    <cellStyle name="Normal 14 2 2 5 2 3 2" xfId="6526" xr:uid="{00000000-0005-0000-0000-000082170000}"/>
    <cellStyle name="Normal 14 2 2 5 2 3 3" xfId="6527" xr:uid="{00000000-0005-0000-0000-000083170000}"/>
    <cellStyle name="Normal 14 2 2 5 2 4" xfId="6528" xr:uid="{00000000-0005-0000-0000-000084170000}"/>
    <cellStyle name="Normal 14 2 2 5 2 5" xfId="6529" xr:uid="{00000000-0005-0000-0000-000085170000}"/>
    <cellStyle name="Normal 14 2 2 5 2 6" xfId="6530" xr:uid="{00000000-0005-0000-0000-000086170000}"/>
    <cellStyle name="Normal 14 2 2 5 3" xfId="6531" xr:uid="{00000000-0005-0000-0000-000087170000}"/>
    <cellStyle name="Normal 14 2 2 5 3 2" xfId="6532" xr:uid="{00000000-0005-0000-0000-000088170000}"/>
    <cellStyle name="Normal 14 2 2 5 3 3" xfId="6533" xr:uid="{00000000-0005-0000-0000-000089170000}"/>
    <cellStyle name="Normal 14 2 2 5 3 4" xfId="6534" xr:uid="{00000000-0005-0000-0000-00008A170000}"/>
    <cellStyle name="Normal 14 2 2 5 4" xfId="6535" xr:uid="{00000000-0005-0000-0000-00008B170000}"/>
    <cellStyle name="Normal 14 2 2 5 4 2" xfId="6536" xr:uid="{00000000-0005-0000-0000-00008C170000}"/>
    <cellStyle name="Normal 14 2 2 5 4 3" xfId="6537" xr:uid="{00000000-0005-0000-0000-00008D170000}"/>
    <cellStyle name="Normal 14 2 2 5 4 4" xfId="6538" xr:uid="{00000000-0005-0000-0000-00008E170000}"/>
    <cellStyle name="Normal 14 2 2 5 5" xfId="6539" xr:uid="{00000000-0005-0000-0000-00008F170000}"/>
    <cellStyle name="Normal 14 2 2 5 5 2" xfId="6540" xr:uid="{00000000-0005-0000-0000-000090170000}"/>
    <cellStyle name="Normal 14 2 2 5 5 3" xfId="6541" xr:uid="{00000000-0005-0000-0000-000091170000}"/>
    <cellStyle name="Normal 14 2 2 5 5 4" xfId="6542" xr:uid="{00000000-0005-0000-0000-000092170000}"/>
    <cellStyle name="Normal 14 2 2 5 6" xfId="6543" xr:uid="{00000000-0005-0000-0000-000093170000}"/>
    <cellStyle name="Normal 14 2 2 5 6 2" xfId="6544" xr:uid="{00000000-0005-0000-0000-000094170000}"/>
    <cellStyle name="Normal 14 2 2 5 6 3" xfId="6545" xr:uid="{00000000-0005-0000-0000-000095170000}"/>
    <cellStyle name="Normal 14 2 2 5 7" xfId="6546" xr:uid="{00000000-0005-0000-0000-000096170000}"/>
    <cellStyle name="Normal 14 2 2 5 8" xfId="6547" xr:uid="{00000000-0005-0000-0000-000097170000}"/>
    <cellStyle name="Normal 14 2 2 5 9" xfId="6548" xr:uid="{00000000-0005-0000-0000-000098170000}"/>
    <cellStyle name="Normal 14 2 2 6" xfId="6549" xr:uid="{00000000-0005-0000-0000-000099170000}"/>
    <cellStyle name="Normal 14 2 2 6 2" xfId="6550" xr:uid="{00000000-0005-0000-0000-00009A170000}"/>
    <cellStyle name="Normal 14 2 2 6 2 2" xfId="6551" xr:uid="{00000000-0005-0000-0000-00009B170000}"/>
    <cellStyle name="Normal 14 2 2 6 2 2 2" xfId="6552" xr:uid="{00000000-0005-0000-0000-00009C170000}"/>
    <cellStyle name="Normal 14 2 2 6 2 2 3" xfId="6553" xr:uid="{00000000-0005-0000-0000-00009D170000}"/>
    <cellStyle name="Normal 14 2 2 6 2 2 4" xfId="6554" xr:uid="{00000000-0005-0000-0000-00009E170000}"/>
    <cellStyle name="Normal 14 2 2 6 2 3" xfId="6555" xr:uid="{00000000-0005-0000-0000-00009F170000}"/>
    <cellStyle name="Normal 14 2 2 6 2 3 2" xfId="6556" xr:uid="{00000000-0005-0000-0000-0000A0170000}"/>
    <cellStyle name="Normal 14 2 2 6 2 3 3" xfId="6557" xr:uid="{00000000-0005-0000-0000-0000A1170000}"/>
    <cellStyle name="Normal 14 2 2 6 2 4" xfId="6558" xr:uid="{00000000-0005-0000-0000-0000A2170000}"/>
    <cellStyle name="Normal 14 2 2 6 2 5" xfId="6559" xr:uid="{00000000-0005-0000-0000-0000A3170000}"/>
    <cellStyle name="Normal 14 2 2 6 2 6" xfId="6560" xr:uid="{00000000-0005-0000-0000-0000A4170000}"/>
    <cellStyle name="Normal 14 2 2 6 3" xfId="6561" xr:uid="{00000000-0005-0000-0000-0000A5170000}"/>
    <cellStyle name="Normal 14 2 2 6 3 2" xfId="6562" xr:uid="{00000000-0005-0000-0000-0000A6170000}"/>
    <cellStyle name="Normal 14 2 2 6 3 3" xfId="6563" xr:uid="{00000000-0005-0000-0000-0000A7170000}"/>
    <cellStyle name="Normal 14 2 2 6 3 4" xfId="6564" xr:uid="{00000000-0005-0000-0000-0000A8170000}"/>
    <cellStyle name="Normal 14 2 2 6 4" xfId="6565" xr:uid="{00000000-0005-0000-0000-0000A9170000}"/>
    <cellStyle name="Normal 14 2 2 6 4 2" xfId="6566" xr:uid="{00000000-0005-0000-0000-0000AA170000}"/>
    <cellStyle name="Normal 14 2 2 6 4 3" xfId="6567" xr:uid="{00000000-0005-0000-0000-0000AB170000}"/>
    <cellStyle name="Normal 14 2 2 6 4 4" xfId="6568" xr:uid="{00000000-0005-0000-0000-0000AC170000}"/>
    <cellStyle name="Normal 14 2 2 6 5" xfId="6569" xr:uid="{00000000-0005-0000-0000-0000AD170000}"/>
    <cellStyle name="Normal 14 2 2 6 5 2" xfId="6570" xr:uid="{00000000-0005-0000-0000-0000AE170000}"/>
    <cellStyle name="Normal 14 2 2 6 5 3" xfId="6571" xr:uid="{00000000-0005-0000-0000-0000AF170000}"/>
    <cellStyle name="Normal 14 2 2 6 6" xfId="6572" xr:uid="{00000000-0005-0000-0000-0000B0170000}"/>
    <cellStyle name="Normal 14 2 2 6 7" xfId="6573" xr:uid="{00000000-0005-0000-0000-0000B1170000}"/>
    <cellStyle name="Normal 14 2 2 6 8" xfId="6574" xr:uid="{00000000-0005-0000-0000-0000B2170000}"/>
    <cellStyle name="Normal 14 2 2 7" xfId="6575" xr:uid="{00000000-0005-0000-0000-0000B3170000}"/>
    <cellStyle name="Normal 14 2 2 7 2" xfId="6576" xr:uid="{00000000-0005-0000-0000-0000B4170000}"/>
    <cellStyle name="Normal 14 2 2 7 2 2" xfId="6577" xr:uid="{00000000-0005-0000-0000-0000B5170000}"/>
    <cellStyle name="Normal 14 2 2 7 2 3" xfId="6578" xr:uid="{00000000-0005-0000-0000-0000B6170000}"/>
    <cellStyle name="Normal 14 2 2 7 2 4" xfId="6579" xr:uid="{00000000-0005-0000-0000-0000B7170000}"/>
    <cellStyle name="Normal 14 2 2 7 3" xfId="6580" xr:uid="{00000000-0005-0000-0000-0000B8170000}"/>
    <cellStyle name="Normal 14 2 2 7 3 2" xfId="6581" xr:uid="{00000000-0005-0000-0000-0000B9170000}"/>
    <cellStyle name="Normal 14 2 2 7 3 3" xfId="6582" xr:uid="{00000000-0005-0000-0000-0000BA170000}"/>
    <cellStyle name="Normal 14 2 2 7 4" xfId="6583" xr:uid="{00000000-0005-0000-0000-0000BB170000}"/>
    <cellStyle name="Normal 14 2 2 7 5" xfId="6584" xr:uid="{00000000-0005-0000-0000-0000BC170000}"/>
    <cellStyle name="Normal 14 2 2 7 6" xfId="6585" xr:uid="{00000000-0005-0000-0000-0000BD170000}"/>
    <cellStyle name="Normal 14 2 2 8" xfId="6586" xr:uid="{00000000-0005-0000-0000-0000BE170000}"/>
    <cellStyle name="Normal 14 2 2 8 2" xfId="6587" xr:uid="{00000000-0005-0000-0000-0000BF170000}"/>
    <cellStyle name="Normal 14 2 2 8 3" xfId="6588" xr:uid="{00000000-0005-0000-0000-0000C0170000}"/>
    <cellStyle name="Normal 14 2 2 8 4" xfId="6589" xr:uid="{00000000-0005-0000-0000-0000C1170000}"/>
    <cellStyle name="Normal 14 2 2 9" xfId="6590" xr:uid="{00000000-0005-0000-0000-0000C2170000}"/>
    <cellStyle name="Normal 14 2 2 9 2" xfId="6591" xr:uid="{00000000-0005-0000-0000-0000C3170000}"/>
    <cellStyle name="Normal 14 2 2 9 3" xfId="6592" xr:uid="{00000000-0005-0000-0000-0000C4170000}"/>
    <cellStyle name="Normal 14 2 2 9 4" xfId="6593" xr:uid="{00000000-0005-0000-0000-0000C5170000}"/>
    <cellStyle name="Normal 14 2 3" xfId="307" xr:uid="{00000000-0005-0000-0000-0000C6170000}"/>
    <cellStyle name="Normal 14 2 3 10" xfId="6594" xr:uid="{00000000-0005-0000-0000-0000C7170000}"/>
    <cellStyle name="Normal 14 2 3 10 2" xfId="6595" xr:uid="{00000000-0005-0000-0000-0000C8170000}"/>
    <cellStyle name="Normal 14 2 3 10 3" xfId="6596" xr:uid="{00000000-0005-0000-0000-0000C9170000}"/>
    <cellStyle name="Normal 14 2 3 10 4" xfId="6597" xr:uid="{00000000-0005-0000-0000-0000CA170000}"/>
    <cellStyle name="Normal 14 2 3 11" xfId="6598" xr:uid="{00000000-0005-0000-0000-0000CB170000}"/>
    <cellStyle name="Normal 14 2 3 11 2" xfId="6599" xr:uid="{00000000-0005-0000-0000-0000CC170000}"/>
    <cellStyle name="Normal 14 2 3 11 3" xfId="6600" xr:uid="{00000000-0005-0000-0000-0000CD170000}"/>
    <cellStyle name="Normal 14 2 3 12" xfId="6601" xr:uid="{00000000-0005-0000-0000-0000CE170000}"/>
    <cellStyle name="Normal 14 2 3 13" xfId="6602" xr:uid="{00000000-0005-0000-0000-0000CF170000}"/>
    <cellStyle name="Normal 14 2 3 14" xfId="6603" xr:uid="{00000000-0005-0000-0000-0000D0170000}"/>
    <cellStyle name="Normal 14 2 3 2" xfId="6604" xr:uid="{00000000-0005-0000-0000-0000D1170000}"/>
    <cellStyle name="Normal 14 2 3 2 10" xfId="6605" xr:uid="{00000000-0005-0000-0000-0000D2170000}"/>
    <cellStyle name="Normal 14 2 3 2 11" xfId="6606" xr:uid="{00000000-0005-0000-0000-0000D3170000}"/>
    <cellStyle name="Normal 14 2 3 2 2" xfId="6607" xr:uid="{00000000-0005-0000-0000-0000D4170000}"/>
    <cellStyle name="Normal 14 2 3 2 2 10" xfId="6608" xr:uid="{00000000-0005-0000-0000-0000D5170000}"/>
    <cellStyle name="Normal 14 2 3 2 2 2" xfId="6609" xr:uid="{00000000-0005-0000-0000-0000D6170000}"/>
    <cellStyle name="Normal 14 2 3 2 2 2 2" xfId="6610" xr:uid="{00000000-0005-0000-0000-0000D7170000}"/>
    <cellStyle name="Normal 14 2 3 2 2 2 2 2" xfId="6611" xr:uid="{00000000-0005-0000-0000-0000D8170000}"/>
    <cellStyle name="Normal 14 2 3 2 2 2 2 2 2" xfId="6612" xr:uid="{00000000-0005-0000-0000-0000D9170000}"/>
    <cellStyle name="Normal 14 2 3 2 2 2 2 2 3" xfId="6613" xr:uid="{00000000-0005-0000-0000-0000DA170000}"/>
    <cellStyle name="Normal 14 2 3 2 2 2 2 2 4" xfId="6614" xr:uid="{00000000-0005-0000-0000-0000DB170000}"/>
    <cellStyle name="Normal 14 2 3 2 2 2 2 3" xfId="6615" xr:uid="{00000000-0005-0000-0000-0000DC170000}"/>
    <cellStyle name="Normal 14 2 3 2 2 2 2 3 2" xfId="6616" xr:uid="{00000000-0005-0000-0000-0000DD170000}"/>
    <cellStyle name="Normal 14 2 3 2 2 2 2 3 3" xfId="6617" xr:uid="{00000000-0005-0000-0000-0000DE170000}"/>
    <cellStyle name="Normal 14 2 3 2 2 2 2 4" xfId="6618" xr:uid="{00000000-0005-0000-0000-0000DF170000}"/>
    <cellStyle name="Normal 14 2 3 2 2 2 2 5" xfId="6619" xr:uid="{00000000-0005-0000-0000-0000E0170000}"/>
    <cellStyle name="Normal 14 2 3 2 2 2 2 6" xfId="6620" xr:uid="{00000000-0005-0000-0000-0000E1170000}"/>
    <cellStyle name="Normal 14 2 3 2 2 2 3" xfId="6621" xr:uid="{00000000-0005-0000-0000-0000E2170000}"/>
    <cellStyle name="Normal 14 2 3 2 2 2 3 2" xfId="6622" xr:uid="{00000000-0005-0000-0000-0000E3170000}"/>
    <cellStyle name="Normal 14 2 3 2 2 2 3 3" xfId="6623" xr:uid="{00000000-0005-0000-0000-0000E4170000}"/>
    <cellStyle name="Normal 14 2 3 2 2 2 3 4" xfId="6624" xr:uid="{00000000-0005-0000-0000-0000E5170000}"/>
    <cellStyle name="Normal 14 2 3 2 2 2 4" xfId="6625" xr:uid="{00000000-0005-0000-0000-0000E6170000}"/>
    <cellStyle name="Normal 14 2 3 2 2 2 4 2" xfId="6626" xr:uid="{00000000-0005-0000-0000-0000E7170000}"/>
    <cellStyle name="Normal 14 2 3 2 2 2 4 3" xfId="6627" xr:uid="{00000000-0005-0000-0000-0000E8170000}"/>
    <cellStyle name="Normal 14 2 3 2 2 2 4 4" xfId="6628" xr:uid="{00000000-0005-0000-0000-0000E9170000}"/>
    <cellStyle name="Normal 14 2 3 2 2 2 5" xfId="6629" xr:uid="{00000000-0005-0000-0000-0000EA170000}"/>
    <cellStyle name="Normal 14 2 3 2 2 2 5 2" xfId="6630" xr:uid="{00000000-0005-0000-0000-0000EB170000}"/>
    <cellStyle name="Normal 14 2 3 2 2 2 5 3" xfId="6631" xr:uid="{00000000-0005-0000-0000-0000EC170000}"/>
    <cellStyle name="Normal 14 2 3 2 2 2 5 4" xfId="6632" xr:uid="{00000000-0005-0000-0000-0000ED170000}"/>
    <cellStyle name="Normal 14 2 3 2 2 2 6" xfId="6633" xr:uid="{00000000-0005-0000-0000-0000EE170000}"/>
    <cellStyle name="Normal 14 2 3 2 2 2 6 2" xfId="6634" xr:uid="{00000000-0005-0000-0000-0000EF170000}"/>
    <cellStyle name="Normal 14 2 3 2 2 2 6 3" xfId="6635" xr:uid="{00000000-0005-0000-0000-0000F0170000}"/>
    <cellStyle name="Normal 14 2 3 2 2 2 7" xfId="6636" xr:uid="{00000000-0005-0000-0000-0000F1170000}"/>
    <cellStyle name="Normal 14 2 3 2 2 2 8" xfId="6637" xr:uid="{00000000-0005-0000-0000-0000F2170000}"/>
    <cellStyle name="Normal 14 2 3 2 2 2 9" xfId="6638" xr:uid="{00000000-0005-0000-0000-0000F3170000}"/>
    <cellStyle name="Normal 14 2 3 2 2 3" xfId="6639" xr:uid="{00000000-0005-0000-0000-0000F4170000}"/>
    <cellStyle name="Normal 14 2 3 2 2 3 2" xfId="6640" xr:uid="{00000000-0005-0000-0000-0000F5170000}"/>
    <cellStyle name="Normal 14 2 3 2 2 3 2 2" xfId="6641" xr:uid="{00000000-0005-0000-0000-0000F6170000}"/>
    <cellStyle name="Normal 14 2 3 2 2 3 2 3" xfId="6642" xr:uid="{00000000-0005-0000-0000-0000F7170000}"/>
    <cellStyle name="Normal 14 2 3 2 2 3 2 4" xfId="6643" xr:uid="{00000000-0005-0000-0000-0000F8170000}"/>
    <cellStyle name="Normal 14 2 3 2 2 3 3" xfId="6644" xr:uid="{00000000-0005-0000-0000-0000F9170000}"/>
    <cellStyle name="Normal 14 2 3 2 2 3 3 2" xfId="6645" xr:uid="{00000000-0005-0000-0000-0000FA170000}"/>
    <cellStyle name="Normal 14 2 3 2 2 3 3 3" xfId="6646" xr:uid="{00000000-0005-0000-0000-0000FB170000}"/>
    <cellStyle name="Normal 14 2 3 2 2 3 4" xfId="6647" xr:uid="{00000000-0005-0000-0000-0000FC170000}"/>
    <cellStyle name="Normal 14 2 3 2 2 3 5" xfId="6648" xr:uid="{00000000-0005-0000-0000-0000FD170000}"/>
    <cellStyle name="Normal 14 2 3 2 2 3 6" xfId="6649" xr:uid="{00000000-0005-0000-0000-0000FE170000}"/>
    <cellStyle name="Normal 14 2 3 2 2 4" xfId="6650" xr:uid="{00000000-0005-0000-0000-0000FF170000}"/>
    <cellStyle name="Normal 14 2 3 2 2 4 2" xfId="6651" xr:uid="{00000000-0005-0000-0000-000000180000}"/>
    <cellStyle name="Normal 14 2 3 2 2 4 3" xfId="6652" xr:uid="{00000000-0005-0000-0000-000001180000}"/>
    <cellStyle name="Normal 14 2 3 2 2 4 4" xfId="6653" xr:uid="{00000000-0005-0000-0000-000002180000}"/>
    <cellStyle name="Normal 14 2 3 2 2 5" xfId="6654" xr:uid="{00000000-0005-0000-0000-000003180000}"/>
    <cellStyle name="Normal 14 2 3 2 2 5 2" xfId="6655" xr:uid="{00000000-0005-0000-0000-000004180000}"/>
    <cellStyle name="Normal 14 2 3 2 2 5 3" xfId="6656" xr:uid="{00000000-0005-0000-0000-000005180000}"/>
    <cellStyle name="Normal 14 2 3 2 2 5 4" xfId="6657" xr:uid="{00000000-0005-0000-0000-000006180000}"/>
    <cellStyle name="Normal 14 2 3 2 2 6" xfId="6658" xr:uid="{00000000-0005-0000-0000-000007180000}"/>
    <cellStyle name="Normal 14 2 3 2 2 6 2" xfId="6659" xr:uid="{00000000-0005-0000-0000-000008180000}"/>
    <cellStyle name="Normal 14 2 3 2 2 6 3" xfId="6660" xr:uid="{00000000-0005-0000-0000-000009180000}"/>
    <cellStyle name="Normal 14 2 3 2 2 6 4" xfId="6661" xr:uid="{00000000-0005-0000-0000-00000A180000}"/>
    <cellStyle name="Normal 14 2 3 2 2 7" xfId="6662" xr:uid="{00000000-0005-0000-0000-00000B180000}"/>
    <cellStyle name="Normal 14 2 3 2 2 7 2" xfId="6663" xr:uid="{00000000-0005-0000-0000-00000C180000}"/>
    <cellStyle name="Normal 14 2 3 2 2 7 3" xfId="6664" xr:uid="{00000000-0005-0000-0000-00000D180000}"/>
    <cellStyle name="Normal 14 2 3 2 2 8" xfId="6665" xr:uid="{00000000-0005-0000-0000-00000E180000}"/>
    <cellStyle name="Normal 14 2 3 2 2 9" xfId="6666" xr:uid="{00000000-0005-0000-0000-00000F180000}"/>
    <cellStyle name="Normal 14 2 3 2 3" xfId="6667" xr:uid="{00000000-0005-0000-0000-000010180000}"/>
    <cellStyle name="Normal 14 2 3 2 3 2" xfId="6668" xr:uid="{00000000-0005-0000-0000-000011180000}"/>
    <cellStyle name="Normal 14 2 3 2 3 2 2" xfId="6669" xr:uid="{00000000-0005-0000-0000-000012180000}"/>
    <cellStyle name="Normal 14 2 3 2 3 2 2 2" xfId="6670" xr:uid="{00000000-0005-0000-0000-000013180000}"/>
    <cellStyle name="Normal 14 2 3 2 3 2 2 3" xfId="6671" xr:uid="{00000000-0005-0000-0000-000014180000}"/>
    <cellStyle name="Normal 14 2 3 2 3 2 2 4" xfId="6672" xr:uid="{00000000-0005-0000-0000-000015180000}"/>
    <cellStyle name="Normal 14 2 3 2 3 2 3" xfId="6673" xr:uid="{00000000-0005-0000-0000-000016180000}"/>
    <cellStyle name="Normal 14 2 3 2 3 2 3 2" xfId="6674" xr:uid="{00000000-0005-0000-0000-000017180000}"/>
    <cellStyle name="Normal 14 2 3 2 3 2 3 3" xfId="6675" xr:uid="{00000000-0005-0000-0000-000018180000}"/>
    <cellStyle name="Normal 14 2 3 2 3 2 4" xfId="6676" xr:uid="{00000000-0005-0000-0000-000019180000}"/>
    <cellStyle name="Normal 14 2 3 2 3 2 5" xfId="6677" xr:uid="{00000000-0005-0000-0000-00001A180000}"/>
    <cellStyle name="Normal 14 2 3 2 3 2 6" xfId="6678" xr:uid="{00000000-0005-0000-0000-00001B180000}"/>
    <cellStyle name="Normal 14 2 3 2 3 3" xfId="6679" xr:uid="{00000000-0005-0000-0000-00001C180000}"/>
    <cellStyle name="Normal 14 2 3 2 3 3 2" xfId="6680" xr:uid="{00000000-0005-0000-0000-00001D180000}"/>
    <cellStyle name="Normal 14 2 3 2 3 3 3" xfId="6681" xr:uid="{00000000-0005-0000-0000-00001E180000}"/>
    <cellStyle name="Normal 14 2 3 2 3 3 4" xfId="6682" xr:uid="{00000000-0005-0000-0000-00001F180000}"/>
    <cellStyle name="Normal 14 2 3 2 3 4" xfId="6683" xr:uid="{00000000-0005-0000-0000-000020180000}"/>
    <cellStyle name="Normal 14 2 3 2 3 4 2" xfId="6684" xr:uid="{00000000-0005-0000-0000-000021180000}"/>
    <cellStyle name="Normal 14 2 3 2 3 4 3" xfId="6685" xr:uid="{00000000-0005-0000-0000-000022180000}"/>
    <cellStyle name="Normal 14 2 3 2 3 4 4" xfId="6686" xr:uid="{00000000-0005-0000-0000-000023180000}"/>
    <cellStyle name="Normal 14 2 3 2 3 5" xfId="6687" xr:uid="{00000000-0005-0000-0000-000024180000}"/>
    <cellStyle name="Normal 14 2 3 2 3 5 2" xfId="6688" xr:uid="{00000000-0005-0000-0000-000025180000}"/>
    <cellStyle name="Normal 14 2 3 2 3 5 3" xfId="6689" xr:uid="{00000000-0005-0000-0000-000026180000}"/>
    <cellStyle name="Normal 14 2 3 2 3 5 4" xfId="6690" xr:uid="{00000000-0005-0000-0000-000027180000}"/>
    <cellStyle name="Normal 14 2 3 2 3 6" xfId="6691" xr:uid="{00000000-0005-0000-0000-000028180000}"/>
    <cellStyle name="Normal 14 2 3 2 3 6 2" xfId="6692" xr:uid="{00000000-0005-0000-0000-000029180000}"/>
    <cellStyle name="Normal 14 2 3 2 3 6 3" xfId="6693" xr:uid="{00000000-0005-0000-0000-00002A180000}"/>
    <cellStyle name="Normal 14 2 3 2 3 7" xfId="6694" xr:uid="{00000000-0005-0000-0000-00002B180000}"/>
    <cellStyle name="Normal 14 2 3 2 3 8" xfId="6695" xr:uid="{00000000-0005-0000-0000-00002C180000}"/>
    <cellStyle name="Normal 14 2 3 2 3 9" xfId="6696" xr:uid="{00000000-0005-0000-0000-00002D180000}"/>
    <cellStyle name="Normal 14 2 3 2 4" xfId="6697" xr:uid="{00000000-0005-0000-0000-00002E180000}"/>
    <cellStyle name="Normal 14 2 3 2 4 2" xfId="6698" xr:uid="{00000000-0005-0000-0000-00002F180000}"/>
    <cellStyle name="Normal 14 2 3 2 4 2 2" xfId="6699" xr:uid="{00000000-0005-0000-0000-000030180000}"/>
    <cellStyle name="Normal 14 2 3 2 4 2 3" xfId="6700" xr:uid="{00000000-0005-0000-0000-000031180000}"/>
    <cellStyle name="Normal 14 2 3 2 4 2 4" xfId="6701" xr:uid="{00000000-0005-0000-0000-000032180000}"/>
    <cellStyle name="Normal 14 2 3 2 4 3" xfId="6702" xr:uid="{00000000-0005-0000-0000-000033180000}"/>
    <cellStyle name="Normal 14 2 3 2 4 3 2" xfId="6703" xr:uid="{00000000-0005-0000-0000-000034180000}"/>
    <cellStyle name="Normal 14 2 3 2 4 3 3" xfId="6704" xr:uid="{00000000-0005-0000-0000-000035180000}"/>
    <cellStyle name="Normal 14 2 3 2 4 4" xfId="6705" xr:uid="{00000000-0005-0000-0000-000036180000}"/>
    <cellStyle name="Normal 14 2 3 2 4 5" xfId="6706" xr:uid="{00000000-0005-0000-0000-000037180000}"/>
    <cellStyle name="Normal 14 2 3 2 4 6" xfId="6707" xr:uid="{00000000-0005-0000-0000-000038180000}"/>
    <cellStyle name="Normal 14 2 3 2 5" xfId="6708" xr:uid="{00000000-0005-0000-0000-000039180000}"/>
    <cellStyle name="Normal 14 2 3 2 5 2" xfId="6709" xr:uid="{00000000-0005-0000-0000-00003A180000}"/>
    <cellStyle name="Normal 14 2 3 2 5 3" xfId="6710" xr:uid="{00000000-0005-0000-0000-00003B180000}"/>
    <cellStyle name="Normal 14 2 3 2 5 4" xfId="6711" xr:uid="{00000000-0005-0000-0000-00003C180000}"/>
    <cellStyle name="Normal 14 2 3 2 6" xfId="6712" xr:uid="{00000000-0005-0000-0000-00003D180000}"/>
    <cellStyle name="Normal 14 2 3 2 6 2" xfId="6713" xr:uid="{00000000-0005-0000-0000-00003E180000}"/>
    <cellStyle name="Normal 14 2 3 2 6 3" xfId="6714" xr:uid="{00000000-0005-0000-0000-00003F180000}"/>
    <cellStyle name="Normal 14 2 3 2 6 4" xfId="6715" xr:uid="{00000000-0005-0000-0000-000040180000}"/>
    <cellStyle name="Normal 14 2 3 2 7" xfId="6716" xr:uid="{00000000-0005-0000-0000-000041180000}"/>
    <cellStyle name="Normal 14 2 3 2 7 2" xfId="6717" xr:uid="{00000000-0005-0000-0000-000042180000}"/>
    <cellStyle name="Normal 14 2 3 2 7 3" xfId="6718" xr:uid="{00000000-0005-0000-0000-000043180000}"/>
    <cellStyle name="Normal 14 2 3 2 7 4" xfId="6719" xr:uid="{00000000-0005-0000-0000-000044180000}"/>
    <cellStyle name="Normal 14 2 3 2 8" xfId="6720" xr:uid="{00000000-0005-0000-0000-000045180000}"/>
    <cellStyle name="Normal 14 2 3 2 8 2" xfId="6721" xr:uid="{00000000-0005-0000-0000-000046180000}"/>
    <cellStyle name="Normal 14 2 3 2 8 3" xfId="6722" xr:uid="{00000000-0005-0000-0000-000047180000}"/>
    <cellStyle name="Normal 14 2 3 2 9" xfId="6723" xr:uid="{00000000-0005-0000-0000-000048180000}"/>
    <cellStyle name="Normal 14 2 3 3" xfId="6724" xr:uid="{00000000-0005-0000-0000-000049180000}"/>
    <cellStyle name="Normal 14 2 3 3 10" xfId="6725" xr:uid="{00000000-0005-0000-0000-00004A180000}"/>
    <cellStyle name="Normal 14 2 3 3 2" xfId="6726" xr:uid="{00000000-0005-0000-0000-00004B180000}"/>
    <cellStyle name="Normal 14 2 3 3 2 2" xfId="6727" xr:uid="{00000000-0005-0000-0000-00004C180000}"/>
    <cellStyle name="Normal 14 2 3 3 2 2 2" xfId="6728" xr:uid="{00000000-0005-0000-0000-00004D180000}"/>
    <cellStyle name="Normal 14 2 3 3 2 2 2 2" xfId="6729" xr:uid="{00000000-0005-0000-0000-00004E180000}"/>
    <cellStyle name="Normal 14 2 3 3 2 2 2 3" xfId="6730" xr:uid="{00000000-0005-0000-0000-00004F180000}"/>
    <cellStyle name="Normal 14 2 3 3 2 2 2 4" xfId="6731" xr:uid="{00000000-0005-0000-0000-000050180000}"/>
    <cellStyle name="Normal 14 2 3 3 2 2 3" xfId="6732" xr:uid="{00000000-0005-0000-0000-000051180000}"/>
    <cellStyle name="Normal 14 2 3 3 2 2 3 2" xfId="6733" xr:uid="{00000000-0005-0000-0000-000052180000}"/>
    <cellStyle name="Normal 14 2 3 3 2 2 3 3" xfId="6734" xr:uid="{00000000-0005-0000-0000-000053180000}"/>
    <cellStyle name="Normal 14 2 3 3 2 2 4" xfId="6735" xr:uid="{00000000-0005-0000-0000-000054180000}"/>
    <cellStyle name="Normal 14 2 3 3 2 2 5" xfId="6736" xr:uid="{00000000-0005-0000-0000-000055180000}"/>
    <cellStyle name="Normal 14 2 3 3 2 2 6" xfId="6737" xr:uid="{00000000-0005-0000-0000-000056180000}"/>
    <cellStyle name="Normal 14 2 3 3 2 3" xfId="6738" xr:uid="{00000000-0005-0000-0000-000057180000}"/>
    <cellStyle name="Normal 14 2 3 3 2 3 2" xfId="6739" xr:uid="{00000000-0005-0000-0000-000058180000}"/>
    <cellStyle name="Normal 14 2 3 3 2 3 3" xfId="6740" xr:uid="{00000000-0005-0000-0000-000059180000}"/>
    <cellStyle name="Normal 14 2 3 3 2 3 4" xfId="6741" xr:uid="{00000000-0005-0000-0000-00005A180000}"/>
    <cellStyle name="Normal 14 2 3 3 2 4" xfId="6742" xr:uid="{00000000-0005-0000-0000-00005B180000}"/>
    <cellStyle name="Normal 14 2 3 3 2 4 2" xfId="6743" xr:uid="{00000000-0005-0000-0000-00005C180000}"/>
    <cellStyle name="Normal 14 2 3 3 2 4 3" xfId="6744" xr:uid="{00000000-0005-0000-0000-00005D180000}"/>
    <cellStyle name="Normal 14 2 3 3 2 4 4" xfId="6745" xr:uid="{00000000-0005-0000-0000-00005E180000}"/>
    <cellStyle name="Normal 14 2 3 3 2 5" xfId="6746" xr:uid="{00000000-0005-0000-0000-00005F180000}"/>
    <cellStyle name="Normal 14 2 3 3 2 5 2" xfId="6747" xr:uid="{00000000-0005-0000-0000-000060180000}"/>
    <cellStyle name="Normal 14 2 3 3 2 5 3" xfId="6748" xr:uid="{00000000-0005-0000-0000-000061180000}"/>
    <cellStyle name="Normal 14 2 3 3 2 5 4" xfId="6749" xr:uid="{00000000-0005-0000-0000-000062180000}"/>
    <cellStyle name="Normal 14 2 3 3 2 6" xfId="6750" xr:uid="{00000000-0005-0000-0000-000063180000}"/>
    <cellStyle name="Normal 14 2 3 3 2 6 2" xfId="6751" xr:uid="{00000000-0005-0000-0000-000064180000}"/>
    <cellStyle name="Normal 14 2 3 3 2 6 3" xfId="6752" xr:uid="{00000000-0005-0000-0000-000065180000}"/>
    <cellStyle name="Normal 14 2 3 3 2 7" xfId="6753" xr:uid="{00000000-0005-0000-0000-000066180000}"/>
    <cellStyle name="Normal 14 2 3 3 2 8" xfId="6754" xr:uid="{00000000-0005-0000-0000-000067180000}"/>
    <cellStyle name="Normal 14 2 3 3 2 9" xfId="6755" xr:uid="{00000000-0005-0000-0000-000068180000}"/>
    <cellStyle name="Normal 14 2 3 3 3" xfId="6756" xr:uid="{00000000-0005-0000-0000-000069180000}"/>
    <cellStyle name="Normal 14 2 3 3 3 2" xfId="6757" xr:uid="{00000000-0005-0000-0000-00006A180000}"/>
    <cellStyle name="Normal 14 2 3 3 3 2 2" xfId="6758" xr:uid="{00000000-0005-0000-0000-00006B180000}"/>
    <cellStyle name="Normal 14 2 3 3 3 2 3" xfId="6759" xr:uid="{00000000-0005-0000-0000-00006C180000}"/>
    <cellStyle name="Normal 14 2 3 3 3 2 4" xfId="6760" xr:uid="{00000000-0005-0000-0000-00006D180000}"/>
    <cellStyle name="Normal 14 2 3 3 3 3" xfId="6761" xr:uid="{00000000-0005-0000-0000-00006E180000}"/>
    <cellStyle name="Normal 14 2 3 3 3 3 2" xfId="6762" xr:uid="{00000000-0005-0000-0000-00006F180000}"/>
    <cellStyle name="Normal 14 2 3 3 3 3 3" xfId="6763" xr:uid="{00000000-0005-0000-0000-000070180000}"/>
    <cellStyle name="Normal 14 2 3 3 3 4" xfId="6764" xr:uid="{00000000-0005-0000-0000-000071180000}"/>
    <cellStyle name="Normal 14 2 3 3 3 5" xfId="6765" xr:uid="{00000000-0005-0000-0000-000072180000}"/>
    <cellStyle name="Normal 14 2 3 3 3 6" xfId="6766" xr:uid="{00000000-0005-0000-0000-000073180000}"/>
    <cellStyle name="Normal 14 2 3 3 4" xfId="6767" xr:uid="{00000000-0005-0000-0000-000074180000}"/>
    <cellStyle name="Normal 14 2 3 3 4 2" xfId="6768" xr:uid="{00000000-0005-0000-0000-000075180000}"/>
    <cellStyle name="Normal 14 2 3 3 4 3" xfId="6769" xr:uid="{00000000-0005-0000-0000-000076180000}"/>
    <cellStyle name="Normal 14 2 3 3 4 4" xfId="6770" xr:uid="{00000000-0005-0000-0000-000077180000}"/>
    <cellStyle name="Normal 14 2 3 3 5" xfId="6771" xr:uid="{00000000-0005-0000-0000-000078180000}"/>
    <cellStyle name="Normal 14 2 3 3 5 2" xfId="6772" xr:uid="{00000000-0005-0000-0000-000079180000}"/>
    <cellStyle name="Normal 14 2 3 3 5 3" xfId="6773" xr:uid="{00000000-0005-0000-0000-00007A180000}"/>
    <cellStyle name="Normal 14 2 3 3 5 4" xfId="6774" xr:uid="{00000000-0005-0000-0000-00007B180000}"/>
    <cellStyle name="Normal 14 2 3 3 6" xfId="6775" xr:uid="{00000000-0005-0000-0000-00007C180000}"/>
    <cellStyle name="Normal 14 2 3 3 6 2" xfId="6776" xr:uid="{00000000-0005-0000-0000-00007D180000}"/>
    <cellStyle name="Normal 14 2 3 3 6 3" xfId="6777" xr:uid="{00000000-0005-0000-0000-00007E180000}"/>
    <cellStyle name="Normal 14 2 3 3 6 4" xfId="6778" xr:uid="{00000000-0005-0000-0000-00007F180000}"/>
    <cellStyle name="Normal 14 2 3 3 7" xfId="6779" xr:uid="{00000000-0005-0000-0000-000080180000}"/>
    <cellStyle name="Normal 14 2 3 3 7 2" xfId="6780" xr:uid="{00000000-0005-0000-0000-000081180000}"/>
    <cellStyle name="Normal 14 2 3 3 7 3" xfId="6781" xr:uid="{00000000-0005-0000-0000-000082180000}"/>
    <cellStyle name="Normal 14 2 3 3 8" xfId="6782" xr:uid="{00000000-0005-0000-0000-000083180000}"/>
    <cellStyle name="Normal 14 2 3 3 9" xfId="6783" xr:uid="{00000000-0005-0000-0000-000084180000}"/>
    <cellStyle name="Normal 14 2 3 4" xfId="6784" xr:uid="{00000000-0005-0000-0000-000085180000}"/>
    <cellStyle name="Normal 14 2 3 4 2" xfId="6785" xr:uid="{00000000-0005-0000-0000-000086180000}"/>
    <cellStyle name="Normal 14 2 3 4 2 2" xfId="6786" xr:uid="{00000000-0005-0000-0000-000087180000}"/>
    <cellStyle name="Normal 14 2 3 4 2 2 2" xfId="6787" xr:uid="{00000000-0005-0000-0000-000088180000}"/>
    <cellStyle name="Normal 14 2 3 4 2 2 3" xfId="6788" xr:uid="{00000000-0005-0000-0000-000089180000}"/>
    <cellStyle name="Normal 14 2 3 4 2 2 4" xfId="6789" xr:uid="{00000000-0005-0000-0000-00008A180000}"/>
    <cellStyle name="Normal 14 2 3 4 2 3" xfId="6790" xr:uid="{00000000-0005-0000-0000-00008B180000}"/>
    <cellStyle name="Normal 14 2 3 4 2 3 2" xfId="6791" xr:uid="{00000000-0005-0000-0000-00008C180000}"/>
    <cellStyle name="Normal 14 2 3 4 2 3 3" xfId="6792" xr:uid="{00000000-0005-0000-0000-00008D180000}"/>
    <cellStyle name="Normal 14 2 3 4 2 4" xfId="6793" xr:uid="{00000000-0005-0000-0000-00008E180000}"/>
    <cellStyle name="Normal 14 2 3 4 2 5" xfId="6794" xr:uid="{00000000-0005-0000-0000-00008F180000}"/>
    <cellStyle name="Normal 14 2 3 4 2 6" xfId="6795" xr:uid="{00000000-0005-0000-0000-000090180000}"/>
    <cellStyle name="Normal 14 2 3 4 3" xfId="6796" xr:uid="{00000000-0005-0000-0000-000091180000}"/>
    <cellStyle name="Normal 14 2 3 4 3 2" xfId="6797" xr:uid="{00000000-0005-0000-0000-000092180000}"/>
    <cellStyle name="Normal 14 2 3 4 3 3" xfId="6798" xr:uid="{00000000-0005-0000-0000-000093180000}"/>
    <cellStyle name="Normal 14 2 3 4 3 4" xfId="6799" xr:uid="{00000000-0005-0000-0000-000094180000}"/>
    <cellStyle name="Normal 14 2 3 4 4" xfId="6800" xr:uid="{00000000-0005-0000-0000-000095180000}"/>
    <cellStyle name="Normal 14 2 3 4 4 2" xfId="6801" xr:uid="{00000000-0005-0000-0000-000096180000}"/>
    <cellStyle name="Normal 14 2 3 4 4 3" xfId="6802" xr:uid="{00000000-0005-0000-0000-000097180000}"/>
    <cellStyle name="Normal 14 2 3 4 4 4" xfId="6803" xr:uid="{00000000-0005-0000-0000-000098180000}"/>
    <cellStyle name="Normal 14 2 3 4 5" xfId="6804" xr:uid="{00000000-0005-0000-0000-000099180000}"/>
    <cellStyle name="Normal 14 2 3 4 5 2" xfId="6805" xr:uid="{00000000-0005-0000-0000-00009A180000}"/>
    <cellStyle name="Normal 14 2 3 4 5 3" xfId="6806" xr:uid="{00000000-0005-0000-0000-00009B180000}"/>
    <cellStyle name="Normal 14 2 3 4 5 4" xfId="6807" xr:uid="{00000000-0005-0000-0000-00009C180000}"/>
    <cellStyle name="Normal 14 2 3 4 6" xfId="6808" xr:uid="{00000000-0005-0000-0000-00009D180000}"/>
    <cellStyle name="Normal 14 2 3 4 6 2" xfId="6809" xr:uid="{00000000-0005-0000-0000-00009E180000}"/>
    <cellStyle name="Normal 14 2 3 4 6 3" xfId="6810" xr:uid="{00000000-0005-0000-0000-00009F180000}"/>
    <cellStyle name="Normal 14 2 3 4 7" xfId="6811" xr:uid="{00000000-0005-0000-0000-0000A0180000}"/>
    <cellStyle name="Normal 14 2 3 4 8" xfId="6812" xr:uid="{00000000-0005-0000-0000-0000A1180000}"/>
    <cellStyle name="Normal 14 2 3 4 9" xfId="6813" xr:uid="{00000000-0005-0000-0000-0000A2180000}"/>
    <cellStyle name="Normal 14 2 3 5" xfId="6814" xr:uid="{00000000-0005-0000-0000-0000A3180000}"/>
    <cellStyle name="Normal 14 2 3 5 2" xfId="6815" xr:uid="{00000000-0005-0000-0000-0000A4180000}"/>
    <cellStyle name="Normal 14 2 3 5 2 2" xfId="6816" xr:uid="{00000000-0005-0000-0000-0000A5180000}"/>
    <cellStyle name="Normal 14 2 3 5 2 2 2" xfId="6817" xr:uid="{00000000-0005-0000-0000-0000A6180000}"/>
    <cellStyle name="Normal 14 2 3 5 2 2 3" xfId="6818" xr:uid="{00000000-0005-0000-0000-0000A7180000}"/>
    <cellStyle name="Normal 14 2 3 5 2 2 4" xfId="6819" xr:uid="{00000000-0005-0000-0000-0000A8180000}"/>
    <cellStyle name="Normal 14 2 3 5 2 3" xfId="6820" xr:uid="{00000000-0005-0000-0000-0000A9180000}"/>
    <cellStyle name="Normal 14 2 3 5 2 3 2" xfId="6821" xr:uid="{00000000-0005-0000-0000-0000AA180000}"/>
    <cellStyle name="Normal 14 2 3 5 2 3 3" xfId="6822" xr:uid="{00000000-0005-0000-0000-0000AB180000}"/>
    <cellStyle name="Normal 14 2 3 5 2 4" xfId="6823" xr:uid="{00000000-0005-0000-0000-0000AC180000}"/>
    <cellStyle name="Normal 14 2 3 5 2 5" xfId="6824" xr:uid="{00000000-0005-0000-0000-0000AD180000}"/>
    <cellStyle name="Normal 14 2 3 5 2 6" xfId="6825" xr:uid="{00000000-0005-0000-0000-0000AE180000}"/>
    <cellStyle name="Normal 14 2 3 5 3" xfId="6826" xr:uid="{00000000-0005-0000-0000-0000AF180000}"/>
    <cellStyle name="Normal 14 2 3 5 3 2" xfId="6827" xr:uid="{00000000-0005-0000-0000-0000B0180000}"/>
    <cellStyle name="Normal 14 2 3 5 3 3" xfId="6828" xr:uid="{00000000-0005-0000-0000-0000B1180000}"/>
    <cellStyle name="Normal 14 2 3 5 3 4" xfId="6829" xr:uid="{00000000-0005-0000-0000-0000B2180000}"/>
    <cellStyle name="Normal 14 2 3 5 4" xfId="6830" xr:uid="{00000000-0005-0000-0000-0000B3180000}"/>
    <cellStyle name="Normal 14 2 3 5 4 2" xfId="6831" xr:uid="{00000000-0005-0000-0000-0000B4180000}"/>
    <cellStyle name="Normal 14 2 3 5 4 3" xfId="6832" xr:uid="{00000000-0005-0000-0000-0000B5180000}"/>
    <cellStyle name="Normal 14 2 3 5 4 4" xfId="6833" xr:uid="{00000000-0005-0000-0000-0000B6180000}"/>
    <cellStyle name="Normal 14 2 3 5 5" xfId="6834" xr:uid="{00000000-0005-0000-0000-0000B7180000}"/>
    <cellStyle name="Normal 14 2 3 5 5 2" xfId="6835" xr:uid="{00000000-0005-0000-0000-0000B8180000}"/>
    <cellStyle name="Normal 14 2 3 5 5 3" xfId="6836" xr:uid="{00000000-0005-0000-0000-0000B9180000}"/>
    <cellStyle name="Normal 14 2 3 5 5 4" xfId="6837" xr:uid="{00000000-0005-0000-0000-0000BA180000}"/>
    <cellStyle name="Normal 14 2 3 5 6" xfId="6838" xr:uid="{00000000-0005-0000-0000-0000BB180000}"/>
    <cellStyle name="Normal 14 2 3 5 6 2" xfId="6839" xr:uid="{00000000-0005-0000-0000-0000BC180000}"/>
    <cellStyle name="Normal 14 2 3 5 6 3" xfId="6840" xr:uid="{00000000-0005-0000-0000-0000BD180000}"/>
    <cellStyle name="Normal 14 2 3 5 7" xfId="6841" xr:uid="{00000000-0005-0000-0000-0000BE180000}"/>
    <cellStyle name="Normal 14 2 3 5 8" xfId="6842" xr:uid="{00000000-0005-0000-0000-0000BF180000}"/>
    <cellStyle name="Normal 14 2 3 5 9" xfId="6843" xr:uid="{00000000-0005-0000-0000-0000C0180000}"/>
    <cellStyle name="Normal 14 2 3 6" xfId="6844" xr:uid="{00000000-0005-0000-0000-0000C1180000}"/>
    <cellStyle name="Normal 14 2 3 6 2" xfId="6845" xr:uid="{00000000-0005-0000-0000-0000C2180000}"/>
    <cellStyle name="Normal 14 2 3 6 2 2" xfId="6846" xr:uid="{00000000-0005-0000-0000-0000C3180000}"/>
    <cellStyle name="Normal 14 2 3 6 2 2 2" xfId="6847" xr:uid="{00000000-0005-0000-0000-0000C4180000}"/>
    <cellStyle name="Normal 14 2 3 6 2 2 3" xfId="6848" xr:uid="{00000000-0005-0000-0000-0000C5180000}"/>
    <cellStyle name="Normal 14 2 3 6 2 2 4" xfId="6849" xr:uid="{00000000-0005-0000-0000-0000C6180000}"/>
    <cellStyle name="Normal 14 2 3 6 2 3" xfId="6850" xr:uid="{00000000-0005-0000-0000-0000C7180000}"/>
    <cellStyle name="Normal 14 2 3 6 2 3 2" xfId="6851" xr:uid="{00000000-0005-0000-0000-0000C8180000}"/>
    <cellStyle name="Normal 14 2 3 6 2 3 3" xfId="6852" xr:uid="{00000000-0005-0000-0000-0000C9180000}"/>
    <cellStyle name="Normal 14 2 3 6 2 4" xfId="6853" xr:uid="{00000000-0005-0000-0000-0000CA180000}"/>
    <cellStyle name="Normal 14 2 3 6 2 5" xfId="6854" xr:uid="{00000000-0005-0000-0000-0000CB180000}"/>
    <cellStyle name="Normal 14 2 3 6 2 6" xfId="6855" xr:uid="{00000000-0005-0000-0000-0000CC180000}"/>
    <cellStyle name="Normal 14 2 3 6 3" xfId="6856" xr:uid="{00000000-0005-0000-0000-0000CD180000}"/>
    <cellStyle name="Normal 14 2 3 6 3 2" xfId="6857" xr:uid="{00000000-0005-0000-0000-0000CE180000}"/>
    <cellStyle name="Normal 14 2 3 6 3 3" xfId="6858" xr:uid="{00000000-0005-0000-0000-0000CF180000}"/>
    <cellStyle name="Normal 14 2 3 6 3 4" xfId="6859" xr:uid="{00000000-0005-0000-0000-0000D0180000}"/>
    <cellStyle name="Normal 14 2 3 6 4" xfId="6860" xr:uid="{00000000-0005-0000-0000-0000D1180000}"/>
    <cellStyle name="Normal 14 2 3 6 4 2" xfId="6861" xr:uid="{00000000-0005-0000-0000-0000D2180000}"/>
    <cellStyle name="Normal 14 2 3 6 4 3" xfId="6862" xr:uid="{00000000-0005-0000-0000-0000D3180000}"/>
    <cellStyle name="Normal 14 2 3 6 4 4" xfId="6863" xr:uid="{00000000-0005-0000-0000-0000D4180000}"/>
    <cellStyle name="Normal 14 2 3 6 5" xfId="6864" xr:uid="{00000000-0005-0000-0000-0000D5180000}"/>
    <cellStyle name="Normal 14 2 3 6 5 2" xfId="6865" xr:uid="{00000000-0005-0000-0000-0000D6180000}"/>
    <cellStyle name="Normal 14 2 3 6 5 3" xfId="6866" xr:uid="{00000000-0005-0000-0000-0000D7180000}"/>
    <cellStyle name="Normal 14 2 3 6 6" xfId="6867" xr:uid="{00000000-0005-0000-0000-0000D8180000}"/>
    <cellStyle name="Normal 14 2 3 6 7" xfId="6868" xr:uid="{00000000-0005-0000-0000-0000D9180000}"/>
    <cellStyle name="Normal 14 2 3 6 8" xfId="6869" xr:uid="{00000000-0005-0000-0000-0000DA180000}"/>
    <cellStyle name="Normal 14 2 3 7" xfId="6870" xr:uid="{00000000-0005-0000-0000-0000DB180000}"/>
    <cellStyle name="Normal 14 2 3 7 2" xfId="6871" xr:uid="{00000000-0005-0000-0000-0000DC180000}"/>
    <cellStyle name="Normal 14 2 3 7 2 2" xfId="6872" xr:uid="{00000000-0005-0000-0000-0000DD180000}"/>
    <cellStyle name="Normal 14 2 3 7 2 3" xfId="6873" xr:uid="{00000000-0005-0000-0000-0000DE180000}"/>
    <cellStyle name="Normal 14 2 3 7 2 4" xfId="6874" xr:uid="{00000000-0005-0000-0000-0000DF180000}"/>
    <cellStyle name="Normal 14 2 3 7 3" xfId="6875" xr:uid="{00000000-0005-0000-0000-0000E0180000}"/>
    <cellStyle name="Normal 14 2 3 7 3 2" xfId="6876" xr:uid="{00000000-0005-0000-0000-0000E1180000}"/>
    <cellStyle name="Normal 14 2 3 7 3 3" xfId="6877" xr:uid="{00000000-0005-0000-0000-0000E2180000}"/>
    <cellStyle name="Normal 14 2 3 7 4" xfId="6878" xr:uid="{00000000-0005-0000-0000-0000E3180000}"/>
    <cellStyle name="Normal 14 2 3 7 5" xfId="6879" xr:uid="{00000000-0005-0000-0000-0000E4180000}"/>
    <cellStyle name="Normal 14 2 3 7 6" xfId="6880" xr:uid="{00000000-0005-0000-0000-0000E5180000}"/>
    <cellStyle name="Normal 14 2 3 8" xfId="6881" xr:uid="{00000000-0005-0000-0000-0000E6180000}"/>
    <cellStyle name="Normal 14 2 3 8 2" xfId="6882" xr:uid="{00000000-0005-0000-0000-0000E7180000}"/>
    <cellStyle name="Normal 14 2 3 8 3" xfId="6883" xr:uid="{00000000-0005-0000-0000-0000E8180000}"/>
    <cellStyle name="Normal 14 2 3 8 4" xfId="6884" xr:uid="{00000000-0005-0000-0000-0000E9180000}"/>
    <cellStyle name="Normal 14 2 3 9" xfId="6885" xr:uid="{00000000-0005-0000-0000-0000EA180000}"/>
    <cellStyle name="Normal 14 2 3 9 2" xfId="6886" xr:uid="{00000000-0005-0000-0000-0000EB180000}"/>
    <cellStyle name="Normal 14 2 3 9 3" xfId="6887" xr:uid="{00000000-0005-0000-0000-0000EC180000}"/>
    <cellStyle name="Normal 14 2 3 9 4" xfId="6888" xr:uid="{00000000-0005-0000-0000-0000ED180000}"/>
    <cellStyle name="Normal 14 2 4" xfId="376" xr:uid="{00000000-0005-0000-0000-0000EE180000}"/>
    <cellStyle name="Normal 14 2 4 10" xfId="6889" xr:uid="{00000000-0005-0000-0000-0000EF180000}"/>
    <cellStyle name="Normal 14 2 4 11" xfId="6890" xr:uid="{00000000-0005-0000-0000-0000F0180000}"/>
    <cellStyle name="Normal 14 2 4 2" xfId="6891" xr:uid="{00000000-0005-0000-0000-0000F1180000}"/>
    <cellStyle name="Normal 14 2 4 2 10" xfId="6892" xr:uid="{00000000-0005-0000-0000-0000F2180000}"/>
    <cellStyle name="Normal 14 2 4 2 2" xfId="6893" xr:uid="{00000000-0005-0000-0000-0000F3180000}"/>
    <cellStyle name="Normal 14 2 4 2 2 2" xfId="6894" xr:uid="{00000000-0005-0000-0000-0000F4180000}"/>
    <cellStyle name="Normal 14 2 4 2 2 2 2" xfId="6895" xr:uid="{00000000-0005-0000-0000-0000F5180000}"/>
    <cellStyle name="Normal 14 2 4 2 2 2 2 2" xfId="6896" xr:uid="{00000000-0005-0000-0000-0000F6180000}"/>
    <cellStyle name="Normal 14 2 4 2 2 2 2 3" xfId="6897" xr:uid="{00000000-0005-0000-0000-0000F7180000}"/>
    <cellStyle name="Normal 14 2 4 2 2 2 2 4" xfId="6898" xr:uid="{00000000-0005-0000-0000-0000F8180000}"/>
    <cellStyle name="Normal 14 2 4 2 2 2 3" xfId="6899" xr:uid="{00000000-0005-0000-0000-0000F9180000}"/>
    <cellStyle name="Normal 14 2 4 2 2 2 3 2" xfId="6900" xr:uid="{00000000-0005-0000-0000-0000FA180000}"/>
    <cellStyle name="Normal 14 2 4 2 2 2 3 3" xfId="6901" xr:uid="{00000000-0005-0000-0000-0000FB180000}"/>
    <cellStyle name="Normal 14 2 4 2 2 2 4" xfId="6902" xr:uid="{00000000-0005-0000-0000-0000FC180000}"/>
    <cellStyle name="Normal 14 2 4 2 2 2 5" xfId="6903" xr:uid="{00000000-0005-0000-0000-0000FD180000}"/>
    <cellStyle name="Normal 14 2 4 2 2 2 6" xfId="6904" xr:uid="{00000000-0005-0000-0000-0000FE180000}"/>
    <cellStyle name="Normal 14 2 4 2 2 3" xfId="6905" xr:uid="{00000000-0005-0000-0000-0000FF180000}"/>
    <cellStyle name="Normal 14 2 4 2 2 3 2" xfId="6906" xr:uid="{00000000-0005-0000-0000-000000190000}"/>
    <cellStyle name="Normal 14 2 4 2 2 3 3" xfId="6907" xr:uid="{00000000-0005-0000-0000-000001190000}"/>
    <cellStyle name="Normal 14 2 4 2 2 3 4" xfId="6908" xr:uid="{00000000-0005-0000-0000-000002190000}"/>
    <cellStyle name="Normal 14 2 4 2 2 4" xfId="6909" xr:uid="{00000000-0005-0000-0000-000003190000}"/>
    <cellStyle name="Normal 14 2 4 2 2 4 2" xfId="6910" xr:uid="{00000000-0005-0000-0000-000004190000}"/>
    <cellStyle name="Normal 14 2 4 2 2 4 3" xfId="6911" xr:uid="{00000000-0005-0000-0000-000005190000}"/>
    <cellStyle name="Normal 14 2 4 2 2 4 4" xfId="6912" xr:uid="{00000000-0005-0000-0000-000006190000}"/>
    <cellStyle name="Normal 14 2 4 2 2 5" xfId="6913" xr:uid="{00000000-0005-0000-0000-000007190000}"/>
    <cellStyle name="Normal 14 2 4 2 2 5 2" xfId="6914" xr:uid="{00000000-0005-0000-0000-000008190000}"/>
    <cellStyle name="Normal 14 2 4 2 2 5 3" xfId="6915" xr:uid="{00000000-0005-0000-0000-000009190000}"/>
    <cellStyle name="Normal 14 2 4 2 2 5 4" xfId="6916" xr:uid="{00000000-0005-0000-0000-00000A190000}"/>
    <cellStyle name="Normal 14 2 4 2 2 6" xfId="6917" xr:uid="{00000000-0005-0000-0000-00000B190000}"/>
    <cellStyle name="Normal 14 2 4 2 2 6 2" xfId="6918" xr:uid="{00000000-0005-0000-0000-00000C190000}"/>
    <cellStyle name="Normal 14 2 4 2 2 6 3" xfId="6919" xr:uid="{00000000-0005-0000-0000-00000D190000}"/>
    <cellStyle name="Normal 14 2 4 2 2 7" xfId="6920" xr:uid="{00000000-0005-0000-0000-00000E190000}"/>
    <cellStyle name="Normal 14 2 4 2 2 8" xfId="6921" xr:uid="{00000000-0005-0000-0000-00000F190000}"/>
    <cellStyle name="Normal 14 2 4 2 2 9" xfId="6922" xr:uid="{00000000-0005-0000-0000-000010190000}"/>
    <cellStyle name="Normal 14 2 4 2 3" xfId="6923" xr:uid="{00000000-0005-0000-0000-000011190000}"/>
    <cellStyle name="Normal 14 2 4 2 3 2" xfId="6924" xr:uid="{00000000-0005-0000-0000-000012190000}"/>
    <cellStyle name="Normal 14 2 4 2 3 2 2" xfId="6925" xr:uid="{00000000-0005-0000-0000-000013190000}"/>
    <cellStyle name="Normal 14 2 4 2 3 2 3" xfId="6926" xr:uid="{00000000-0005-0000-0000-000014190000}"/>
    <cellStyle name="Normal 14 2 4 2 3 2 4" xfId="6927" xr:uid="{00000000-0005-0000-0000-000015190000}"/>
    <cellStyle name="Normal 14 2 4 2 3 3" xfId="6928" xr:uid="{00000000-0005-0000-0000-000016190000}"/>
    <cellStyle name="Normal 14 2 4 2 3 3 2" xfId="6929" xr:uid="{00000000-0005-0000-0000-000017190000}"/>
    <cellStyle name="Normal 14 2 4 2 3 3 3" xfId="6930" xr:uid="{00000000-0005-0000-0000-000018190000}"/>
    <cellStyle name="Normal 14 2 4 2 3 4" xfId="6931" xr:uid="{00000000-0005-0000-0000-000019190000}"/>
    <cellStyle name="Normal 14 2 4 2 3 5" xfId="6932" xr:uid="{00000000-0005-0000-0000-00001A190000}"/>
    <cellStyle name="Normal 14 2 4 2 3 6" xfId="6933" xr:uid="{00000000-0005-0000-0000-00001B190000}"/>
    <cellStyle name="Normal 14 2 4 2 4" xfId="6934" xr:uid="{00000000-0005-0000-0000-00001C190000}"/>
    <cellStyle name="Normal 14 2 4 2 4 2" xfId="6935" xr:uid="{00000000-0005-0000-0000-00001D190000}"/>
    <cellStyle name="Normal 14 2 4 2 4 3" xfId="6936" xr:uid="{00000000-0005-0000-0000-00001E190000}"/>
    <cellStyle name="Normal 14 2 4 2 4 4" xfId="6937" xr:uid="{00000000-0005-0000-0000-00001F190000}"/>
    <cellStyle name="Normal 14 2 4 2 5" xfId="6938" xr:uid="{00000000-0005-0000-0000-000020190000}"/>
    <cellStyle name="Normal 14 2 4 2 5 2" xfId="6939" xr:uid="{00000000-0005-0000-0000-000021190000}"/>
    <cellStyle name="Normal 14 2 4 2 5 3" xfId="6940" xr:uid="{00000000-0005-0000-0000-000022190000}"/>
    <cellStyle name="Normal 14 2 4 2 5 4" xfId="6941" xr:uid="{00000000-0005-0000-0000-000023190000}"/>
    <cellStyle name="Normal 14 2 4 2 6" xfId="6942" xr:uid="{00000000-0005-0000-0000-000024190000}"/>
    <cellStyle name="Normal 14 2 4 2 6 2" xfId="6943" xr:uid="{00000000-0005-0000-0000-000025190000}"/>
    <cellStyle name="Normal 14 2 4 2 6 3" xfId="6944" xr:uid="{00000000-0005-0000-0000-000026190000}"/>
    <cellStyle name="Normal 14 2 4 2 6 4" xfId="6945" xr:uid="{00000000-0005-0000-0000-000027190000}"/>
    <cellStyle name="Normal 14 2 4 2 7" xfId="6946" xr:uid="{00000000-0005-0000-0000-000028190000}"/>
    <cellStyle name="Normal 14 2 4 2 7 2" xfId="6947" xr:uid="{00000000-0005-0000-0000-000029190000}"/>
    <cellStyle name="Normal 14 2 4 2 7 3" xfId="6948" xr:uid="{00000000-0005-0000-0000-00002A190000}"/>
    <cellStyle name="Normal 14 2 4 2 8" xfId="6949" xr:uid="{00000000-0005-0000-0000-00002B190000}"/>
    <cellStyle name="Normal 14 2 4 2 9" xfId="6950" xr:uid="{00000000-0005-0000-0000-00002C190000}"/>
    <cellStyle name="Normal 14 2 4 3" xfId="6951" xr:uid="{00000000-0005-0000-0000-00002D190000}"/>
    <cellStyle name="Normal 14 2 4 3 2" xfId="6952" xr:uid="{00000000-0005-0000-0000-00002E190000}"/>
    <cellStyle name="Normal 14 2 4 3 2 2" xfId="6953" xr:uid="{00000000-0005-0000-0000-00002F190000}"/>
    <cellStyle name="Normal 14 2 4 3 2 2 2" xfId="6954" xr:uid="{00000000-0005-0000-0000-000030190000}"/>
    <cellStyle name="Normal 14 2 4 3 2 2 3" xfId="6955" xr:uid="{00000000-0005-0000-0000-000031190000}"/>
    <cellStyle name="Normal 14 2 4 3 2 2 4" xfId="6956" xr:uid="{00000000-0005-0000-0000-000032190000}"/>
    <cellStyle name="Normal 14 2 4 3 2 3" xfId="6957" xr:uid="{00000000-0005-0000-0000-000033190000}"/>
    <cellStyle name="Normal 14 2 4 3 2 3 2" xfId="6958" xr:uid="{00000000-0005-0000-0000-000034190000}"/>
    <cellStyle name="Normal 14 2 4 3 2 3 3" xfId="6959" xr:uid="{00000000-0005-0000-0000-000035190000}"/>
    <cellStyle name="Normal 14 2 4 3 2 4" xfId="6960" xr:uid="{00000000-0005-0000-0000-000036190000}"/>
    <cellStyle name="Normal 14 2 4 3 2 5" xfId="6961" xr:uid="{00000000-0005-0000-0000-000037190000}"/>
    <cellStyle name="Normal 14 2 4 3 2 6" xfId="6962" xr:uid="{00000000-0005-0000-0000-000038190000}"/>
    <cellStyle name="Normal 14 2 4 3 3" xfId="6963" xr:uid="{00000000-0005-0000-0000-000039190000}"/>
    <cellStyle name="Normal 14 2 4 3 3 2" xfId="6964" xr:uid="{00000000-0005-0000-0000-00003A190000}"/>
    <cellStyle name="Normal 14 2 4 3 3 3" xfId="6965" xr:uid="{00000000-0005-0000-0000-00003B190000}"/>
    <cellStyle name="Normal 14 2 4 3 3 4" xfId="6966" xr:uid="{00000000-0005-0000-0000-00003C190000}"/>
    <cellStyle name="Normal 14 2 4 3 4" xfId="6967" xr:uid="{00000000-0005-0000-0000-00003D190000}"/>
    <cellStyle name="Normal 14 2 4 3 4 2" xfId="6968" xr:uid="{00000000-0005-0000-0000-00003E190000}"/>
    <cellStyle name="Normal 14 2 4 3 4 3" xfId="6969" xr:uid="{00000000-0005-0000-0000-00003F190000}"/>
    <cellStyle name="Normal 14 2 4 3 4 4" xfId="6970" xr:uid="{00000000-0005-0000-0000-000040190000}"/>
    <cellStyle name="Normal 14 2 4 3 5" xfId="6971" xr:uid="{00000000-0005-0000-0000-000041190000}"/>
    <cellStyle name="Normal 14 2 4 3 5 2" xfId="6972" xr:uid="{00000000-0005-0000-0000-000042190000}"/>
    <cellStyle name="Normal 14 2 4 3 5 3" xfId="6973" xr:uid="{00000000-0005-0000-0000-000043190000}"/>
    <cellStyle name="Normal 14 2 4 3 5 4" xfId="6974" xr:uid="{00000000-0005-0000-0000-000044190000}"/>
    <cellStyle name="Normal 14 2 4 3 6" xfId="6975" xr:uid="{00000000-0005-0000-0000-000045190000}"/>
    <cellStyle name="Normal 14 2 4 3 6 2" xfId="6976" xr:uid="{00000000-0005-0000-0000-000046190000}"/>
    <cellStyle name="Normal 14 2 4 3 6 3" xfId="6977" xr:uid="{00000000-0005-0000-0000-000047190000}"/>
    <cellStyle name="Normal 14 2 4 3 7" xfId="6978" xr:uid="{00000000-0005-0000-0000-000048190000}"/>
    <cellStyle name="Normal 14 2 4 3 8" xfId="6979" xr:uid="{00000000-0005-0000-0000-000049190000}"/>
    <cellStyle name="Normal 14 2 4 3 9" xfId="6980" xr:uid="{00000000-0005-0000-0000-00004A190000}"/>
    <cellStyle name="Normal 14 2 4 4" xfId="6981" xr:uid="{00000000-0005-0000-0000-00004B190000}"/>
    <cellStyle name="Normal 14 2 4 4 2" xfId="6982" xr:uid="{00000000-0005-0000-0000-00004C190000}"/>
    <cellStyle name="Normal 14 2 4 4 2 2" xfId="6983" xr:uid="{00000000-0005-0000-0000-00004D190000}"/>
    <cellStyle name="Normal 14 2 4 4 2 3" xfId="6984" xr:uid="{00000000-0005-0000-0000-00004E190000}"/>
    <cellStyle name="Normal 14 2 4 4 2 4" xfId="6985" xr:uid="{00000000-0005-0000-0000-00004F190000}"/>
    <cellStyle name="Normal 14 2 4 4 3" xfId="6986" xr:uid="{00000000-0005-0000-0000-000050190000}"/>
    <cellStyle name="Normal 14 2 4 4 3 2" xfId="6987" xr:uid="{00000000-0005-0000-0000-000051190000}"/>
    <cellStyle name="Normal 14 2 4 4 3 3" xfId="6988" xr:uid="{00000000-0005-0000-0000-000052190000}"/>
    <cellStyle name="Normal 14 2 4 4 4" xfId="6989" xr:uid="{00000000-0005-0000-0000-000053190000}"/>
    <cellStyle name="Normal 14 2 4 4 5" xfId="6990" xr:uid="{00000000-0005-0000-0000-000054190000}"/>
    <cellStyle name="Normal 14 2 4 4 6" xfId="6991" xr:uid="{00000000-0005-0000-0000-000055190000}"/>
    <cellStyle name="Normal 14 2 4 5" xfId="6992" xr:uid="{00000000-0005-0000-0000-000056190000}"/>
    <cellStyle name="Normal 14 2 4 5 2" xfId="6993" xr:uid="{00000000-0005-0000-0000-000057190000}"/>
    <cellStyle name="Normal 14 2 4 5 3" xfId="6994" xr:uid="{00000000-0005-0000-0000-000058190000}"/>
    <cellStyle name="Normal 14 2 4 5 4" xfId="6995" xr:uid="{00000000-0005-0000-0000-000059190000}"/>
    <cellStyle name="Normal 14 2 4 6" xfId="6996" xr:uid="{00000000-0005-0000-0000-00005A190000}"/>
    <cellStyle name="Normal 14 2 4 6 2" xfId="6997" xr:uid="{00000000-0005-0000-0000-00005B190000}"/>
    <cellStyle name="Normal 14 2 4 6 3" xfId="6998" xr:uid="{00000000-0005-0000-0000-00005C190000}"/>
    <cellStyle name="Normal 14 2 4 6 4" xfId="6999" xr:uid="{00000000-0005-0000-0000-00005D190000}"/>
    <cellStyle name="Normal 14 2 4 7" xfId="7000" xr:uid="{00000000-0005-0000-0000-00005E190000}"/>
    <cellStyle name="Normal 14 2 4 7 2" xfId="7001" xr:uid="{00000000-0005-0000-0000-00005F190000}"/>
    <cellStyle name="Normal 14 2 4 7 3" xfId="7002" xr:uid="{00000000-0005-0000-0000-000060190000}"/>
    <cellStyle name="Normal 14 2 4 7 4" xfId="7003" xr:uid="{00000000-0005-0000-0000-000061190000}"/>
    <cellStyle name="Normal 14 2 4 8" xfId="7004" xr:uid="{00000000-0005-0000-0000-000062190000}"/>
    <cellStyle name="Normal 14 2 4 8 2" xfId="7005" xr:uid="{00000000-0005-0000-0000-000063190000}"/>
    <cellStyle name="Normal 14 2 4 8 3" xfId="7006" xr:uid="{00000000-0005-0000-0000-000064190000}"/>
    <cellStyle name="Normal 14 2 4 9" xfId="7007" xr:uid="{00000000-0005-0000-0000-000065190000}"/>
    <cellStyle name="Normal 14 2 5" xfId="7008" xr:uid="{00000000-0005-0000-0000-000066190000}"/>
    <cellStyle name="Normal 14 2 5 10" xfId="7009" xr:uid="{00000000-0005-0000-0000-000067190000}"/>
    <cellStyle name="Normal 14 2 5 11" xfId="7010" xr:uid="{00000000-0005-0000-0000-000068190000}"/>
    <cellStyle name="Normal 14 2 5 2" xfId="7011" xr:uid="{00000000-0005-0000-0000-000069190000}"/>
    <cellStyle name="Normal 14 2 5 2 10" xfId="7012" xr:uid="{00000000-0005-0000-0000-00006A190000}"/>
    <cellStyle name="Normal 14 2 5 2 2" xfId="7013" xr:uid="{00000000-0005-0000-0000-00006B190000}"/>
    <cellStyle name="Normal 14 2 5 2 2 2" xfId="7014" xr:uid="{00000000-0005-0000-0000-00006C190000}"/>
    <cellStyle name="Normal 14 2 5 2 2 2 2" xfId="7015" xr:uid="{00000000-0005-0000-0000-00006D190000}"/>
    <cellStyle name="Normal 14 2 5 2 2 2 2 2" xfId="7016" xr:uid="{00000000-0005-0000-0000-00006E190000}"/>
    <cellStyle name="Normal 14 2 5 2 2 2 2 3" xfId="7017" xr:uid="{00000000-0005-0000-0000-00006F190000}"/>
    <cellStyle name="Normal 14 2 5 2 2 2 2 4" xfId="7018" xr:uid="{00000000-0005-0000-0000-000070190000}"/>
    <cellStyle name="Normal 14 2 5 2 2 2 3" xfId="7019" xr:uid="{00000000-0005-0000-0000-000071190000}"/>
    <cellStyle name="Normal 14 2 5 2 2 2 3 2" xfId="7020" xr:uid="{00000000-0005-0000-0000-000072190000}"/>
    <cellStyle name="Normal 14 2 5 2 2 2 3 3" xfId="7021" xr:uid="{00000000-0005-0000-0000-000073190000}"/>
    <cellStyle name="Normal 14 2 5 2 2 2 4" xfId="7022" xr:uid="{00000000-0005-0000-0000-000074190000}"/>
    <cellStyle name="Normal 14 2 5 2 2 2 5" xfId="7023" xr:uid="{00000000-0005-0000-0000-000075190000}"/>
    <cellStyle name="Normal 14 2 5 2 2 2 6" xfId="7024" xr:uid="{00000000-0005-0000-0000-000076190000}"/>
    <cellStyle name="Normal 14 2 5 2 2 3" xfId="7025" xr:uid="{00000000-0005-0000-0000-000077190000}"/>
    <cellStyle name="Normal 14 2 5 2 2 3 2" xfId="7026" xr:uid="{00000000-0005-0000-0000-000078190000}"/>
    <cellStyle name="Normal 14 2 5 2 2 3 3" xfId="7027" xr:uid="{00000000-0005-0000-0000-000079190000}"/>
    <cellStyle name="Normal 14 2 5 2 2 3 4" xfId="7028" xr:uid="{00000000-0005-0000-0000-00007A190000}"/>
    <cellStyle name="Normal 14 2 5 2 2 4" xfId="7029" xr:uid="{00000000-0005-0000-0000-00007B190000}"/>
    <cellStyle name="Normal 14 2 5 2 2 4 2" xfId="7030" xr:uid="{00000000-0005-0000-0000-00007C190000}"/>
    <cellStyle name="Normal 14 2 5 2 2 4 3" xfId="7031" xr:uid="{00000000-0005-0000-0000-00007D190000}"/>
    <cellStyle name="Normal 14 2 5 2 2 4 4" xfId="7032" xr:uid="{00000000-0005-0000-0000-00007E190000}"/>
    <cellStyle name="Normal 14 2 5 2 2 5" xfId="7033" xr:uid="{00000000-0005-0000-0000-00007F190000}"/>
    <cellStyle name="Normal 14 2 5 2 2 5 2" xfId="7034" xr:uid="{00000000-0005-0000-0000-000080190000}"/>
    <cellStyle name="Normal 14 2 5 2 2 5 3" xfId="7035" xr:uid="{00000000-0005-0000-0000-000081190000}"/>
    <cellStyle name="Normal 14 2 5 2 2 5 4" xfId="7036" xr:uid="{00000000-0005-0000-0000-000082190000}"/>
    <cellStyle name="Normal 14 2 5 2 2 6" xfId="7037" xr:uid="{00000000-0005-0000-0000-000083190000}"/>
    <cellStyle name="Normal 14 2 5 2 2 6 2" xfId="7038" xr:uid="{00000000-0005-0000-0000-000084190000}"/>
    <cellStyle name="Normal 14 2 5 2 2 6 3" xfId="7039" xr:uid="{00000000-0005-0000-0000-000085190000}"/>
    <cellStyle name="Normal 14 2 5 2 2 7" xfId="7040" xr:uid="{00000000-0005-0000-0000-000086190000}"/>
    <cellStyle name="Normal 14 2 5 2 2 8" xfId="7041" xr:uid="{00000000-0005-0000-0000-000087190000}"/>
    <cellStyle name="Normal 14 2 5 2 2 9" xfId="7042" xr:uid="{00000000-0005-0000-0000-000088190000}"/>
    <cellStyle name="Normal 14 2 5 2 3" xfId="7043" xr:uid="{00000000-0005-0000-0000-000089190000}"/>
    <cellStyle name="Normal 14 2 5 2 3 2" xfId="7044" xr:uid="{00000000-0005-0000-0000-00008A190000}"/>
    <cellStyle name="Normal 14 2 5 2 3 2 2" xfId="7045" xr:uid="{00000000-0005-0000-0000-00008B190000}"/>
    <cellStyle name="Normal 14 2 5 2 3 2 3" xfId="7046" xr:uid="{00000000-0005-0000-0000-00008C190000}"/>
    <cellStyle name="Normal 14 2 5 2 3 2 4" xfId="7047" xr:uid="{00000000-0005-0000-0000-00008D190000}"/>
    <cellStyle name="Normal 14 2 5 2 3 3" xfId="7048" xr:uid="{00000000-0005-0000-0000-00008E190000}"/>
    <cellStyle name="Normal 14 2 5 2 3 3 2" xfId="7049" xr:uid="{00000000-0005-0000-0000-00008F190000}"/>
    <cellStyle name="Normal 14 2 5 2 3 3 3" xfId="7050" xr:uid="{00000000-0005-0000-0000-000090190000}"/>
    <cellStyle name="Normal 14 2 5 2 3 4" xfId="7051" xr:uid="{00000000-0005-0000-0000-000091190000}"/>
    <cellStyle name="Normal 14 2 5 2 3 5" xfId="7052" xr:uid="{00000000-0005-0000-0000-000092190000}"/>
    <cellStyle name="Normal 14 2 5 2 3 6" xfId="7053" xr:uid="{00000000-0005-0000-0000-000093190000}"/>
    <cellStyle name="Normal 14 2 5 2 4" xfId="7054" xr:uid="{00000000-0005-0000-0000-000094190000}"/>
    <cellStyle name="Normal 14 2 5 2 4 2" xfId="7055" xr:uid="{00000000-0005-0000-0000-000095190000}"/>
    <cellStyle name="Normal 14 2 5 2 4 3" xfId="7056" xr:uid="{00000000-0005-0000-0000-000096190000}"/>
    <cellStyle name="Normal 14 2 5 2 4 4" xfId="7057" xr:uid="{00000000-0005-0000-0000-000097190000}"/>
    <cellStyle name="Normal 14 2 5 2 5" xfId="7058" xr:uid="{00000000-0005-0000-0000-000098190000}"/>
    <cellStyle name="Normal 14 2 5 2 5 2" xfId="7059" xr:uid="{00000000-0005-0000-0000-000099190000}"/>
    <cellStyle name="Normal 14 2 5 2 5 3" xfId="7060" xr:uid="{00000000-0005-0000-0000-00009A190000}"/>
    <cellStyle name="Normal 14 2 5 2 5 4" xfId="7061" xr:uid="{00000000-0005-0000-0000-00009B190000}"/>
    <cellStyle name="Normal 14 2 5 2 6" xfId="7062" xr:uid="{00000000-0005-0000-0000-00009C190000}"/>
    <cellStyle name="Normal 14 2 5 2 6 2" xfId="7063" xr:uid="{00000000-0005-0000-0000-00009D190000}"/>
    <cellStyle name="Normal 14 2 5 2 6 3" xfId="7064" xr:uid="{00000000-0005-0000-0000-00009E190000}"/>
    <cellStyle name="Normal 14 2 5 2 6 4" xfId="7065" xr:uid="{00000000-0005-0000-0000-00009F190000}"/>
    <cellStyle name="Normal 14 2 5 2 7" xfId="7066" xr:uid="{00000000-0005-0000-0000-0000A0190000}"/>
    <cellStyle name="Normal 14 2 5 2 7 2" xfId="7067" xr:uid="{00000000-0005-0000-0000-0000A1190000}"/>
    <cellStyle name="Normal 14 2 5 2 7 3" xfId="7068" xr:uid="{00000000-0005-0000-0000-0000A2190000}"/>
    <cellStyle name="Normal 14 2 5 2 8" xfId="7069" xr:uid="{00000000-0005-0000-0000-0000A3190000}"/>
    <cellStyle name="Normal 14 2 5 2 9" xfId="7070" xr:uid="{00000000-0005-0000-0000-0000A4190000}"/>
    <cellStyle name="Normal 14 2 5 3" xfId="7071" xr:uid="{00000000-0005-0000-0000-0000A5190000}"/>
    <cellStyle name="Normal 14 2 5 3 2" xfId="7072" xr:uid="{00000000-0005-0000-0000-0000A6190000}"/>
    <cellStyle name="Normal 14 2 5 3 2 2" xfId="7073" xr:uid="{00000000-0005-0000-0000-0000A7190000}"/>
    <cellStyle name="Normal 14 2 5 3 2 2 2" xfId="7074" xr:uid="{00000000-0005-0000-0000-0000A8190000}"/>
    <cellStyle name="Normal 14 2 5 3 2 2 3" xfId="7075" xr:uid="{00000000-0005-0000-0000-0000A9190000}"/>
    <cellStyle name="Normal 14 2 5 3 2 2 4" xfId="7076" xr:uid="{00000000-0005-0000-0000-0000AA190000}"/>
    <cellStyle name="Normal 14 2 5 3 2 3" xfId="7077" xr:uid="{00000000-0005-0000-0000-0000AB190000}"/>
    <cellStyle name="Normal 14 2 5 3 2 3 2" xfId="7078" xr:uid="{00000000-0005-0000-0000-0000AC190000}"/>
    <cellStyle name="Normal 14 2 5 3 2 3 3" xfId="7079" xr:uid="{00000000-0005-0000-0000-0000AD190000}"/>
    <cellStyle name="Normal 14 2 5 3 2 4" xfId="7080" xr:uid="{00000000-0005-0000-0000-0000AE190000}"/>
    <cellStyle name="Normal 14 2 5 3 2 5" xfId="7081" xr:uid="{00000000-0005-0000-0000-0000AF190000}"/>
    <cellStyle name="Normal 14 2 5 3 2 6" xfId="7082" xr:uid="{00000000-0005-0000-0000-0000B0190000}"/>
    <cellStyle name="Normal 14 2 5 3 3" xfId="7083" xr:uid="{00000000-0005-0000-0000-0000B1190000}"/>
    <cellStyle name="Normal 14 2 5 3 3 2" xfId="7084" xr:uid="{00000000-0005-0000-0000-0000B2190000}"/>
    <cellStyle name="Normal 14 2 5 3 3 3" xfId="7085" xr:uid="{00000000-0005-0000-0000-0000B3190000}"/>
    <cellStyle name="Normal 14 2 5 3 3 4" xfId="7086" xr:uid="{00000000-0005-0000-0000-0000B4190000}"/>
    <cellStyle name="Normal 14 2 5 3 4" xfId="7087" xr:uid="{00000000-0005-0000-0000-0000B5190000}"/>
    <cellStyle name="Normal 14 2 5 3 4 2" xfId="7088" xr:uid="{00000000-0005-0000-0000-0000B6190000}"/>
    <cellStyle name="Normal 14 2 5 3 4 3" xfId="7089" xr:uid="{00000000-0005-0000-0000-0000B7190000}"/>
    <cellStyle name="Normal 14 2 5 3 4 4" xfId="7090" xr:uid="{00000000-0005-0000-0000-0000B8190000}"/>
    <cellStyle name="Normal 14 2 5 3 5" xfId="7091" xr:uid="{00000000-0005-0000-0000-0000B9190000}"/>
    <cellStyle name="Normal 14 2 5 3 5 2" xfId="7092" xr:uid="{00000000-0005-0000-0000-0000BA190000}"/>
    <cellStyle name="Normal 14 2 5 3 5 3" xfId="7093" xr:uid="{00000000-0005-0000-0000-0000BB190000}"/>
    <cellStyle name="Normal 14 2 5 3 5 4" xfId="7094" xr:uid="{00000000-0005-0000-0000-0000BC190000}"/>
    <cellStyle name="Normal 14 2 5 3 6" xfId="7095" xr:uid="{00000000-0005-0000-0000-0000BD190000}"/>
    <cellStyle name="Normal 14 2 5 3 6 2" xfId="7096" xr:uid="{00000000-0005-0000-0000-0000BE190000}"/>
    <cellStyle name="Normal 14 2 5 3 6 3" xfId="7097" xr:uid="{00000000-0005-0000-0000-0000BF190000}"/>
    <cellStyle name="Normal 14 2 5 3 7" xfId="7098" xr:uid="{00000000-0005-0000-0000-0000C0190000}"/>
    <cellStyle name="Normal 14 2 5 3 8" xfId="7099" xr:uid="{00000000-0005-0000-0000-0000C1190000}"/>
    <cellStyle name="Normal 14 2 5 3 9" xfId="7100" xr:uid="{00000000-0005-0000-0000-0000C2190000}"/>
    <cellStyle name="Normal 14 2 5 4" xfId="7101" xr:uid="{00000000-0005-0000-0000-0000C3190000}"/>
    <cellStyle name="Normal 14 2 5 4 2" xfId="7102" xr:uid="{00000000-0005-0000-0000-0000C4190000}"/>
    <cellStyle name="Normal 14 2 5 4 2 2" xfId="7103" xr:uid="{00000000-0005-0000-0000-0000C5190000}"/>
    <cellStyle name="Normal 14 2 5 4 2 3" xfId="7104" xr:uid="{00000000-0005-0000-0000-0000C6190000}"/>
    <cellStyle name="Normal 14 2 5 4 2 4" xfId="7105" xr:uid="{00000000-0005-0000-0000-0000C7190000}"/>
    <cellStyle name="Normal 14 2 5 4 3" xfId="7106" xr:uid="{00000000-0005-0000-0000-0000C8190000}"/>
    <cellStyle name="Normal 14 2 5 4 3 2" xfId="7107" xr:uid="{00000000-0005-0000-0000-0000C9190000}"/>
    <cellStyle name="Normal 14 2 5 4 3 3" xfId="7108" xr:uid="{00000000-0005-0000-0000-0000CA190000}"/>
    <cellStyle name="Normal 14 2 5 4 4" xfId="7109" xr:uid="{00000000-0005-0000-0000-0000CB190000}"/>
    <cellStyle name="Normal 14 2 5 4 5" xfId="7110" xr:uid="{00000000-0005-0000-0000-0000CC190000}"/>
    <cellStyle name="Normal 14 2 5 4 6" xfId="7111" xr:uid="{00000000-0005-0000-0000-0000CD190000}"/>
    <cellStyle name="Normal 14 2 5 5" xfId="7112" xr:uid="{00000000-0005-0000-0000-0000CE190000}"/>
    <cellStyle name="Normal 14 2 5 5 2" xfId="7113" xr:uid="{00000000-0005-0000-0000-0000CF190000}"/>
    <cellStyle name="Normal 14 2 5 5 3" xfId="7114" xr:uid="{00000000-0005-0000-0000-0000D0190000}"/>
    <cellStyle name="Normal 14 2 5 5 4" xfId="7115" xr:uid="{00000000-0005-0000-0000-0000D1190000}"/>
    <cellStyle name="Normal 14 2 5 6" xfId="7116" xr:uid="{00000000-0005-0000-0000-0000D2190000}"/>
    <cellStyle name="Normal 14 2 5 6 2" xfId="7117" xr:uid="{00000000-0005-0000-0000-0000D3190000}"/>
    <cellStyle name="Normal 14 2 5 6 3" xfId="7118" xr:uid="{00000000-0005-0000-0000-0000D4190000}"/>
    <cellStyle name="Normal 14 2 5 6 4" xfId="7119" xr:uid="{00000000-0005-0000-0000-0000D5190000}"/>
    <cellStyle name="Normal 14 2 5 7" xfId="7120" xr:uid="{00000000-0005-0000-0000-0000D6190000}"/>
    <cellStyle name="Normal 14 2 5 7 2" xfId="7121" xr:uid="{00000000-0005-0000-0000-0000D7190000}"/>
    <cellStyle name="Normal 14 2 5 7 3" xfId="7122" xr:uid="{00000000-0005-0000-0000-0000D8190000}"/>
    <cellStyle name="Normal 14 2 5 7 4" xfId="7123" xr:uid="{00000000-0005-0000-0000-0000D9190000}"/>
    <cellStyle name="Normal 14 2 5 8" xfId="7124" xr:uid="{00000000-0005-0000-0000-0000DA190000}"/>
    <cellStyle name="Normal 14 2 5 8 2" xfId="7125" xr:uid="{00000000-0005-0000-0000-0000DB190000}"/>
    <cellStyle name="Normal 14 2 5 8 3" xfId="7126" xr:uid="{00000000-0005-0000-0000-0000DC190000}"/>
    <cellStyle name="Normal 14 2 5 9" xfId="7127" xr:uid="{00000000-0005-0000-0000-0000DD190000}"/>
    <cellStyle name="Normal 14 2 6" xfId="7128" xr:uid="{00000000-0005-0000-0000-0000DE190000}"/>
    <cellStyle name="Normal 14 2 6 10" xfId="7129" xr:uid="{00000000-0005-0000-0000-0000DF190000}"/>
    <cellStyle name="Normal 14 2 6 11" xfId="7130" xr:uid="{00000000-0005-0000-0000-0000E0190000}"/>
    <cellStyle name="Normal 14 2 6 2" xfId="7131" xr:uid="{00000000-0005-0000-0000-0000E1190000}"/>
    <cellStyle name="Normal 14 2 6 2 10" xfId="7132" xr:uid="{00000000-0005-0000-0000-0000E2190000}"/>
    <cellStyle name="Normal 14 2 6 2 2" xfId="7133" xr:uid="{00000000-0005-0000-0000-0000E3190000}"/>
    <cellStyle name="Normal 14 2 6 2 2 2" xfId="7134" xr:uid="{00000000-0005-0000-0000-0000E4190000}"/>
    <cellStyle name="Normal 14 2 6 2 2 2 2" xfId="7135" xr:uid="{00000000-0005-0000-0000-0000E5190000}"/>
    <cellStyle name="Normal 14 2 6 2 2 2 2 2" xfId="7136" xr:uid="{00000000-0005-0000-0000-0000E6190000}"/>
    <cellStyle name="Normal 14 2 6 2 2 2 2 3" xfId="7137" xr:uid="{00000000-0005-0000-0000-0000E7190000}"/>
    <cellStyle name="Normal 14 2 6 2 2 2 2 4" xfId="7138" xr:uid="{00000000-0005-0000-0000-0000E8190000}"/>
    <cellStyle name="Normal 14 2 6 2 2 2 3" xfId="7139" xr:uid="{00000000-0005-0000-0000-0000E9190000}"/>
    <cellStyle name="Normal 14 2 6 2 2 2 3 2" xfId="7140" xr:uid="{00000000-0005-0000-0000-0000EA190000}"/>
    <cellStyle name="Normal 14 2 6 2 2 2 3 3" xfId="7141" xr:uid="{00000000-0005-0000-0000-0000EB190000}"/>
    <cellStyle name="Normal 14 2 6 2 2 2 4" xfId="7142" xr:uid="{00000000-0005-0000-0000-0000EC190000}"/>
    <cellStyle name="Normal 14 2 6 2 2 2 5" xfId="7143" xr:uid="{00000000-0005-0000-0000-0000ED190000}"/>
    <cellStyle name="Normal 14 2 6 2 2 2 6" xfId="7144" xr:uid="{00000000-0005-0000-0000-0000EE190000}"/>
    <cellStyle name="Normal 14 2 6 2 2 3" xfId="7145" xr:uid="{00000000-0005-0000-0000-0000EF190000}"/>
    <cellStyle name="Normal 14 2 6 2 2 3 2" xfId="7146" xr:uid="{00000000-0005-0000-0000-0000F0190000}"/>
    <cellStyle name="Normal 14 2 6 2 2 3 3" xfId="7147" xr:uid="{00000000-0005-0000-0000-0000F1190000}"/>
    <cellStyle name="Normal 14 2 6 2 2 3 4" xfId="7148" xr:uid="{00000000-0005-0000-0000-0000F2190000}"/>
    <cellStyle name="Normal 14 2 6 2 2 4" xfId="7149" xr:uid="{00000000-0005-0000-0000-0000F3190000}"/>
    <cellStyle name="Normal 14 2 6 2 2 4 2" xfId="7150" xr:uid="{00000000-0005-0000-0000-0000F4190000}"/>
    <cellStyle name="Normal 14 2 6 2 2 4 3" xfId="7151" xr:uid="{00000000-0005-0000-0000-0000F5190000}"/>
    <cellStyle name="Normal 14 2 6 2 2 4 4" xfId="7152" xr:uid="{00000000-0005-0000-0000-0000F6190000}"/>
    <cellStyle name="Normal 14 2 6 2 2 5" xfId="7153" xr:uid="{00000000-0005-0000-0000-0000F7190000}"/>
    <cellStyle name="Normal 14 2 6 2 2 5 2" xfId="7154" xr:uid="{00000000-0005-0000-0000-0000F8190000}"/>
    <cellStyle name="Normal 14 2 6 2 2 5 3" xfId="7155" xr:uid="{00000000-0005-0000-0000-0000F9190000}"/>
    <cellStyle name="Normal 14 2 6 2 2 5 4" xfId="7156" xr:uid="{00000000-0005-0000-0000-0000FA190000}"/>
    <cellStyle name="Normal 14 2 6 2 2 6" xfId="7157" xr:uid="{00000000-0005-0000-0000-0000FB190000}"/>
    <cellStyle name="Normal 14 2 6 2 2 6 2" xfId="7158" xr:uid="{00000000-0005-0000-0000-0000FC190000}"/>
    <cellStyle name="Normal 14 2 6 2 2 6 3" xfId="7159" xr:uid="{00000000-0005-0000-0000-0000FD190000}"/>
    <cellStyle name="Normal 14 2 6 2 2 7" xfId="7160" xr:uid="{00000000-0005-0000-0000-0000FE190000}"/>
    <cellStyle name="Normal 14 2 6 2 2 8" xfId="7161" xr:uid="{00000000-0005-0000-0000-0000FF190000}"/>
    <cellStyle name="Normal 14 2 6 2 2 9" xfId="7162" xr:uid="{00000000-0005-0000-0000-0000001A0000}"/>
    <cellStyle name="Normal 14 2 6 2 3" xfId="7163" xr:uid="{00000000-0005-0000-0000-0000011A0000}"/>
    <cellStyle name="Normal 14 2 6 2 3 2" xfId="7164" xr:uid="{00000000-0005-0000-0000-0000021A0000}"/>
    <cellStyle name="Normal 14 2 6 2 3 2 2" xfId="7165" xr:uid="{00000000-0005-0000-0000-0000031A0000}"/>
    <cellStyle name="Normal 14 2 6 2 3 2 3" xfId="7166" xr:uid="{00000000-0005-0000-0000-0000041A0000}"/>
    <cellStyle name="Normal 14 2 6 2 3 2 4" xfId="7167" xr:uid="{00000000-0005-0000-0000-0000051A0000}"/>
    <cellStyle name="Normal 14 2 6 2 3 3" xfId="7168" xr:uid="{00000000-0005-0000-0000-0000061A0000}"/>
    <cellStyle name="Normal 14 2 6 2 3 3 2" xfId="7169" xr:uid="{00000000-0005-0000-0000-0000071A0000}"/>
    <cellStyle name="Normal 14 2 6 2 3 3 3" xfId="7170" xr:uid="{00000000-0005-0000-0000-0000081A0000}"/>
    <cellStyle name="Normal 14 2 6 2 3 4" xfId="7171" xr:uid="{00000000-0005-0000-0000-0000091A0000}"/>
    <cellStyle name="Normal 14 2 6 2 3 5" xfId="7172" xr:uid="{00000000-0005-0000-0000-00000A1A0000}"/>
    <cellStyle name="Normal 14 2 6 2 3 6" xfId="7173" xr:uid="{00000000-0005-0000-0000-00000B1A0000}"/>
    <cellStyle name="Normal 14 2 6 2 4" xfId="7174" xr:uid="{00000000-0005-0000-0000-00000C1A0000}"/>
    <cellStyle name="Normal 14 2 6 2 4 2" xfId="7175" xr:uid="{00000000-0005-0000-0000-00000D1A0000}"/>
    <cellStyle name="Normal 14 2 6 2 4 3" xfId="7176" xr:uid="{00000000-0005-0000-0000-00000E1A0000}"/>
    <cellStyle name="Normal 14 2 6 2 4 4" xfId="7177" xr:uid="{00000000-0005-0000-0000-00000F1A0000}"/>
    <cellStyle name="Normal 14 2 6 2 5" xfId="7178" xr:uid="{00000000-0005-0000-0000-0000101A0000}"/>
    <cellStyle name="Normal 14 2 6 2 5 2" xfId="7179" xr:uid="{00000000-0005-0000-0000-0000111A0000}"/>
    <cellStyle name="Normal 14 2 6 2 5 3" xfId="7180" xr:uid="{00000000-0005-0000-0000-0000121A0000}"/>
    <cellStyle name="Normal 14 2 6 2 5 4" xfId="7181" xr:uid="{00000000-0005-0000-0000-0000131A0000}"/>
    <cellStyle name="Normal 14 2 6 2 6" xfId="7182" xr:uid="{00000000-0005-0000-0000-0000141A0000}"/>
    <cellStyle name="Normal 14 2 6 2 6 2" xfId="7183" xr:uid="{00000000-0005-0000-0000-0000151A0000}"/>
    <cellStyle name="Normal 14 2 6 2 6 3" xfId="7184" xr:uid="{00000000-0005-0000-0000-0000161A0000}"/>
    <cellStyle name="Normal 14 2 6 2 6 4" xfId="7185" xr:uid="{00000000-0005-0000-0000-0000171A0000}"/>
    <cellStyle name="Normal 14 2 6 2 7" xfId="7186" xr:uid="{00000000-0005-0000-0000-0000181A0000}"/>
    <cellStyle name="Normal 14 2 6 2 7 2" xfId="7187" xr:uid="{00000000-0005-0000-0000-0000191A0000}"/>
    <cellStyle name="Normal 14 2 6 2 7 3" xfId="7188" xr:uid="{00000000-0005-0000-0000-00001A1A0000}"/>
    <cellStyle name="Normal 14 2 6 2 8" xfId="7189" xr:uid="{00000000-0005-0000-0000-00001B1A0000}"/>
    <cellStyle name="Normal 14 2 6 2 9" xfId="7190" xr:uid="{00000000-0005-0000-0000-00001C1A0000}"/>
    <cellStyle name="Normal 14 2 6 3" xfId="7191" xr:uid="{00000000-0005-0000-0000-00001D1A0000}"/>
    <cellStyle name="Normal 14 2 6 3 2" xfId="7192" xr:uid="{00000000-0005-0000-0000-00001E1A0000}"/>
    <cellStyle name="Normal 14 2 6 3 2 2" xfId="7193" xr:uid="{00000000-0005-0000-0000-00001F1A0000}"/>
    <cellStyle name="Normal 14 2 6 3 2 2 2" xfId="7194" xr:uid="{00000000-0005-0000-0000-0000201A0000}"/>
    <cellStyle name="Normal 14 2 6 3 2 2 3" xfId="7195" xr:uid="{00000000-0005-0000-0000-0000211A0000}"/>
    <cellStyle name="Normal 14 2 6 3 2 2 4" xfId="7196" xr:uid="{00000000-0005-0000-0000-0000221A0000}"/>
    <cellStyle name="Normal 14 2 6 3 2 3" xfId="7197" xr:uid="{00000000-0005-0000-0000-0000231A0000}"/>
    <cellStyle name="Normal 14 2 6 3 2 3 2" xfId="7198" xr:uid="{00000000-0005-0000-0000-0000241A0000}"/>
    <cellStyle name="Normal 14 2 6 3 2 3 3" xfId="7199" xr:uid="{00000000-0005-0000-0000-0000251A0000}"/>
    <cellStyle name="Normal 14 2 6 3 2 4" xfId="7200" xr:uid="{00000000-0005-0000-0000-0000261A0000}"/>
    <cellStyle name="Normal 14 2 6 3 2 5" xfId="7201" xr:uid="{00000000-0005-0000-0000-0000271A0000}"/>
    <cellStyle name="Normal 14 2 6 3 2 6" xfId="7202" xr:uid="{00000000-0005-0000-0000-0000281A0000}"/>
    <cellStyle name="Normal 14 2 6 3 3" xfId="7203" xr:uid="{00000000-0005-0000-0000-0000291A0000}"/>
    <cellStyle name="Normal 14 2 6 3 3 2" xfId="7204" xr:uid="{00000000-0005-0000-0000-00002A1A0000}"/>
    <cellStyle name="Normal 14 2 6 3 3 3" xfId="7205" xr:uid="{00000000-0005-0000-0000-00002B1A0000}"/>
    <cellStyle name="Normal 14 2 6 3 3 4" xfId="7206" xr:uid="{00000000-0005-0000-0000-00002C1A0000}"/>
    <cellStyle name="Normal 14 2 6 3 4" xfId="7207" xr:uid="{00000000-0005-0000-0000-00002D1A0000}"/>
    <cellStyle name="Normal 14 2 6 3 4 2" xfId="7208" xr:uid="{00000000-0005-0000-0000-00002E1A0000}"/>
    <cellStyle name="Normal 14 2 6 3 4 3" xfId="7209" xr:uid="{00000000-0005-0000-0000-00002F1A0000}"/>
    <cellStyle name="Normal 14 2 6 3 4 4" xfId="7210" xr:uid="{00000000-0005-0000-0000-0000301A0000}"/>
    <cellStyle name="Normal 14 2 6 3 5" xfId="7211" xr:uid="{00000000-0005-0000-0000-0000311A0000}"/>
    <cellStyle name="Normal 14 2 6 3 5 2" xfId="7212" xr:uid="{00000000-0005-0000-0000-0000321A0000}"/>
    <cellStyle name="Normal 14 2 6 3 5 3" xfId="7213" xr:uid="{00000000-0005-0000-0000-0000331A0000}"/>
    <cellStyle name="Normal 14 2 6 3 5 4" xfId="7214" xr:uid="{00000000-0005-0000-0000-0000341A0000}"/>
    <cellStyle name="Normal 14 2 6 3 6" xfId="7215" xr:uid="{00000000-0005-0000-0000-0000351A0000}"/>
    <cellStyle name="Normal 14 2 6 3 6 2" xfId="7216" xr:uid="{00000000-0005-0000-0000-0000361A0000}"/>
    <cellStyle name="Normal 14 2 6 3 6 3" xfId="7217" xr:uid="{00000000-0005-0000-0000-0000371A0000}"/>
    <cellStyle name="Normal 14 2 6 3 7" xfId="7218" xr:uid="{00000000-0005-0000-0000-0000381A0000}"/>
    <cellStyle name="Normal 14 2 6 3 8" xfId="7219" xr:uid="{00000000-0005-0000-0000-0000391A0000}"/>
    <cellStyle name="Normal 14 2 6 3 9" xfId="7220" xr:uid="{00000000-0005-0000-0000-00003A1A0000}"/>
    <cellStyle name="Normal 14 2 6 4" xfId="7221" xr:uid="{00000000-0005-0000-0000-00003B1A0000}"/>
    <cellStyle name="Normal 14 2 6 4 2" xfId="7222" xr:uid="{00000000-0005-0000-0000-00003C1A0000}"/>
    <cellStyle name="Normal 14 2 6 4 2 2" xfId="7223" xr:uid="{00000000-0005-0000-0000-00003D1A0000}"/>
    <cellStyle name="Normal 14 2 6 4 2 3" xfId="7224" xr:uid="{00000000-0005-0000-0000-00003E1A0000}"/>
    <cellStyle name="Normal 14 2 6 4 2 4" xfId="7225" xr:uid="{00000000-0005-0000-0000-00003F1A0000}"/>
    <cellStyle name="Normal 14 2 6 4 3" xfId="7226" xr:uid="{00000000-0005-0000-0000-0000401A0000}"/>
    <cellStyle name="Normal 14 2 6 4 3 2" xfId="7227" xr:uid="{00000000-0005-0000-0000-0000411A0000}"/>
    <cellStyle name="Normal 14 2 6 4 3 3" xfId="7228" xr:uid="{00000000-0005-0000-0000-0000421A0000}"/>
    <cellStyle name="Normal 14 2 6 4 4" xfId="7229" xr:uid="{00000000-0005-0000-0000-0000431A0000}"/>
    <cellStyle name="Normal 14 2 6 4 5" xfId="7230" xr:uid="{00000000-0005-0000-0000-0000441A0000}"/>
    <cellStyle name="Normal 14 2 6 4 6" xfId="7231" xr:uid="{00000000-0005-0000-0000-0000451A0000}"/>
    <cellStyle name="Normal 14 2 6 5" xfId="7232" xr:uid="{00000000-0005-0000-0000-0000461A0000}"/>
    <cellStyle name="Normal 14 2 6 5 2" xfId="7233" xr:uid="{00000000-0005-0000-0000-0000471A0000}"/>
    <cellStyle name="Normal 14 2 6 5 3" xfId="7234" xr:uid="{00000000-0005-0000-0000-0000481A0000}"/>
    <cellStyle name="Normal 14 2 6 5 4" xfId="7235" xr:uid="{00000000-0005-0000-0000-0000491A0000}"/>
    <cellStyle name="Normal 14 2 6 6" xfId="7236" xr:uid="{00000000-0005-0000-0000-00004A1A0000}"/>
    <cellStyle name="Normal 14 2 6 6 2" xfId="7237" xr:uid="{00000000-0005-0000-0000-00004B1A0000}"/>
    <cellStyle name="Normal 14 2 6 6 3" xfId="7238" xr:uid="{00000000-0005-0000-0000-00004C1A0000}"/>
    <cellStyle name="Normal 14 2 6 6 4" xfId="7239" xr:uid="{00000000-0005-0000-0000-00004D1A0000}"/>
    <cellStyle name="Normal 14 2 6 7" xfId="7240" xr:uid="{00000000-0005-0000-0000-00004E1A0000}"/>
    <cellStyle name="Normal 14 2 6 7 2" xfId="7241" xr:uid="{00000000-0005-0000-0000-00004F1A0000}"/>
    <cellStyle name="Normal 14 2 6 7 3" xfId="7242" xr:uid="{00000000-0005-0000-0000-0000501A0000}"/>
    <cellStyle name="Normal 14 2 6 7 4" xfId="7243" xr:uid="{00000000-0005-0000-0000-0000511A0000}"/>
    <cellStyle name="Normal 14 2 6 8" xfId="7244" xr:uid="{00000000-0005-0000-0000-0000521A0000}"/>
    <cellStyle name="Normal 14 2 6 8 2" xfId="7245" xr:uid="{00000000-0005-0000-0000-0000531A0000}"/>
    <cellStyle name="Normal 14 2 6 8 3" xfId="7246" xr:uid="{00000000-0005-0000-0000-0000541A0000}"/>
    <cellStyle name="Normal 14 2 6 9" xfId="7247" xr:uid="{00000000-0005-0000-0000-0000551A0000}"/>
    <cellStyle name="Normal 14 2 7" xfId="7248" xr:uid="{00000000-0005-0000-0000-0000561A0000}"/>
    <cellStyle name="Normal 14 2 7 10" xfId="7249" xr:uid="{00000000-0005-0000-0000-0000571A0000}"/>
    <cellStyle name="Normal 14 2 7 2" xfId="7250" xr:uid="{00000000-0005-0000-0000-0000581A0000}"/>
    <cellStyle name="Normal 14 2 7 2 2" xfId="7251" xr:uid="{00000000-0005-0000-0000-0000591A0000}"/>
    <cellStyle name="Normal 14 2 7 2 2 2" xfId="7252" xr:uid="{00000000-0005-0000-0000-00005A1A0000}"/>
    <cellStyle name="Normal 14 2 7 2 2 2 2" xfId="7253" xr:uid="{00000000-0005-0000-0000-00005B1A0000}"/>
    <cellStyle name="Normal 14 2 7 2 2 2 3" xfId="7254" xr:uid="{00000000-0005-0000-0000-00005C1A0000}"/>
    <cellStyle name="Normal 14 2 7 2 2 2 4" xfId="7255" xr:uid="{00000000-0005-0000-0000-00005D1A0000}"/>
    <cellStyle name="Normal 14 2 7 2 2 3" xfId="7256" xr:uid="{00000000-0005-0000-0000-00005E1A0000}"/>
    <cellStyle name="Normal 14 2 7 2 2 3 2" xfId="7257" xr:uid="{00000000-0005-0000-0000-00005F1A0000}"/>
    <cellStyle name="Normal 14 2 7 2 2 3 3" xfId="7258" xr:uid="{00000000-0005-0000-0000-0000601A0000}"/>
    <cellStyle name="Normal 14 2 7 2 2 4" xfId="7259" xr:uid="{00000000-0005-0000-0000-0000611A0000}"/>
    <cellStyle name="Normal 14 2 7 2 2 5" xfId="7260" xr:uid="{00000000-0005-0000-0000-0000621A0000}"/>
    <cellStyle name="Normal 14 2 7 2 2 6" xfId="7261" xr:uid="{00000000-0005-0000-0000-0000631A0000}"/>
    <cellStyle name="Normal 14 2 7 2 3" xfId="7262" xr:uid="{00000000-0005-0000-0000-0000641A0000}"/>
    <cellStyle name="Normal 14 2 7 2 3 2" xfId="7263" xr:uid="{00000000-0005-0000-0000-0000651A0000}"/>
    <cellStyle name="Normal 14 2 7 2 3 3" xfId="7264" xr:uid="{00000000-0005-0000-0000-0000661A0000}"/>
    <cellStyle name="Normal 14 2 7 2 3 4" xfId="7265" xr:uid="{00000000-0005-0000-0000-0000671A0000}"/>
    <cellStyle name="Normal 14 2 7 2 4" xfId="7266" xr:uid="{00000000-0005-0000-0000-0000681A0000}"/>
    <cellStyle name="Normal 14 2 7 2 4 2" xfId="7267" xr:uid="{00000000-0005-0000-0000-0000691A0000}"/>
    <cellStyle name="Normal 14 2 7 2 4 3" xfId="7268" xr:uid="{00000000-0005-0000-0000-00006A1A0000}"/>
    <cellStyle name="Normal 14 2 7 2 4 4" xfId="7269" xr:uid="{00000000-0005-0000-0000-00006B1A0000}"/>
    <cellStyle name="Normal 14 2 7 2 5" xfId="7270" xr:uid="{00000000-0005-0000-0000-00006C1A0000}"/>
    <cellStyle name="Normal 14 2 7 2 5 2" xfId="7271" xr:uid="{00000000-0005-0000-0000-00006D1A0000}"/>
    <cellStyle name="Normal 14 2 7 2 5 3" xfId="7272" xr:uid="{00000000-0005-0000-0000-00006E1A0000}"/>
    <cellStyle name="Normal 14 2 7 2 5 4" xfId="7273" xr:uid="{00000000-0005-0000-0000-00006F1A0000}"/>
    <cellStyle name="Normal 14 2 7 2 6" xfId="7274" xr:uid="{00000000-0005-0000-0000-0000701A0000}"/>
    <cellStyle name="Normal 14 2 7 2 6 2" xfId="7275" xr:uid="{00000000-0005-0000-0000-0000711A0000}"/>
    <cellStyle name="Normal 14 2 7 2 6 3" xfId="7276" xr:uid="{00000000-0005-0000-0000-0000721A0000}"/>
    <cellStyle name="Normal 14 2 7 2 7" xfId="7277" xr:uid="{00000000-0005-0000-0000-0000731A0000}"/>
    <cellStyle name="Normal 14 2 7 2 8" xfId="7278" xr:uid="{00000000-0005-0000-0000-0000741A0000}"/>
    <cellStyle name="Normal 14 2 7 2 9" xfId="7279" xr:uid="{00000000-0005-0000-0000-0000751A0000}"/>
    <cellStyle name="Normal 14 2 7 3" xfId="7280" xr:uid="{00000000-0005-0000-0000-0000761A0000}"/>
    <cellStyle name="Normal 14 2 7 3 2" xfId="7281" xr:uid="{00000000-0005-0000-0000-0000771A0000}"/>
    <cellStyle name="Normal 14 2 7 3 2 2" xfId="7282" xr:uid="{00000000-0005-0000-0000-0000781A0000}"/>
    <cellStyle name="Normal 14 2 7 3 2 3" xfId="7283" xr:uid="{00000000-0005-0000-0000-0000791A0000}"/>
    <cellStyle name="Normal 14 2 7 3 2 4" xfId="7284" xr:uid="{00000000-0005-0000-0000-00007A1A0000}"/>
    <cellStyle name="Normal 14 2 7 3 3" xfId="7285" xr:uid="{00000000-0005-0000-0000-00007B1A0000}"/>
    <cellStyle name="Normal 14 2 7 3 3 2" xfId="7286" xr:uid="{00000000-0005-0000-0000-00007C1A0000}"/>
    <cellStyle name="Normal 14 2 7 3 3 3" xfId="7287" xr:uid="{00000000-0005-0000-0000-00007D1A0000}"/>
    <cellStyle name="Normal 14 2 7 3 4" xfId="7288" xr:uid="{00000000-0005-0000-0000-00007E1A0000}"/>
    <cellStyle name="Normal 14 2 7 3 5" xfId="7289" xr:uid="{00000000-0005-0000-0000-00007F1A0000}"/>
    <cellStyle name="Normal 14 2 7 3 6" xfId="7290" xr:uid="{00000000-0005-0000-0000-0000801A0000}"/>
    <cellStyle name="Normal 14 2 7 4" xfId="7291" xr:uid="{00000000-0005-0000-0000-0000811A0000}"/>
    <cellStyle name="Normal 14 2 7 4 2" xfId="7292" xr:uid="{00000000-0005-0000-0000-0000821A0000}"/>
    <cellStyle name="Normal 14 2 7 4 3" xfId="7293" xr:uid="{00000000-0005-0000-0000-0000831A0000}"/>
    <cellStyle name="Normal 14 2 7 4 4" xfId="7294" xr:uid="{00000000-0005-0000-0000-0000841A0000}"/>
    <cellStyle name="Normal 14 2 7 5" xfId="7295" xr:uid="{00000000-0005-0000-0000-0000851A0000}"/>
    <cellStyle name="Normal 14 2 7 5 2" xfId="7296" xr:uid="{00000000-0005-0000-0000-0000861A0000}"/>
    <cellStyle name="Normal 14 2 7 5 3" xfId="7297" xr:uid="{00000000-0005-0000-0000-0000871A0000}"/>
    <cellStyle name="Normal 14 2 7 5 4" xfId="7298" xr:uid="{00000000-0005-0000-0000-0000881A0000}"/>
    <cellStyle name="Normal 14 2 7 6" xfId="7299" xr:uid="{00000000-0005-0000-0000-0000891A0000}"/>
    <cellStyle name="Normal 14 2 7 6 2" xfId="7300" xr:uid="{00000000-0005-0000-0000-00008A1A0000}"/>
    <cellStyle name="Normal 14 2 7 6 3" xfId="7301" xr:uid="{00000000-0005-0000-0000-00008B1A0000}"/>
    <cellStyle name="Normal 14 2 7 6 4" xfId="7302" xr:uid="{00000000-0005-0000-0000-00008C1A0000}"/>
    <cellStyle name="Normal 14 2 7 7" xfId="7303" xr:uid="{00000000-0005-0000-0000-00008D1A0000}"/>
    <cellStyle name="Normal 14 2 7 7 2" xfId="7304" xr:uid="{00000000-0005-0000-0000-00008E1A0000}"/>
    <cellStyle name="Normal 14 2 7 7 3" xfId="7305" xr:uid="{00000000-0005-0000-0000-00008F1A0000}"/>
    <cellStyle name="Normal 14 2 7 8" xfId="7306" xr:uid="{00000000-0005-0000-0000-0000901A0000}"/>
    <cellStyle name="Normal 14 2 7 9" xfId="7307" xr:uid="{00000000-0005-0000-0000-0000911A0000}"/>
    <cellStyle name="Normal 14 2 8" xfId="7308" xr:uid="{00000000-0005-0000-0000-0000921A0000}"/>
    <cellStyle name="Normal 14 2 8 2" xfId="7309" xr:uid="{00000000-0005-0000-0000-0000931A0000}"/>
    <cellStyle name="Normal 14 2 8 2 2" xfId="7310" xr:uid="{00000000-0005-0000-0000-0000941A0000}"/>
    <cellStyle name="Normal 14 2 8 2 2 2" xfId="7311" xr:uid="{00000000-0005-0000-0000-0000951A0000}"/>
    <cellStyle name="Normal 14 2 8 2 2 3" xfId="7312" xr:uid="{00000000-0005-0000-0000-0000961A0000}"/>
    <cellStyle name="Normal 14 2 8 2 2 4" xfId="7313" xr:uid="{00000000-0005-0000-0000-0000971A0000}"/>
    <cellStyle name="Normal 14 2 8 2 3" xfId="7314" xr:uid="{00000000-0005-0000-0000-0000981A0000}"/>
    <cellStyle name="Normal 14 2 8 2 3 2" xfId="7315" xr:uid="{00000000-0005-0000-0000-0000991A0000}"/>
    <cellStyle name="Normal 14 2 8 2 3 3" xfId="7316" xr:uid="{00000000-0005-0000-0000-00009A1A0000}"/>
    <cellStyle name="Normal 14 2 8 2 4" xfId="7317" xr:uid="{00000000-0005-0000-0000-00009B1A0000}"/>
    <cellStyle name="Normal 14 2 8 2 5" xfId="7318" xr:uid="{00000000-0005-0000-0000-00009C1A0000}"/>
    <cellStyle name="Normal 14 2 8 2 6" xfId="7319" xr:uid="{00000000-0005-0000-0000-00009D1A0000}"/>
    <cellStyle name="Normal 14 2 8 3" xfId="7320" xr:uid="{00000000-0005-0000-0000-00009E1A0000}"/>
    <cellStyle name="Normal 14 2 8 3 2" xfId="7321" xr:uid="{00000000-0005-0000-0000-00009F1A0000}"/>
    <cellStyle name="Normal 14 2 8 3 3" xfId="7322" xr:uid="{00000000-0005-0000-0000-0000A01A0000}"/>
    <cellStyle name="Normal 14 2 8 3 4" xfId="7323" xr:uid="{00000000-0005-0000-0000-0000A11A0000}"/>
    <cellStyle name="Normal 14 2 8 4" xfId="7324" xr:uid="{00000000-0005-0000-0000-0000A21A0000}"/>
    <cellStyle name="Normal 14 2 8 4 2" xfId="7325" xr:uid="{00000000-0005-0000-0000-0000A31A0000}"/>
    <cellStyle name="Normal 14 2 8 4 3" xfId="7326" xr:uid="{00000000-0005-0000-0000-0000A41A0000}"/>
    <cellStyle name="Normal 14 2 8 4 4" xfId="7327" xr:uid="{00000000-0005-0000-0000-0000A51A0000}"/>
    <cellStyle name="Normal 14 2 8 5" xfId="7328" xr:uid="{00000000-0005-0000-0000-0000A61A0000}"/>
    <cellStyle name="Normal 14 2 8 5 2" xfId="7329" xr:uid="{00000000-0005-0000-0000-0000A71A0000}"/>
    <cellStyle name="Normal 14 2 8 5 3" xfId="7330" xr:uid="{00000000-0005-0000-0000-0000A81A0000}"/>
    <cellStyle name="Normal 14 2 8 5 4" xfId="7331" xr:uid="{00000000-0005-0000-0000-0000A91A0000}"/>
    <cellStyle name="Normal 14 2 8 6" xfId="7332" xr:uid="{00000000-0005-0000-0000-0000AA1A0000}"/>
    <cellStyle name="Normal 14 2 8 6 2" xfId="7333" xr:uid="{00000000-0005-0000-0000-0000AB1A0000}"/>
    <cellStyle name="Normal 14 2 8 6 3" xfId="7334" xr:uid="{00000000-0005-0000-0000-0000AC1A0000}"/>
    <cellStyle name="Normal 14 2 8 7" xfId="7335" xr:uid="{00000000-0005-0000-0000-0000AD1A0000}"/>
    <cellStyle name="Normal 14 2 8 8" xfId="7336" xr:uid="{00000000-0005-0000-0000-0000AE1A0000}"/>
    <cellStyle name="Normal 14 2 8 9" xfId="7337" xr:uid="{00000000-0005-0000-0000-0000AF1A0000}"/>
    <cellStyle name="Normal 14 2 9" xfId="7338" xr:uid="{00000000-0005-0000-0000-0000B01A0000}"/>
    <cellStyle name="Normal 14 2 9 2" xfId="7339" xr:uid="{00000000-0005-0000-0000-0000B11A0000}"/>
    <cellStyle name="Normal 14 2 9 2 2" xfId="7340" xr:uid="{00000000-0005-0000-0000-0000B21A0000}"/>
    <cellStyle name="Normal 14 2 9 2 2 2" xfId="7341" xr:uid="{00000000-0005-0000-0000-0000B31A0000}"/>
    <cellStyle name="Normal 14 2 9 2 2 3" xfId="7342" xr:uid="{00000000-0005-0000-0000-0000B41A0000}"/>
    <cellStyle name="Normal 14 2 9 2 2 4" xfId="7343" xr:uid="{00000000-0005-0000-0000-0000B51A0000}"/>
    <cellStyle name="Normal 14 2 9 2 3" xfId="7344" xr:uid="{00000000-0005-0000-0000-0000B61A0000}"/>
    <cellStyle name="Normal 14 2 9 2 3 2" xfId="7345" xr:uid="{00000000-0005-0000-0000-0000B71A0000}"/>
    <cellStyle name="Normal 14 2 9 2 3 3" xfId="7346" xr:uid="{00000000-0005-0000-0000-0000B81A0000}"/>
    <cellStyle name="Normal 14 2 9 2 4" xfId="7347" xr:uid="{00000000-0005-0000-0000-0000B91A0000}"/>
    <cellStyle name="Normal 14 2 9 2 5" xfId="7348" xr:uid="{00000000-0005-0000-0000-0000BA1A0000}"/>
    <cellStyle name="Normal 14 2 9 2 6" xfId="7349" xr:uid="{00000000-0005-0000-0000-0000BB1A0000}"/>
    <cellStyle name="Normal 14 2 9 3" xfId="7350" xr:uid="{00000000-0005-0000-0000-0000BC1A0000}"/>
    <cellStyle name="Normal 14 2 9 3 2" xfId="7351" xr:uid="{00000000-0005-0000-0000-0000BD1A0000}"/>
    <cellStyle name="Normal 14 2 9 3 3" xfId="7352" xr:uid="{00000000-0005-0000-0000-0000BE1A0000}"/>
    <cellStyle name="Normal 14 2 9 3 4" xfId="7353" xr:uid="{00000000-0005-0000-0000-0000BF1A0000}"/>
    <cellStyle name="Normal 14 2 9 4" xfId="7354" xr:uid="{00000000-0005-0000-0000-0000C01A0000}"/>
    <cellStyle name="Normal 14 2 9 4 2" xfId="7355" xr:uid="{00000000-0005-0000-0000-0000C11A0000}"/>
    <cellStyle name="Normal 14 2 9 4 3" xfId="7356" xr:uid="{00000000-0005-0000-0000-0000C21A0000}"/>
    <cellStyle name="Normal 14 2 9 4 4" xfId="7357" xr:uid="{00000000-0005-0000-0000-0000C31A0000}"/>
    <cellStyle name="Normal 14 2 9 5" xfId="7358" xr:uid="{00000000-0005-0000-0000-0000C41A0000}"/>
    <cellStyle name="Normal 14 2 9 5 2" xfId="7359" xr:uid="{00000000-0005-0000-0000-0000C51A0000}"/>
    <cellStyle name="Normal 14 2 9 5 3" xfId="7360" xr:uid="{00000000-0005-0000-0000-0000C61A0000}"/>
    <cellStyle name="Normal 14 2 9 5 4" xfId="7361" xr:uid="{00000000-0005-0000-0000-0000C71A0000}"/>
    <cellStyle name="Normal 14 2 9 6" xfId="7362" xr:uid="{00000000-0005-0000-0000-0000C81A0000}"/>
    <cellStyle name="Normal 14 2 9 6 2" xfId="7363" xr:uid="{00000000-0005-0000-0000-0000C91A0000}"/>
    <cellStyle name="Normal 14 2 9 6 3" xfId="7364" xr:uid="{00000000-0005-0000-0000-0000CA1A0000}"/>
    <cellStyle name="Normal 14 2 9 7" xfId="7365" xr:uid="{00000000-0005-0000-0000-0000CB1A0000}"/>
    <cellStyle name="Normal 14 2 9 8" xfId="7366" xr:uid="{00000000-0005-0000-0000-0000CC1A0000}"/>
    <cellStyle name="Normal 14 2 9 9" xfId="7367" xr:uid="{00000000-0005-0000-0000-0000CD1A0000}"/>
    <cellStyle name="Normal 14 20" xfId="7368" xr:uid="{00000000-0005-0000-0000-0000CE1A0000}"/>
    <cellStyle name="Normal 14 21" xfId="7369" xr:uid="{00000000-0005-0000-0000-0000CF1A0000}"/>
    <cellStyle name="Normal 14 3" xfId="67" xr:uid="{00000000-0005-0000-0000-0000D01A0000}"/>
    <cellStyle name="Normal 14 3 10" xfId="7370" xr:uid="{00000000-0005-0000-0000-0000D11A0000}"/>
    <cellStyle name="Normal 14 3 10 2" xfId="7371" xr:uid="{00000000-0005-0000-0000-0000D21A0000}"/>
    <cellStyle name="Normal 14 3 10 2 2" xfId="7372" xr:uid="{00000000-0005-0000-0000-0000D31A0000}"/>
    <cellStyle name="Normal 14 3 10 2 2 2" xfId="7373" xr:uid="{00000000-0005-0000-0000-0000D41A0000}"/>
    <cellStyle name="Normal 14 3 10 2 2 3" xfId="7374" xr:uid="{00000000-0005-0000-0000-0000D51A0000}"/>
    <cellStyle name="Normal 14 3 10 2 2 4" xfId="7375" xr:uid="{00000000-0005-0000-0000-0000D61A0000}"/>
    <cellStyle name="Normal 14 3 10 2 3" xfId="7376" xr:uid="{00000000-0005-0000-0000-0000D71A0000}"/>
    <cellStyle name="Normal 14 3 10 2 3 2" xfId="7377" xr:uid="{00000000-0005-0000-0000-0000D81A0000}"/>
    <cellStyle name="Normal 14 3 10 2 3 3" xfId="7378" xr:uid="{00000000-0005-0000-0000-0000D91A0000}"/>
    <cellStyle name="Normal 14 3 10 2 4" xfId="7379" xr:uid="{00000000-0005-0000-0000-0000DA1A0000}"/>
    <cellStyle name="Normal 14 3 10 2 5" xfId="7380" xr:uid="{00000000-0005-0000-0000-0000DB1A0000}"/>
    <cellStyle name="Normal 14 3 10 2 6" xfId="7381" xr:uid="{00000000-0005-0000-0000-0000DC1A0000}"/>
    <cellStyle name="Normal 14 3 10 3" xfId="7382" xr:uid="{00000000-0005-0000-0000-0000DD1A0000}"/>
    <cellStyle name="Normal 14 3 10 3 2" xfId="7383" xr:uid="{00000000-0005-0000-0000-0000DE1A0000}"/>
    <cellStyle name="Normal 14 3 10 3 3" xfId="7384" xr:uid="{00000000-0005-0000-0000-0000DF1A0000}"/>
    <cellStyle name="Normal 14 3 10 3 4" xfId="7385" xr:uid="{00000000-0005-0000-0000-0000E01A0000}"/>
    <cellStyle name="Normal 14 3 10 4" xfId="7386" xr:uid="{00000000-0005-0000-0000-0000E11A0000}"/>
    <cellStyle name="Normal 14 3 10 4 2" xfId="7387" xr:uid="{00000000-0005-0000-0000-0000E21A0000}"/>
    <cellStyle name="Normal 14 3 10 4 3" xfId="7388" xr:uid="{00000000-0005-0000-0000-0000E31A0000}"/>
    <cellStyle name="Normal 14 3 10 4 4" xfId="7389" xr:uid="{00000000-0005-0000-0000-0000E41A0000}"/>
    <cellStyle name="Normal 14 3 10 5" xfId="7390" xr:uid="{00000000-0005-0000-0000-0000E51A0000}"/>
    <cellStyle name="Normal 14 3 10 5 2" xfId="7391" xr:uid="{00000000-0005-0000-0000-0000E61A0000}"/>
    <cellStyle name="Normal 14 3 10 5 3" xfId="7392" xr:uid="{00000000-0005-0000-0000-0000E71A0000}"/>
    <cellStyle name="Normal 14 3 10 5 4" xfId="7393" xr:uid="{00000000-0005-0000-0000-0000E81A0000}"/>
    <cellStyle name="Normal 14 3 10 6" xfId="7394" xr:uid="{00000000-0005-0000-0000-0000E91A0000}"/>
    <cellStyle name="Normal 14 3 10 6 2" xfId="7395" xr:uid="{00000000-0005-0000-0000-0000EA1A0000}"/>
    <cellStyle name="Normal 14 3 10 6 3" xfId="7396" xr:uid="{00000000-0005-0000-0000-0000EB1A0000}"/>
    <cellStyle name="Normal 14 3 10 7" xfId="7397" xr:uid="{00000000-0005-0000-0000-0000EC1A0000}"/>
    <cellStyle name="Normal 14 3 10 8" xfId="7398" xr:uid="{00000000-0005-0000-0000-0000ED1A0000}"/>
    <cellStyle name="Normal 14 3 10 9" xfId="7399" xr:uid="{00000000-0005-0000-0000-0000EE1A0000}"/>
    <cellStyle name="Normal 14 3 11" xfId="7400" xr:uid="{00000000-0005-0000-0000-0000EF1A0000}"/>
    <cellStyle name="Normal 14 3 11 2" xfId="7401" xr:uid="{00000000-0005-0000-0000-0000F01A0000}"/>
    <cellStyle name="Normal 14 3 11 2 2" xfId="7402" xr:uid="{00000000-0005-0000-0000-0000F11A0000}"/>
    <cellStyle name="Normal 14 3 11 2 2 2" xfId="7403" xr:uid="{00000000-0005-0000-0000-0000F21A0000}"/>
    <cellStyle name="Normal 14 3 11 2 2 3" xfId="7404" xr:uid="{00000000-0005-0000-0000-0000F31A0000}"/>
    <cellStyle name="Normal 14 3 11 2 2 4" xfId="7405" xr:uid="{00000000-0005-0000-0000-0000F41A0000}"/>
    <cellStyle name="Normal 14 3 11 2 3" xfId="7406" xr:uid="{00000000-0005-0000-0000-0000F51A0000}"/>
    <cellStyle name="Normal 14 3 11 2 3 2" xfId="7407" xr:uid="{00000000-0005-0000-0000-0000F61A0000}"/>
    <cellStyle name="Normal 14 3 11 2 3 3" xfId="7408" xr:uid="{00000000-0005-0000-0000-0000F71A0000}"/>
    <cellStyle name="Normal 14 3 11 2 4" xfId="7409" xr:uid="{00000000-0005-0000-0000-0000F81A0000}"/>
    <cellStyle name="Normal 14 3 11 2 5" xfId="7410" xr:uid="{00000000-0005-0000-0000-0000F91A0000}"/>
    <cellStyle name="Normal 14 3 11 2 6" xfId="7411" xr:uid="{00000000-0005-0000-0000-0000FA1A0000}"/>
    <cellStyle name="Normal 14 3 11 3" xfId="7412" xr:uid="{00000000-0005-0000-0000-0000FB1A0000}"/>
    <cellStyle name="Normal 14 3 11 3 2" xfId="7413" xr:uid="{00000000-0005-0000-0000-0000FC1A0000}"/>
    <cellStyle name="Normal 14 3 11 3 3" xfId="7414" xr:uid="{00000000-0005-0000-0000-0000FD1A0000}"/>
    <cellStyle name="Normal 14 3 11 3 4" xfId="7415" xr:uid="{00000000-0005-0000-0000-0000FE1A0000}"/>
    <cellStyle name="Normal 14 3 11 4" xfId="7416" xr:uid="{00000000-0005-0000-0000-0000FF1A0000}"/>
    <cellStyle name="Normal 14 3 11 4 2" xfId="7417" xr:uid="{00000000-0005-0000-0000-0000001B0000}"/>
    <cellStyle name="Normal 14 3 11 4 3" xfId="7418" xr:uid="{00000000-0005-0000-0000-0000011B0000}"/>
    <cellStyle name="Normal 14 3 11 4 4" xfId="7419" xr:uid="{00000000-0005-0000-0000-0000021B0000}"/>
    <cellStyle name="Normal 14 3 11 5" xfId="7420" xr:uid="{00000000-0005-0000-0000-0000031B0000}"/>
    <cellStyle name="Normal 14 3 11 5 2" xfId="7421" xr:uid="{00000000-0005-0000-0000-0000041B0000}"/>
    <cellStyle name="Normal 14 3 11 5 3" xfId="7422" xr:uid="{00000000-0005-0000-0000-0000051B0000}"/>
    <cellStyle name="Normal 14 3 11 6" xfId="7423" xr:uid="{00000000-0005-0000-0000-0000061B0000}"/>
    <cellStyle name="Normal 14 3 11 7" xfId="7424" xr:uid="{00000000-0005-0000-0000-0000071B0000}"/>
    <cellStyle name="Normal 14 3 11 8" xfId="7425" xr:uid="{00000000-0005-0000-0000-0000081B0000}"/>
    <cellStyle name="Normal 14 3 12" xfId="7426" xr:uid="{00000000-0005-0000-0000-0000091B0000}"/>
    <cellStyle name="Normal 14 3 12 2" xfId="7427" xr:uid="{00000000-0005-0000-0000-00000A1B0000}"/>
    <cellStyle name="Normal 14 3 12 2 2" xfId="7428" xr:uid="{00000000-0005-0000-0000-00000B1B0000}"/>
    <cellStyle name="Normal 14 3 12 2 3" xfId="7429" xr:uid="{00000000-0005-0000-0000-00000C1B0000}"/>
    <cellStyle name="Normal 14 3 12 2 4" xfId="7430" xr:uid="{00000000-0005-0000-0000-00000D1B0000}"/>
    <cellStyle name="Normal 14 3 12 3" xfId="7431" xr:uid="{00000000-0005-0000-0000-00000E1B0000}"/>
    <cellStyle name="Normal 14 3 12 3 2" xfId="7432" xr:uid="{00000000-0005-0000-0000-00000F1B0000}"/>
    <cellStyle name="Normal 14 3 12 3 3" xfId="7433" xr:uid="{00000000-0005-0000-0000-0000101B0000}"/>
    <cellStyle name="Normal 14 3 12 3 4" xfId="7434" xr:uid="{00000000-0005-0000-0000-0000111B0000}"/>
    <cellStyle name="Normal 14 3 12 4" xfId="7435" xr:uid="{00000000-0005-0000-0000-0000121B0000}"/>
    <cellStyle name="Normal 14 3 12 4 2" xfId="7436" xr:uid="{00000000-0005-0000-0000-0000131B0000}"/>
    <cellStyle name="Normal 14 3 12 4 3" xfId="7437" xr:uid="{00000000-0005-0000-0000-0000141B0000}"/>
    <cellStyle name="Normal 14 3 12 5" xfId="7438" xr:uid="{00000000-0005-0000-0000-0000151B0000}"/>
    <cellStyle name="Normal 14 3 12 6" xfId="7439" xr:uid="{00000000-0005-0000-0000-0000161B0000}"/>
    <cellStyle name="Normal 14 3 12 7" xfId="7440" xr:uid="{00000000-0005-0000-0000-0000171B0000}"/>
    <cellStyle name="Normal 14 3 13" xfId="7441" xr:uid="{00000000-0005-0000-0000-0000181B0000}"/>
    <cellStyle name="Normal 14 3 13 2" xfId="7442" xr:uid="{00000000-0005-0000-0000-0000191B0000}"/>
    <cellStyle name="Normal 14 3 13 3" xfId="7443" xr:uid="{00000000-0005-0000-0000-00001A1B0000}"/>
    <cellStyle name="Normal 14 3 13 4" xfId="7444" xr:uid="{00000000-0005-0000-0000-00001B1B0000}"/>
    <cellStyle name="Normal 14 3 14" xfId="7445" xr:uid="{00000000-0005-0000-0000-00001C1B0000}"/>
    <cellStyle name="Normal 14 3 14 2" xfId="7446" xr:uid="{00000000-0005-0000-0000-00001D1B0000}"/>
    <cellStyle name="Normal 14 3 14 3" xfId="7447" xr:uid="{00000000-0005-0000-0000-00001E1B0000}"/>
    <cellStyle name="Normal 14 3 14 4" xfId="7448" xr:uid="{00000000-0005-0000-0000-00001F1B0000}"/>
    <cellStyle name="Normal 14 3 15" xfId="7449" xr:uid="{00000000-0005-0000-0000-0000201B0000}"/>
    <cellStyle name="Normal 14 3 15 2" xfId="7450" xr:uid="{00000000-0005-0000-0000-0000211B0000}"/>
    <cellStyle name="Normal 14 3 15 3" xfId="7451" xr:uid="{00000000-0005-0000-0000-0000221B0000}"/>
    <cellStyle name="Normal 14 3 15 4" xfId="7452" xr:uid="{00000000-0005-0000-0000-0000231B0000}"/>
    <cellStyle name="Normal 14 3 16" xfId="7453" xr:uid="{00000000-0005-0000-0000-0000241B0000}"/>
    <cellStyle name="Normal 14 3 16 2" xfId="7454" xr:uid="{00000000-0005-0000-0000-0000251B0000}"/>
    <cellStyle name="Normal 14 3 16 3" xfId="7455" xr:uid="{00000000-0005-0000-0000-0000261B0000}"/>
    <cellStyle name="Normal 14 3 17" xfId="7456" xr:uid="{00000000-0005-0000-0000-0000271B0000}"/>
    <cellStyle name="Normal 14 3 18" xfId="7457" xr:uid="{00000000-0005-0000-0000-0000281B0000}"/>
    <cellStyle name="Normal 14 3 19" xfId="7458" xr:uid="{00000000-0005-0000-0000-0000291B0000}"/>
    <cellStyle name="Normal 14 3 2" xfId="196" xr:uid="{00000000-0005-0000-0000-00002A1B0000}"/>
    <cellStyle name="Normal 14 3 2 10" xfId="7459" xr:uid="{00000000-0005-0000-0000-00002B1B0000}"/>
    <cellStyle name="Normal 14 3 2 10 2" xfId="7460" xr:uid="{00000000-0005-0000-0000-00002C1B0000}"/>
    <cellStyle name="Normal 14 3 2 10 3" xfId="7461" xr:uid="{00000000-0005-0000-0000-00002D1B0000}"/>
    <cellStyle name="Normal 14 3 2 10 4" xfId="7462" xr:uid="{00000000-0005-0000-0000-00002E1B0000}"/>
    <cellStyle name="Normal 14 3 2 11" xfId="7463" xr:uid="{00000000-0005-0000-0000-00002F1B0000}"/>
    <cellStyle name="Normal 14 3 2 11 2" xfId="7464" xr:uid="{00000000-0005-0000-0000-0000301B0000}"/>
    <cellStyle name="Normal 14 3 2 11 3" xfId="7465" xr:uid="{00000000-0005-0000-0000-0000311B0000}"/>
    <cellStyle name="Normal 14 3 2 12" xfId="7466" xr:uid="{00000000-0005-0000-0000-0000321B0000}"/>
    <cellStyle name="Normal 14 3 2 13" xfId="7467" xr:uid="{00000000-0005-0000-0000-0000331B0000}"/>
    <cellStyle name="Normal 14 3 2 14" xfId="7468" xr:uid="{00000000-0005-0000-0000-0000341B0000}"/>
    <cellStyle name="Normal 14 3 2 2" xfId="487" xr:uid="{00000000-0005-0000-0000-0000351B0000}"/>
    <cellStyle name="Normal 14 3 2 2 10" xfId="7469" xr:uid="{00000000-0005-0000-0000-0000361B0000}"/>
    <cellStyle name="Normal 14 3 2 2 11" xfId="7470" xr:uid="{00000000-0005-0000-0000-0000371B0000}"/>
    <cellStyle name="Normal 14 3 2 2 2" xfId="7471" xr:uid="{00000000-0005-0000-0000-0000381B0000}"/>
    <cellStyle name="Normal 14 3 2 2 2 10" xfId="7472" xr:uid="{00000000-0005-0000-0000-0000391B0000}"/>
    <cellStyle name="Normal 14 3 2 2 2 2" xfId="7473" xr:uid="{00000000-0005-0000-0000-00003A1B0000}"/>
    <cellStyle name="Normal 14 3 2 2 2 2 2" xfId="7474" xr:uid="{00000000-0005-0000-0000-00003B1B0000}"/>
    <cellStyle name="Normal 14 3 2 2 2 2 2 2" xfId="7475" xr:uid="{00000000-0005-0000-0000-00003C1B0000}"/>
    <cellStyle name="Normal 14 3 2 2 2 2 2 2 2" xfId="7476" xr:uid="{00000000-0005-0000-0000-00003D1B0000}"/>
    <cellStyle name="Normal 14 3 2 2 2 2 2 2 3" xfId="7477" xr:uid="{00000000-0005-0000-0000-00003E1B0000}"/>
    <cellStyle name="Normal 14 3 2 2 2 2 2 2 4" xfId="7478" xr:uid="{00000000-0005-0000-0000-00003F1B0000}"/>
    <cellStyle name="Normal 14 3 2 2 2 2 2 3" xfId="7479" xr:uid="{00000000-0005-0000-0000-0000401B0000}"/>
    <cellStyle name="Normal 14 3 2 2 2 2 2 3 2" xfId="7480" xr:uid="{00000000-0005-0000-0000-0000411B0000}"/>
    <cellStyle name="Normal 14 3 2 2 2 2 2 3 3" xfId="7481" xr:uid="{00000000-0005-0000-0000-0000421B0000}"/>
    <cellStyle name="Normal 14 3 2 2 2 2 2 4" xfId="7482" xr:uid="{00000000-0005-0000-0000-0000431B0000}"/>
    <cellStyle name="Normal 14 3 2 2 2 2 2 5" xfId="7483" xr:uid="{00000000-0005-0000-0000-0000441B0000}"/>
    <cellStyle name="Normal 14 3 2 2 2 2 2 6" xfId="7484" xr:uid="{00000000-0005-0000-0000-0000451B0000}"/>
    <cellStyle name="Normal 14 3 2 2 2 2 3" xfId="7485" xr:uid="{00000000-0005-0000-0000-0000461B0000}"/>
    <cellStyle name="Normal 14 3 2 2 2 2 3 2" xfId="7486" xr:uid="{00000000-0005-0000-0000-0000471B0000}"/>
    <cellStyle name="Normal 14 3 2 2 2 2 3 3" xfId="7487" xr:uid="{00000000-0005-0000-0000-0000481B0000}"/>
    <cellStyle name="Normal 14 3 2 2 2 2 3 4" xfId="7488" xr:uid="{00000000-0005-0000-0000-0000491B0000}"/>
    <cellStyle name="Normal 14 3 2 2 2 2 4" xfId="7489" xr:uid="{00000000-0005-0000-0000-00004A1B0000}"/>
    <cellStyle name="Normal 14 3 2 2 2 2 4 2" xfId="7490" xr:uid="{00000000-0005-0000-0000-00004B1B0000}"/>
    <cellStyle name="Normal 14 3 2 2 2 2 4 3" xfId="7491" xr:uid="{00000000-0005-0000-0000-00004C1B0000}"/>
    <cellStyle name="Normal 14 3 2 2 2 2 4 4" xfId="7492" xr:uid="{00000000-0005-0000-0000-00004D1B0000}"/>
    <cellStyle name="Normal 14 3 2 2 2 2 5" xfId="7493" xr:uid="{00000000-0005-0000-0000-00004E1B0000}"/>
    <cellStyle name="Normal 14 3 2 2 2 2 5 2" xfId="7494" xr:uid="{00000000-0005-0000-0000-00004F1B0000}"/>
    <cellStyle name="Normal 14 3 2 2 2 2 5 3" xfId="7495" xr:uid="{00000000-0005-0000-0000-0000501B0000}"/>
    <cellStyle name="Normal 14 3 2 2 2 2 5 4" xfId="7496" xr:uid="{00000000-0005-0000-0000-0000511B0000}"/>
    <cellStyle name="Normal 14 3 2 2 2 2 6" xfId="7497" xr:uid="{00000000-0005-0000-0000-0000521B0000}"/>
    <cellStyle name="Normal 14 3 2 2 2 2 6 2" xfId="7498" xr:uid="{00000000-0005-0000-0000-0000531B0000}"/>
    <cellStyle name="Normal 14 3 2 2 2 2 6 3" xfId="7499" xr:uid="{00000000-0005-0000-0000-0000541B0000}"/>
    <cellStyle name="Normal 14 3 2 2 2 2 7" xfId="7500" xr:uid="{00000000-0005-0000-0000-0000551B0000}"/>
    <cellStyle name="Normal 14 3 2 2 2 2 8" xfId="7501" xr:uid="{00000000-0005-0000-0000-0000561B0000}"/>
    <cellStyle name="Normal 14 3 2 2 2 2 9" xfId="7502" xr:uid="{00000000-0005-0000-0000-0000571B0000}"/>
    <cellStyle name="Normal 14 3 2 2 2 3" xfId="7503" xr:uid="{00000000-0005-0000-0000-0000581B0000}"/>
    <cellStyle name="Normal 14 3 2 2 2 3 2" xfId="7504" xr:uid="{00000000-0005-0000-0000-0000591B0000}"/>
    <cellStyle name="Normal 14 3 2 2 2 3 2 2" xfId="7505" xr:uid="{00000000-0005-0000-0000-00005A1B0000}"/>
    <cellStyle name="Normal 14 3 2 2 2 3 2 3" xfId="7506" xr:uid="{00000000-0005-0000-0000-00005B1B0000}"/>
    <cellStyle name="Normal 14 3 2 2 2 3 2 4" xfId="7507" xr:uid="{00000000-0005-0000-0000-00005C1B0000}"/>
    <cellStyle name="Normal 14 3 2 2 2 3 3" xfId="7508" xr:uid="{00000000-0005-0000-0000-00005D1B0000}"/>
    <cellStyle name="Normal 14 3 2 2 2 3 3 2" xfId="7509" xr:uid="{00000000-0005-0000-0000-00005E1B0000}"/>
    <cellStyle name="Normal 14 3 2 2 2 3 3 3" xfId="7510" xr:uid="{00000000-0005-0000-0000-00005F1B0000}"/>
    <cellStyle name="Normal 14 3 2 2 2 3 4" xfId="7511" xr:uid="{00000000-0005-0000-0000-0000601B0000}"/>
    <cellStyle name="Normal 14 3 2 2 2 3 5" xfId="7512" xr:uid="{00000000-0005-0000-0000-0000611B0000}"/>
    <cellStyle name="Normal 14 3 2 2 2 3 6" xfId="7513" xr:uid="{00000000-0005-0000-0000-0000621B0000}"/>
    <cellStyle name="Normal 14 3 2 2 2 4" xfId="7514" xr:uid="{00000000-0005-0000-0000-0000631B0000}"/>
    <cellStyle name="Normal 14 3 2 2 2 4 2" xfId="7515" xr:uid="{00000000-0005-0000-0000-0000641B0000}"/>
    <cellStyle name="Normal 14 3 2 2 2 4 3" xfId="7516" xr:uid="{00000000-0005-0000-0000-0000651B0000}"/>
    <cellStyle name="Normal 14 3 2 2 2 4 4" xfId="7517" xr:uid="{00000000-0005-0000-0000-0000661B0000}"/>
    <cellStyle name="Normal 14 3 2 2 2 5" xfId="7518" xr:uid="{00000000-0005-0000-0000-0000671B0000}"/>
    <cellStyle name="Normal 14 3 2 2 2 5 2" xfId="7519" xr:uid="{00000000-0005-0000-0000-0000681B0000}"/>
    <cellStyle name="Normal 14 3 2 2 2 5 3" xfId="7520" xr:uid="{00000000-0005-0000-0000-0000691B0000}"/>
    <cellStyle name="Normal 14 3 2 2 2 5 4" xfId="7521" xr:uid="{00000000-0005-0000-0000-00006A1B0000}"/>
    <cellStyle name="Normal 14 3 2 2 2 6" xfId="7522" xr:uid="{00000000-0005-0000-0000-00006B1B0000}"/>
    <cellStyle name="Normal 14 3 2 2 2 6 2" xfId="7523" xr:uid="{00000000-0005-0000-0000-00006C1B0000}"/>
    <cellStyle name="Normal 14 3 2 2 2 6 3" xfId="7524" xr:uid="{00000000-0005-0000-0000-00006D1B0000}"/>
    <cellStyle name="Normal 14 3 2 2 2 6 4" xfId="7525" xr:uid="{00000000-0005-0000-0000-00006E1B0000}"/>
    <cellStyle name="Normal 14 3 2 2 2 7" xfId="7526" xr:uid="{00000000-0005-0000-0000-00006F1B0000}"/>
    <cellStyle name="Normal 14 3 2 2 2 7 2" xfId="7527" xr:uid="{00000000-0005-0000-0000-0000701B0000}"/>
    <cellStyle name="Normal 14 3 2 2 2 7 3" xfId="7528" xr:uid="{00000000-0005-0000-0000-0000711B0000}"/>
    <cellStyle name="Normal 14 3 2 2 2 8" xfId="7529" xr:uid="{00000000-0005-0000-0000-0000721B0000}"/>
    <cellStyle name="Normal 14 3 2 2 2 9" xfId="7530" xr:uid="{00000000-0005-0000-0000-0000731B0000}"/>
    <cellStyle name="Normal 14 3 2 2 3" xfId="7531" xr:uid="{00000000-0005-0000-0000-0000741B0000}"/>
    <cellStyle name="Normal 14 3 2 2 3 2" xfId="7532" xr:uid="{00000000-0005-0000-0000-0000751B0000}"/>
    <cellStyle name="Normal 14 3 2 2 3 2 2" xfId="7533" xr:uid="{00000000-0005-0000-0000-0000761B0000}"/>
    <cellStyle name="Normal 14 3 2 2 3 2 2 2" xfId="7534" xr:uid="{00000000-0005-0000-0000-0000771B0000}"/>
    <cellStyle name="Normal 14 3 2 2 3 2 2 3" xfId="7535" xr:uid="{00000000-0005-0000-0000-0000781B0000}"/>
    <cellStyle name="Normal 14 3 2 2 3 2 2 4" xfId="7536" xr:uid="{00000000-0005-0000-0000-0000791B0000}"/>
    <cellStyle name="Normal 14 3 2 2 3 2 3" xfId="7537" xr:uid="{00000000-0005-0000-0000-00007A1B0000}"/>
    <cellStyle name="Normal 14 3 2 2 3 2 3 2" xfId="7538" xr:uid="{00000000-0005-0000-0000-00007B1B0000}"/>
    <cellStyle name="Normal 14 3 2 2 3 2 3 3" xfId="7539" xr:uid="{00000000-0005-0000-0000-00007C1B0000}"/>
    <cellStyle name="Normal 14 3 2 2 3 2 4" xfId="7540" xr:uid="{00000000-0005-0000-0000-00007D1B0000}"/>
    <cellStyle name="Normal 14 3 2 2 3 2 5" xfId="7541" xr:uid="{00000000-0005-0000-0000-00007E1B0000}"/>
    <cellStyle name="Normal 14 3 2 2 3 2 6" xfId="7542" xr:uid="{00000000-0005-0000-0000-00007F1B0000}"/>
    <cellStyle name="Normal 14 3 2 2 3 3" xfId="7543" xr:uid="{00000000-0005-0000-0000-0000801B0000}"/>
    <cellStyle name="Normal 14 3 2 2 3 3 2" xfId="7544" xr:uid="{00000000-0005-0000-0000-0000811B0000}"/>
    <cellStyle name="Normal 14 3 2 2 3 3 3" xfId="7545" xr:uid="{00000000-0005-0000-0000-0000821B0000}"/>
    <cellStyle name="Normal 14 3 2 2 3 3 4" xfId="7546" xr:uid="{00000000-0005-0000-0000-0000831B0000}"/>
    <cellStyle name="Normal 14 3 2 2 3 4" xfId="7547" xr:uid="{00000000-0005-0000-0000-0000841B0000}"/>
    <cellStyle name="Normal 14 3 2 2 3 4 2" xfId="7548" xr:uid="{00000000-0005-0000-0000-0000851B0000}"/>
    <cellStyle name="Normal 14 3 2 2 3 4 3" xfId="7549" xr:uid="{00000000-0005-0000-0000-0000861B0000}"/>
    <cellStyle name="Normal 14 3 2 2 3 4 4" xfId="7550" xr:uid="{00000000-0005-0000-0000-0000871B0000}"/>
    <cellStyle name="Normal 14 3 2 2 3 5" xfId="7551" xr:uid="{00000000-0005-0000-0000-0000881B0000}"/>
    <cellStyle name="Normal 14 3 2 2 3 5 2" xfId="7552" xr:uid="{00000000-0005-0000-0000-0000891B0000}"/>
    <cellStyle name="Normal 14 3 2 2 3 5 3" xfId="7553" xr:uid="{00000000-0005-0000-0000-00008A1B0000}"/>
    <cellStyle name="Normal 14 3 2 2 3 5 4" xfId="7554" xr:uid="{00000000-0005-0000-0000-00008B1B0000}"/>
    <cellStyle name="Normal 14 3 2 2 3 6" xfId="7555" xr:uid="{00000000-0005-0000-0000-00008C1B0000}"/>
    <cellStyle name="Normal 14 3 2 2 3 6 2" xfId="7556" xr:uid="{00000000-0005-0000-0000-00008D1B0000}"/>
    <cellStyle name="Normal 14 3 2 2 3 6 3" xfId="7557" xr:uid="{00000000-0005-0000-0000-00008E1B0000}"/>
    <cellStyle name="Normal 14 3 2 2 3 7" xfId="7558" xr:uid="{00000000-0005-0000-0000-00008F1B0000}"/>
    <cellStyle name="Normal 14 3 2 2 3 8" xfId="7559" xr:uid="{00000000-0005-0000-0000-0000901B0000}"/>
    <cellStyle name="Normal 14 3 2 2 3 9" xfId="7560" xr:uid="{00000000-0005-0000-0000-0000911B0000}"/>
    <cellStyle name="Normal 14 3 2 2 4" xfId="7561" xr:uid="{00000000-0005-0000-0000-0000921B0000}"/>
    <cellStyle name="Normal 14 3 2 2 4 2" xfId="7562" xr:uid="{00000000-0005-0000-0000-0000931B0000}"/>
    <cellStyle name="Normal 14 3 2 2 4 2 2" xfId="7563" xr:uid="{00000000-0005-0000-0000-0000941B0000}"/>
    <cellStyle name="Normal 14 3 2 2 4 2 3" xfId="7564" xr:uid="{00000000-0005-0000-0000-0000951B0000}"/>
    <cellStyle name="Normal 14 3 2 2 4 2 4" xfId="7565" xr:uid="{00000000-0005-0000-0000-0000961B0000}"/>
    <cellStyle name="Normal 14 3 2 2 4 3" xfId="7566" xr:uid="{00000000-0005-0000-0000-0000971B0000}"/>
    <cellStyle name="Normal 14 3 2 2 4 3 2" xfId="7567" xr:uid="{00000000-0005-0000-0000-0000981B0000}"/>
    <cellStyle name="Normal 14 3 2 2 4 3 3" xfId="7568" xr:uid="{00000000-0005-0000-0000-0000991B0000}"/>
    <cellStyle name="Normal 14 3 2 2 4 4" xfId="7569" xr:uid="{00000000-0005-0000-0000-00009A1B0000}"/>
    <cellStyle name="Normal 14 3 2 2 4 5" xfId="7570" xr:uid="{00000000-0005-0000-0000-00009B1B0000}"/>
    <cellStyle name="Normal 14 3 2 2 4 6" xfId="7571" xr:uid="{00000000-0005-0000-0000-00009C1B0000}"/>
    <cellStyle name="Normal 14 3 2 2 5" xfId="7572" xr:uid="{00000000-0005-0000-0000-00009D1B0000}"/>
    <cellStyle name="Normal 14 3 2 2 5 2" xfId="7573" xr:uid="{00000000-0005-0000-0000-00009E1B0000}"/>
    <cellStyle name="Normal 14 3 2 2 5 3" xfId="7574" xr:uid="{00000000-0005-0000-0000-00009F1B0000}"/>
    <cellStyle name="Normal 14 3 2 2 5 4" xfId="7575" xr:uid="{00000000-0005-0000-0000-0000A01B0000}"/>
    <cellStyle name="Normal 14 3 2 2 6" xfId="7576" xr:uid="{00000000-0005-0000-0000-0000A11B0000}"/>
    <cellStyle name="Normal 14 3 2 2 6 2" xfId="7577" xr:uid="{00000000-0005-0000-0000-0000A21B0000}"/>
    <cellStyle name="Normal 14 3 2 2 6 3" xfId="7578" xr:uid="{00000000-0005-0000-0000-0000A31B0000}"/>
    <cellStyle name="Normal 14 3 2 2 6 4" xfId="7579" xr:uid="{00000000-0005-0000-0000-0000A41B0000}"/>
    <cellStyle name="Normal 14 3 2 2 7" xfId="7580" xr:uid="{00000000-0005-0000-0000-0000A51B0000}"/>
    <cellStyle name="Normal 14 3 2 2 7 2" xfId="7581" xr:uid="{00000000-0005-0000-0000-0000A61B0000}"/>
    <cellStyle name="Normal 14 3 2 2 7 3" xfId="7582" xr:uid="{00000000-0005-0000-0000-0000A71B0000}"/>
    <cellStyle name="Normal 14 3 2 2 7 4" xfId="7583" xr:uid="{00000000-0005-0000-0000-0000A81B0000}"/>
    <cellStyle name="Normal 14 3 2 2 8" xfId="7584" xr:uid="{00000000-0005-0000-0000-0000A91B0000}"/>
    <cellStyle name="Normal 14 3 2 2 8 2" xfId="7585" xr:uid="{00000000-0005-0000-0000-0000AA1B0000}"/>
    <cellStyle name="Normal 14 3 2 2 8 3" xfId="7586" xr:uid="{00000000-0005-0000-0000-0000AB1B0000}"/>
    <cellStyle name="Normal 14 3 2 2 9" xfId="7587" xr:uid="{00000000-0005-0000-0000-0000AC1B0000}"/>
    <cellStyle name="Normal 14 3 2 3" xfId="7588" xr:uid="{00000000-0005-0000-0000-0000AD1B0000}"/>
    <cellStyle name="Normal 14 3 2 3 10" xfId="7589" xr:uid="{00000000-0005-0000-0000-0000AE1B0000}"/>
    <cellStyle name="Normal 14 3 2 3 2" xfId="7590" xr:uid="{00000000-0005-0000-0000-0000AF1B0000}"/>
    <cellStyle name="Normal 14 3 2 3 2 2" xfId="7591" xr:uid="{00000000-0005-0000-0000-0000B01B0000}"/>
    <cellStyle name="Normal 14 3 2 3 2 2 2" xfId="7592" xr:uid="{00000000-0005-0000-0000-0000B11B0000}"/>
    <cellStyle name="Normal 14 3 2 3 2 2 2 2" xfId="7593" xr:uid="{00000000-0005-0000-0000-0000B21B0000}"/>
    <cellStyle name="Normal 14 3 2 3 2 2 2 3" xfId="7594" xr:uid="{00000000-0005-0000-0000-0000B31B0000}"/>
    <cellStyle name="Normal 14 3 2 3 2 2 2 4" xfId="7595" xr:uid="{00000000-0005-0000-0000-0000B41B0000}"/>
    <cellStyle name="Normal 14 3 2 3 2 2 3" xfId="7596" xr:uid="{00000000-0005-0000-0000-0000B51B0000}"/>
    <cellStyle name="Normal 14 3 2 3 2 2 3 2" xfId="7597" xr:uid="{00000000-0005-0000-0000-0000B61B0000}"/>
    <cellStyle name="Normal 14 3 2 3 2 2 3 3" xfId="7598" xr:uid="{00000000-0005-0000-0000-0000B71B0000}"/>
    <cellStyle name="Normal 14 3 2 3 2 2 4" xfId="7599" xr:uid="{00000000-0005-0000-0000-0000B81B0000}"/>
    <cellStyle name="Normal 14 3 2 3 2 2 5" xfId="7600" xr:uid="{00000000-0005-0000-0000-0000B91B0000}"/>
    <cellStyle name="Normal 14 3 2 3 2 2 6" xfId="7601" xr:uid="{00000000-0005-0000-0000-0000BA1B0000}"/>
    <cellStyle name="Normal 14 3 2 3 2 3" xfId="7602" xr:uid="{00000000-0005-0000-0000-0000BB1B0000}"/>
    <cellStyle name="Normal 14 3 2 3 2 3 2" xfId="7603" xr:uid="{00000000-0005-0000-0000-0000BC1B0000}"/>
    <cellStyle name="Normal 14 3 2 3 2 3 3" xfId="7604" xr:uid="{00000000-0005-0000-0000-0000BD1B0000}"/>
    <cellStyle name="Normal 14 3 2 3 2 3 4" xfId="7605" xr:uid="{00000000-0005-0000-0000-0000BE1B0000}"/>
    <cellStyle name="Normal 14 3 2 3 2 4" xfId="7606" xr:uid="{00000000-0005-0000-0000-0000BF1B0000}"/>
    <cellStyle name="Normal 14 3 2 3 2 4 2" xfId="7607" xr:uid="{00000000-0005-0000-0000-0000C01B0000}"/>
    <cellStyle name="Normal 14 3 2 3 2 4 3" xfId="7608" xr:uid="{00000000-0005-0000-0000-0000C11B0000}"/>
    <cellStyle name="Normal 14 3 2 3 2 4 4" xfId="7609" xr:uid="{00000000-0005-0000-0000-0000C21B0000}"/>
    <cellStyle name="Normal 14 3 2 3 2 5" xfId="7610" xr:uid="{00000000-0005-0000-0000-0000C31B0000}"/>
    <cellStyle name="Normal 14 3 2 3 2 5 2" xfId="7611" xr:uid="{00000000-0005-0000-0000-0000C41B0000}"/>
    <cellStyle name="Normal 14 3 2 3 2 5 3" xfId="7612" xr:uid="{00000000-0005-0000-0000-0000C51B0000}"/>
    <cellStyle name="Normal 14 3 2 3 2 5 4" xfId="7613" xr:uid="{00000000-0005-0000-0000-0000C61B0000}"/>
    <cellStyle name="Normal 14 3 2 3 2 6" xfId="7614" xr:uid="{00000000-0005-0000-0000-0000C71B0000}"/>
    <cellStyle name="Normal 14 3 2 3 2 6 2" xfId="7615" xr:uid="{00000000-0005-0000-0000-0000C81B0000}"/>
    <cellStyle name="Normal 14 3 2 3 2 6 3" xfId="7616" xr:uid="{00000000-0005-0000-0000-0000C91B0000}"/>
    <cellStyle name="Normal 14 3 2 3 2 7" xfId="7617" xr:uid="{00000000-0005-0000-0000-0000CA1B0000}"/>
    <cellStyle name="Normal 14 3 2 3 2 8" xfId="7618" xr:uid="{00000000-0005-0000-0000-0000CB1B0000}"/>
    <cellStyle name="Normal 14 3 2 3 2 9" xfId="7619" xr:uid="{00000000-0005-0000-0000-0000CC1B0000}"/>
    <cellStyle name="Normal 14 3 2 3 3" xfId="7620" xr:uid="{00000000-0005-0000-0000-0000CD1B0000}"/>
    <cellStyle name="Normal 14 3 2 3 3 2" xfId="7621" xr:uid="{00000000-0005-0000-0000-0000CE1B0000}"/>
    <cellStyle name="Normal 14 3 2 3 3 2 2" xfId="7622" xr:uid="{00000000-0005-0000-0000-0000CF1B0000}"/>
    <cellStyle name="Normal 14 3 2 3 3 2 3" xfId="7623" xr:uid="{00000000-0005-0000-0000-0000D01B0000}"/>
    <cellStyle name="Normal 14 3 2 3 3 2 4" xfId="7624" xr:uid="{00000000-0005-0000-0000-0000D11B0000}"/>
    <cellStyle name="Normal 14 3 2 3 3 3" xfId="7625" xr:uid="{00000000-0005-0000-0000-0000D21B0000}"/>
    <cellStyle name="Normal 14 3 2 3 3 3 2" xfId="7626" xr:uid="{00000000-0005-0000-0000-0000D31B0000}"/>
    <cellStyle name="Normal 14 3 2 3 3 3 3" xfId="7627" xr:uid="{00000000-0005-0000-0000-0000D41B0000}"/>
    <cellStyle name="Normal 14 3 2 3 3 4" xfId="7628" xr:uid="{00000000-0005-0000-0000-0000D51B0000}"/>
    <cellStyle name="Normal 14 3 2 3 3 5" xfId="7629" xr:uid="{00000000-0005-0000-0000-0000D61B0000}"/>
    <cellStyle name="Normal 14 3 2 3 3 6" xfId="7630" xr:uid="{00000000-0005-0000-0000-0000D71B0000}"/>
    <cellStyle name="Normal 14 3 2 3 4" xfId="7631" xr:uid="{00000000-0005-0000-0000-0000D81B0000}"/>
    <cellStyle name="Normal 14 3 2 3 4 2" xfId="7632" xr:uid="{00000000-0005-0000-0000-0000D91B0000}"/>
    <cellStyle name="Normal 14 3 2 3 4 3" xfId="7633" xr:uid="{00000000-0005-0000-0000-0000DA1B0000}"/>
    <cellStyle name="Normal 14 3 2 3 4 4" xfId="7634" xr:uid="{00000000-0005-0000-0000-0000DB1B0000}"/>
    <cellStyle name="Normal 14 3 2 3 5" xfId="7635" xr:uid="{00000000-0005-0000-0000-0000DC1B0000}"/>
    <cellStyle name="Normal 14 3 2 3 5 2" xfId="7636" xr:uid="{00000000-0005-0000-0000-0000DD1B0000}"/>
    <cellStyle name="Normal 14 3 2 3 5 3" xfId="7637" xr:uid="{00000000-0005-0000-0000-0000DE1B0000}"/>
    <cellStyle name="Normal 14 3 2 3 5 4" xfId="7638" xr:uid="{00000000-0005-0000-0000-0000DF1B0000}"/>
    <cellStyle name="Normal 14 3 2 3 6" xfId="7639" xr:uid="{00000000-0005-0000-0000-0000E01B0000}"/>
    <cellStyle name="Normal 14 3 2 3 6 2" xfId="7640" xr:uid="{00000000-0005-0000-0000-0000E11B0000}"/>
    <cellStyle name="Normal 14 3 2 3 6 3" xfId="7641" xr:uid="{00000000-0005-0000-0000-0000E21B0000}"/>
    <cellStyle name="Normal 14 3 2 3 6 4" xfId="7642" xr:uid="{00000000-0005-0000-0000-0000E31B0000}"/>
    <cellStyle name="Normal 14 3 2 3 7" xfId="7643" xr:uid="{00000000-0005-0000-0000-0000E41B0000}"/>
    <cellStyle name="Normal 14 3 2 3 7 2" xfId="7644" xr:uid="{00000000-0005-0000-0000-0000E51B0000}"/>
    <cellStyle name="Normal 14 3 2 3 7 3" xfId="7645" xr:uid="{00000000-0005-0000-0000-0000E61B0000}"/>
    <cellStyle name="Normal 14 3 2 3 8" xfId="7646" xr:uid="{00000000-0005-0000-0000-0000E71B0000}"/>
    <cellStyle name="Normal 14 3 2 3 9" xfId="7647" xr:uid="{00000000-0005-0000-0000-0000E81B0000}"/>
    <cellStyle name="Normal 14 3 2 4" xfId="7648" xr:uid="{00000000-0005-0000-0000-0000E91B0000}"/>
    <cellStyle name="Normal 14 3 2 4 2" xfId="7649" xr:uid="{00000000-0005-0000-0000-0000EA1B0000}"/>
    <cellStyle name="Normal 14 3 2 4 2 2" xfId="7650" xr:uid="{00000000-0005-0000-0000-0000EB1B0000}"/>
    <cellStyle name="Normal 14 3 2 4 2 2 2" xfId="7651" xr:uid="{00000000-0005-0000-0000-0000EC1B0000}"/>
    <cellStyle name="Normal 14 3 2 4 2 2 3" xfId="7652" xr:uid="{00000000-0005-0000-0000-0000ED1B0000}"/>
    <cellStyle name="Normal 14 3 2 4 2 2 4" xfId="7653" xr:uid="{00000000-0005-0000-0000-0000EE1B0000}"/>
    <cellStyle name="Normal 14 3 2 4 2 3" xfId="7654" xr:uid="{00000000-0005-0000-0000-0000EF1B0000}"/>
    <cellStyle name="Normal 14 3 2 4 2 3 2" xfId="7655" xr:uid="{00000000-0005-0000-0000-0000F01B0000}"/>
    <cellStyle name="Normal 14 3 2 4 2 3 3" xfId="7656" xr:uid="{00000000-0005-0000-0000-0000F11B0000}"/>
    <cellStyle name="Normal 14 3 2 4 2 4" xfId="7657" xr:uid="{00000000-0005-0000-0000-0000F21B0000}"/>
    <cellStyle name="Normal 14 3 2 4 2 5" xfId="7658" xr:uid="{00000000-0005-0000-0000-0000F31B0000}"/>
    <cellStyle name="Normal 14 3 2 4 2 6" xfId="7659" xr:uid="{00000000-0005-0000-0000-0000F41B0000}"/>
    <cellStyle name="Normal 14 3 2 4 3" xfId="7660" xr:uid="{00000000-0005-0000-0000-0000F51B0000}"/>
    <cellStyle name="Normal 14 3 2 4 3 2" xfId="7661" xr:uid="{00000000-0005-0000-0000-0000F61B0000}"/>
    <cellStyle name="Normal 14 3 2 4 3 3" xfId="7662" xr:uid="{00000000-0005-0000-0000-0000F71B0000}"/>
    <cellStyle name="Normal 14 3 2 4 3 4" xfId="7663" xr:uid="{00000000-0005-0000-0000-0000F81B0000}"/>
    <cellStyle name="Normal 14 3 2 4 4" xfId="7664" xr:uid="{00000000-0005-0000-0000-0000F91B0000}"/>
    <cellStyle name="Normal 14 3 2 4 4 2" xfId="7665" xr:uid="{00000000-0005-0000-0000-0000FA1B0000}"/>
    <cellStyle name="Normal 14 3 2 4 4 3" xfId="7666" xr:uid="{00000000-0005-0000-0000-0000FB1B0000}"/>
    <cellStyle name="Normal 14 3 2 4 4 4" xfId="7667" xr:uid="{00000000-0005-0000-0000-0000FC1B0000}"/>
    <cellStyle name="Normal 14 3 2 4 5" xfId="7668" xr:uid="{00000000-0005-0000-0000-0000FD1B0000}"/>
    <cellStyle name="Normal 14 3 2 4 5 2" xfId="7669" xr:uid="{00000000-0005-0000-0000-0000FE1B0000}"/>
    <cellStyle name="Normal 14 3 2 4 5 3" xfId="7670" xr:uid="{00000000-0005-0000-0000-0000FF1B0000}"/>
    <cellStyle name="Normal 14 3 2 4 5 4" xfId="7671" xr:uid="{00000000-0005-0000-0000-0000001C0000}"/>
    <cellStyle name="Normal 14 3 2 4 6" xfId="7672" xr:uid="{00000000-0005-0000-0000-0000011C0000}"/>
    <cellStyle name="Normal 14 3 2 4 6 2" xfId="7673" xr:uid="{00000000-0005-0000-0000-0000021C0000}"/>
    <cellStyle name="Normal 14 3 2 4 6 3" xfId="7674" xr:uid="{00000000-0005-0000-0000-0000031C0000}"/>
    <cellStyle name="Normal 14 3 2 4 7" xfId="7675" xr:uid="{00000000-0005-0000-0000-0000041C0000}"/>
    <cellStyle name="Normal 14 3 2 4 8" xfId="7676" xr:uid="{00000000-0005-0000-0000-0000051C0000}"/>
    <cellStyle name="Normal 14 3 2 4 9" xfId="7677" xr:uid="{00000000-0005-0000-0000-0000061C0000}"/>
    <cellStyle name="Normal 14 3 2 5" xfId="7678" xr:uid="{00000000-0005-0000-0000-0000071C0000}"/>
    <cellStyle name="Normal 14 3 2 5 2" xfId="7679" xr:uid="{00000000-0005-0000-0000-0000081C0000}"/>
    <cellStyle name="Normal 14 3 2 5 2 2" xfId="7680" xr:uid="{00000000-0005-0000-0000-0000091C0000}"/>
    <cellStyle name="Normal 14 3 2 5 2 2 2" xfId="7681" xr:uid="{00000000-0005-0000-0000-00000A1C0000}"/>
    <cellStyle name="Normal 14 3 2 5 2 2 3" xfId="7682" xr:uid="{00000000-0005-0000-0000-00000B1C0000}"/>
    <cellStyle name="Normal 14 3 2 5 2 2 4" xfId="7683" xr:uid="{00000000-0005-0000-0000-00000C1C0000}"/>
    <cellStyle name="Normal 14 3 2 5 2 3" xfId="7684" xr:uid="{00000000-0005-0000-0000-00000D1C0000}"/>
    <cellStyle name="Normal 14 3 2 5 2 3 2" xfId="7685" xr:uid="{00000000-0005-0000-0000-00000E1C0000}"/>
    <cellStyle name="Normal 14 3 2 5 2 3 3" xfId="7686" xr:uid="{00000000-0005-0000-0000-00000F1C0000}"/>
    <cellStyle name="Normal 14 3 2 5 2 4" xfId="7687" xr:uid="{00000000-0005-0000-0000-0000101C0000}"/>
    <cellStyle name="Normal 14 3 2 5 2 5" xfId="7688" xr:uid="{00000000-0005-0000-0000-0000111C0000}"/>
    <cellStyle name="Normal 14 3 2 5 2 6" xfId="7689" xr:uid="{00000000-0005-0000-0000-0000121C0000}"/>
    <cellStyle name="Normal 14 3 2 5 3" xfId="7690" xr:uid="{00000000-0005-0000-0000-0000131C0000}"/>
    <cellStyle name="Normal 14 3 2 5 3 2" xfId="7691" xr:uid="{00000000-0005-0000-0000-0000141C0000}"/>
    <cellStyle name="Normal 14 3 2 5 3 3" xfId="7692" xr:uid="{00000000-0005-0000-0000-0000151C0000}"/>
    <cellStyle name="Normal 14 3 2 5 3 4" xfId="7693" xr:uid="{00000000-0005-0000-0000-0000161C0000}"/>
    <cellStyle name="Normal 14 3 2 5 4" xfId="7694" xr:uid="{00000000-0005-0000-0000-0000171C0000}"/>
    <cellStyle name="Normal 14 3 2 5 4 2" xfId="7695" xr:uid="{00000000-0005-0000-0000-0000181C0000}"/>
    <cellStyle name="Normal 14 3 2 5 4 3" xfId="7696" xr:uid="{00000000-0005-0000-0000-0000191C0000}"/>
    <cellStyle name="Normal 14 3 2 5 4 4" xfId="7697" xr:uid="{00000000-0005-0000-0000-00001A1C0000}"/>
    <cellStyle name="Normal 14 3 2 5 5" xfId="7698" xr:uid="{00000000-0005-0000-0000-00001B1C0000}"/>
    <cellStyle name="Normal 14 3 2 5 5 2" xfId="7699" xr:uid="{00000000-0005-0000-0000-00001C1C0000}"/>
    <cellStyle name="Normal 14 3 2 5 5 3" xfId="7700" xr:uid="{00000000-0005-0000-0000-00001D1C0000}"/>
    <cellStyle name="Normal 14 3 2 5 5 4" xfId="7701" xr:uid="{00000000-0005-0000-0000-00001E1C0000}"/>
    <cellStyle name="Normal 14 3 2 5 6" xfId="7702" xr:uid="{00000000-0005-0000-0000-00001F1C0000}"/>
    <cellStyle name="Normal 14 3 2 5 6 2" xfId="7703" xr:uid="{00000000-0005-0000-0000-0000201C0000}"/>
    <cellStyle name="Normal 14 3 2 5 6 3" xfId="7704" xr:uid="{00000000-0005-0000-0000-0000211C0000}"/>
    <cellStyle name="Normal 14 3 2 5 7" xfId="7705" xr:uid="{00000000-0005-0000-0000-0000221C0000}"/>
    <cellStyle name="Normal 14 3 2 5 8" xfId="7706" xr:uid="{00000000-0005-0000-0000-0000231C0000}"/>
    <cellStyle name="Normal 14 3 2 5 9" xfId="7707" xr:uid="{00000000-0005-0000-0000-0000241C0000}"/>
    <cellStyle name="Normal 14 3 2 6" xfId="7708" xr:uid="{00000000-0005-0000-0000-0000251C0000}"/>
    <cellStyle name="Normal 14 3 2 6 2" xfId="7709" xr:uid="{00000000-0005-0000-0000-0000261C0000}"/>
    <cellStyle name="Normal 14 3 2 6 2 2" xfId="7710" xr:uid="{00000000-0005-0000-0000-0000271C0000}"/>
    <cellStyle name="Normal 14 3 2 6 2 2 2" xfId="7711" xr:uid="{00000000-0005-0000-0000-0000281C0000}"/>
    <cellStyle name="Normal 14 3 2 6 2 2 3" xfId="7712" xr:uid="{00000000-0005-0000-0000-0000291C0000}"/>
    <cellStyle name="Normal 14 3 2 6 2 2 4" xfId="7713" xr:uid="{00000000-0005-0000-0000-00002A1C0000}"/>
    <cellStyle name="Normal 14 3 2 6 2 3" xfId="7714" xr:uid="{00000000-0005-0000-0000-00002B1C0000}"/>
    <cellStyle name="Normal 14 3 2 6 2 3 2" xfId="7715" xr:uid="{00000000-0005-0000-0000-00002C1C0000}"/>
    <cellStyle name="Normal 14 3 2 6 2 3 3" xfId="7716" xr:uid="{00000000-0005-0000-0000-00002D1C0000}"/>
    <cellStyle name="Normal 14 3 2 6 2 4" xfId="7717" xr:uid="{00000000-0005-0000-0000-00002E1C0000}"/>
    <cellStyle name="Normal 14 3 2 6 2 5" xfId="7718" xr:uid="{00000000-0005-0000-0000-00002F1C0000}"/>
    <cellStyle name="Normal 14 3 2 6 2 6" xfId="7719" xr:uid="{00000000-0005-0000-0000-0000301C0000}"/>
    <cellStyle name="Normal 14 3 2 6 3" xfId="7720" xr:uid="{00000000-0005-0000-0000-0000311C0000}"/>
    <cellStyle name="Normal 14 3 2 6 3 2" xfId="7721" xr:uid="{00000000-0005-0000-0000-0000321C0000}"/>
    <cellStyle name="Normal 14 3 2 6 3 3" xfId="7722" xr:uid="{00000000-0005-0000-0000-0000331C0000}"/>
    <cellStyle name="Normal 14 3 2 6 3 4" xfId="7723" xr:uid="{00000000-0005-0000-0000-0000341C0000}"/>
    <cellStyle name="Normal 14 3 2 6 4" xfId="7724" xr:uid="{00000000-0005-0000-0000-0000351C0000}"/>
    <cellStyle name="Normal 14 3 2 6 4 2" xfId="7725" xr:uid="{00000000-0005-0000-0000-0000361C0000}"/>
    <cellStyle name="Normal 14 3 2 6 4 3" xfId="7726" xr:uid="{00000000-0005-0000-0000-0000371C0000}"/>
    <cellStyle name="Normal 14 3 2 6 4 4" xfId="7727" xr:uid="{00000000-0005-0000-0000-0000381C0000}"/>
    <cellStyle name="Normal 14 3 2 6 5" xfId="7728" xr:uid="{00000000-0005-0000-0000-0000391C0000}"/>
    <cellStyle name="Normal 14 3 2 6 5 2" xfId="7729" xr:uid="{00000000-0005-0000-0000-00003A1C0000}"/>
    <cellStyle name="Normal 14 3 2 6 5 3" xfId="7730" xr:uid="{00000000-0005-0000-0000-00003B1C0000}"/>
    <cellStyle name="Normal 14 3 2 6 6" xfId="7731" xr:uid="{00000000-0005-0000-0000-00003C1C0000}"/>
    <cellStyle name="Normal 14 3 2 6 7" xfId="7732" xr:uid="{00000000-0005-0000-0000-00003D1C0000}"/>
    <cellStyle name="Normal 14 3 2 6 8" xfId="7733" xr:uid="{00000000-0005-0000-0000-00003E1C0000}"/>
    <cellStyle name="Normal 14 3 2 7" xfId="7734" xr:uid="{00000000-0005-0000-0000-00003F1C0000}"/>
    <cellStyle name="Normal 14 3 2 7 2" xfId="7735" xr:uid="{00000000-0005-0000-0000-0000401C0000}"/>
    <cellStyle name="Normal 14 3 2 7 2 2" xfId="7736" xr:uid="{00000000-0005-0000-0000-0000411C0000}"/>
    <cellStyle name="Normal 14 3 2 7 2 3" xfId="7737" xr:uid="{00000000-0005-0000-0000-0000421C0000}"/>
    <cellStyle name="Normal 14 3 2 7 2 4" xfId="7738" xr:uid="{00000000-0005-0000-0000-0000431C0000}"/>
    <cellStyle name="Normal 14 3 2 7 3" xfId="7739" xr:uid="{00000000-0005-0000-0000-0000441C0000}"/>
    <cellStyle name="Normal 14 3 2 7 3 2" xfId="7740" xr:uid="{00000000-0005-0000-0000-0000451C0000}"/>
    <cellStyle name="Normal 14 3 2 7 3 3" xfId="7741" xr:uid="{00000000-0005-0000-0000-0000461C0000}"/>
    <cellStyle name="Normal 14 3 2 7 4" xfId="7742" xr:uid="{00000000-0005-0000-0000-0000471C0000}"/>
    <cellStyle name="Normal 14 3 2 7 5" xfId="7743" xr:uid="{00000000-0005-0000-0000-0000481C0000}"/>
    <cellStyle name="Normal 14 3 2 7 6" xfId="7744" xr:uid="{00000000-0005-0000-0000-0000491C0000}"/>
    <cellStyle name="Normal 14 3 2 8" xfId="7745" xr:uid="{00000000-0005-0000-0000-00004A1C0000}"/>
    <cellStyle name="Normal 14 3 2 8 2" xfId="7746" xr:uid="{00000000-0005-0000-0000-00004B1C0000}"/>
    <cellStyle name="Normal 14 3 2 8 3" xfId="7747" xr:uid="{00000000-0005-0000-0000-00004C1C0000}"/>
    <cellStyle name="Normal 14 3 2 8 4" xfId="7748" xr:uid="{00000000-0005-0000-0000-00004D1C0000}"/>
    <cellStyle name="Normal 14 3 2 9" xfId="7749" xr:uid="{00000000-0005-0000-0000-00004E1C0000}"/>
    <cellStyle name="Normal 14 3 2 9 2" xfId="7750" xr:uid="{00000000-0005-0000-0000-00004F1C0000}"/>
    <cellStyle name="Normal 14 3 2 9 3" xfId="7751" xr:uid="{00000000-0005-0000-0000-0000501C0000}"/>
    <cellStyle name="Normal 14 3 2 9 4" xfId="7752" xr:uid="{00000000-0005-0000-0000-0000511C0000}"/>
    <cellStyle name="Normal 14 3 3" xfId="308" xr:uid="{00000000-0005-0000-0000-0000521C0000}"/>
    <cellStyle name="Normal 14 3 3 10" xfId="7753" xr:uid="{00000000-0005-0000-0000-0000531C0000}"/>
    <cellStyle name="Normal 14 3 3 10 2" xfId="7754" xr:uid="{00000000-0005-0000-0000-0000541C0000}"/>
    <cellStyle name="Normal 14 3 3 10 3" xfId="7755" xr:uid="{00000000-0005-0000-0000-0000551C0000}"/>
    <cellStyle name="Normal 14 3 3 10 4" xfId="7756" xr:uid="{00000000-0005-0000-0000-0000561C0000}"/>
    <cellStyle name="Normal 14 3 3 11" xfId="7757" xr:uid="{00000000-0005-0000-0000-0000571C0000}"/>
    <cellStyle name="Normal 14 3 3 11 2" xfId="7758" xr:uid="{00000000-0005-0000-0000-0000581C0000}"/>
    <cellStyle name="Normal 14 3 3 11 3" xfId="7759" xr:uid="{00000000-0005-0000-0000-0000591C0000}"/>
    <cellStyle name="Normal 14 3 3 12" xfId="7760" xr:uid="{00000000-0005-0000-0000-00005A1C0000}"/>
    <cellStyle name="Normal 14 3 3 13" xfId="7761" xr:uid="{00000000-0005-0000-0000-00005B1C0000}"/>
    <cellStyle name="Normal 14 3 3 14" xfId="7762" xr:uid="{00000000-0005-0000-0000-00005C1C0000}"/>
    <cellStyle name="Normal 14 3 3 2" xfId="7763" xr:uid="{00000000-0005-0000-0000-00005D1C0000}"/>
    <cellStyle name="Normal 14 3 3 2 10" xfId="7764" xr:uid="{00000000-0005-0000-0000-00005E1C0000}"/>
    <cellStyle name="Normal 14 3 3 2 11" xfId="7765" xr:uid="{00000000-0005-0000-0000-00005F1C0000}"/>
    <cellStyle name="Normal 14 3 3 2 2" xfId="7766" xr:uid="{00000000-0005-0000-0000-0000601C0000}"/>
    <cellStyle name="Normal 14 3 3 2 2 10" xfId="7767" xr:uid="{00000000-0005-0000-0000-0000611C0000}"/>
    <cellStyle name="Normal 14 3 3 2 2 2" xfId="7768" xr:uid="{00000000-0005-0000-0000-0000621C0000}"/>
    <cellStyle name="Normal 14 3 3 2 2 2 2" xfId="7769" xr:uid="{00000000-0005-0000-0000-0000631C0000}"/>
    <cellStyle name="Normal 14 3 3 2 2 2 2 2" xfId="7770" xr:uid="{00000000-0005-0000-0000-0000641C0000}"/>
    <cellStyle name="Normal 14 3 3 2 2 2 2 2 2" xfId="7771" xr:uid="{00000000-0005-0000-0000-0000651C0000}"/>
    <cellStyle name="Normal 14 3 3 2 2 2 2 2 3" xfId="7772" xr:uid="{00000000-0005-0000-0000-0000661C0000}"/>
    <cellStyle name="Normal 14 3 3 2 2 2 2 2 4" xfId="7773" xr:uid="{00000000-0005-0000-0000-0000671C0000}"/>
    <cellStyle name="Normal 14 3 3 2 2 2 2 3" xfId="7774" xr:uid="{00000000-0005-0000-0000-0000681C0000}"/>
    <cellStyle name="Normal 14 3 3 2 2 2 2 3 2" xfId="7775" xr:uid="{00000000-0005-0000-0000-0000691C0000}"/>
    <cellStyle name="Normal 14 3 3 2 2 2 2 3 3" xfId="7776" xr:uid="{00000000-0005-0000-0000-00006A1C0000}"/>
    <cellStyle name="Normal 14 3 3 2 2 2 2 4" xfId="7777" xr:uid="{00000000-0005-0000-0000-00006B1C0000}"/>
    <cellStyle name="Normal 14 3 3 2 2 2 2 5" xfId="7778" xr:uid="{00000000-0005-0000-0000-00006C1C0000}"/>
    <cellStyle name="Normal 14 3 3 2 2 2 2 6" xfId="7779" xr:uid="{00000000-0005-0000-0000-00006D1C0000}"/>
    <cellStyle name="Normal 14 3 3 2 2 2 3" xfId="7780" xr:uid="{00000000-0005-0000-0000-00006E1C0000}"/>
    <cellStyle name="Normal 14 3 3 2 2 2 3 2" xfId="7781" xr:uid="{00000000-0005-0000-0000-00006F1C0000}"/>
    <cellStyle name="Normal 14 3 3 2 2 2 3 3" xfId="7782" xr:uid="{00000000-0005-0000-0000-0000701C0000}"/>
    <cellStyle name="Normal 14 3 3 2 2 2 3 4" xfId="7783" xr:uid="{00000000-0005-0000-0000-0000711C0000}"/>
    <cellStyle name="Normal 14 3 3 2 2 2 4" xfId="7784" xr:uid="{00000000-0005-0000-0000-0000721C0000}"/>
    <cellStyle name="Normal 14 3 3 2 2 2 4 2" xfId="7785" xr:uid="{00000000-0005-0000-0000-0000731C0000}"/>
    <cellStyle name="Normal 14 3 3 2 2 2 4 3" xfId="7786" xr:uid="{00000000-0005-0000-0000-0000741C0000}"/>
    <cellStyle name="Normal 14 3 3 2 2 2 4 4" xfId="7787" xr:uid="{00000000-0005-0000-0000-0000751C0000}"/>
    <cellStyle name="Normal 14 3 3 2 2 2 5" xfId="7788" xr:uid="{00000000-0005-0000-0000-0000761C0000}"/>
    <cellStyle name="Normal 14 3 3 2 2 2 5 2" xfId="7789" xr:uid="{00000000-0005-0000-0000-0000771C0000}"/>
    <cellStyle name="Normal 14 3 3 2 2 2 5 3" xfId="7790" xr:uid="{00000000-0005-0000-0000-0000781C0000}"/>
    <cellStyle name="Normal 14 3 3 2 2 2 5 4" xfId="7791" xr:uid="{00000000-0005-0000-0000-0000791C0000}"/>
    <cellStyle name="Normal 14 3 3 2 2 2 6" xfId="7792" xr:uid="{00000000-0005-0000-0000-00007A1C0000}"/>
    <cellStyle name="Normal 14 3 3 2 2 2 6 2" xfId="7793" xr:uid="{00000000-0005-0000-0000-00007B1C0000}"/>
    <cellStyle name="Normal 14 3 3 2 2 2 6 3" xfId="7794" xr:uid="{00000000-0005-0000-0000-00007C1C0000}"/>
    <cellStyle name="Normal 14 3 3 2 2 2 7" xfId="7795" xr:uid="{00000000-0005-0000-0000-00007D1C0000}"/>
    <cellStyle name="Normal 14 3 3 2 2 2 8" xfId="7796" xr:uid="{00000000-0005-0000-0000-00007E1C0000}"/>
    <cellStyle name="Normal 14 3 3 2 2 2 9" xfId="7797" xr:uid="{00000000-0005-0000-0000-00007F1C0000}"/>
    <cellStyle name="Normal 14 3 3 2 2 3" xfId="7798" xr:uid="{00000000-0005-0000-0000-0000801C0000}"/>
    <cellStyle name="Normal 14 3 3 2 2 3 2" xfId="7799" xr:uid="{00000000-0005-0000-0000-0000811C0000}"/>
    <cellStyle name="Normal 14 3 3 2 2 3 2 2" xfId="7800" xr:uid="{00000000-0005-0000-0000-0000821C0000}"/>
    <cellStyle name="Normal 14 3 3 2 2 3 2 3" xfId="7801" xr:uid="{00000000-0005-0000-0000-0000831C0000}"/>
    <cellStyle name="Normal 14 3 3 2 2 3 2 4" xfId="7802" xr:uid="{00000000-0005-0000-0000-0000841C0000}"/>
    <cellStyle name="Normal 14 3 3 2 2 3 3" xfId="7803" xr:uid="{00000000-0005-0000-0000-0000851C0000}"/>
    <cellStyle name="Normal 14 3 3 2 2 3 3 2" xfId="7804" xr:uid="{00000000-0005-0000-0000-0000861C0000}"/>
    <cellStyle name="Normal 14 3 3 2 2 3 3 3" xfId="7805" xr:uid="{00000000-0005-0000-0000-0000871C0000}"/>
    <cellStyle name="Normal 14 3 3 2 2 3 4" xfId="7806" xr:uid="{00000000-0005-0000-0000-0000881C0000}"/>
    <cellStyle name="Normal 14 3 3 2 2 3 5" xfId="7807" xr:uid="{00000000-0005-0000-0000-0000891C0000}"/>
    <cellStyle name="Normal 14 3 3 2 2 3 6" xfId="7808" xr:uid="{00000000-0005-0000-0000-00008A1C0000}"/>
    <cellStyle name="Normal 14 3 3 2 2 4" xfId="7809" xr:uid="{00000000-0005-0000-0000-00008B1C0000}"/>
    <cellStyle name="Normal 14 3 3 2 2 4 2" xfId="7810" xr:uid="{00000000-0005-0000-0000-00008C1C0000}"/>
    <cellStyle name="Normal 14 3 3 2 2 4 3" xfId="7811" xr:uid="{00000000-0005-0000-0000-00008D1C0000}"/>
    <cellStyle name="Normal 14 3 3 2 2 4 4" xfId="7812" xr:uid="{00000000-0005-0000-0000-00008E1C0000}"/>
    <cellStyle name="Normal 14 3 3 2 2 5" xfId="7813" xr:uid="{00000000-0005-0000-0000-00008F1C0000}"/>
    <cellStyle name="Normal 14 3 3 2 2 5 2" xfId="7814" xr:uid="{00000000-0005-0000-0000-0000901C0000}"/>
    <cellStyle name="Normal 14 3 3 2 2 5 3" xfId="7815" xr:uid="{00000000-0005-0000-0000-0000911C0000}"/>
    <cellStyle name="Normal 14 3 3 2 2 5 4" xfId="7816" xr:uid="{00000000-0005-0000-0000-0000921C0000}"/>
    <cellStyle name="Normal 14 3 3 2 2 6" xfId="7817" xr:uid="{00000000-0005-0000-0000-0000931C0000}"/>
    <cellStyle name="Normal 14 3 3 2 2 6 2" xfId="7818" xr:uid="{00000000-0005-0000-0000-0000941C0000}"/>
    <cellStyle name="Normal 14 3 3 2 2 6 3" xfId="7819" xr:uid="{00000000-0005-0000-0000-0000951C0000}"/>
    <cellStyle name="Normal 14 3 3 2 2 6 4" xfId="7820" xr:uid="{00000000-0005-0000-0000-0000961C0000}"/>
    <cellStyle name="Normal 14 3 3 2 2 7" xfId="7821" xr:uid="{00000000-0005-0000-0000-0000971C0000}"/>
    <cellStyle name="Normal 14 3 3 2 2 7 2" xfId="7822" xr:uid="{00000000-0005-0000-0000-0000981C0000}"/>
    <cellStyle name="Normal 14 3 3 2 2 7 3" xfId="7823" xr:uid="{00000000-0005-0000-0000-0000991C0000}"/>
    <cellStyle name="Normal 14 3 3 2 2 8" xfId="7824" xr:uid="{00000000-0005-0000-0000-00009A1C0000}"/>
    <cellStyle name="Normal 14 3 3 2 2 9" xfId="7825" xr:uid="{00000000-0005-0000-0000-00009B1C0000}"/>
    <cellStyle name="Normal 14 3 3 2 3" xfId="7826" xr:uid="{00000000-0005-0000-0000-00009C1C0000}"/>
    <cellStyle name="Normal 14 3 3 2 3 2" xfId="7827" xr:uid="{00000000-0005-0000-0000-00009D1C0000}"/>
    <cellStyle name="Normal 14 3 3 2 3 2 2" xfId="7828" xr:uid="{00000000-0005-0000-0000-00009E1C0000}"/>
    <cellStyle name="Normal 14 3 3 2 3 2 2 2" xfId="7829" xr:uid="{00000000-0005-0000-0000-00009F1C0000}"/>
    <cellStyle name="Normal 14 3 3 2 3 2 2 3" xfId="7830" xr:uid="{00000000-0005-0000-0000-0000A01C0000}"/>
    <cellStyle name="Normal 14 3 3 2 3 2 2 4" xfId="7831" xr:uid="{00000000-0005-0000-0000-0000A11C0000}"/>
    <cellStyle name="Normal 14 3 3 2 3 2 3" xfId="7832" xr:uid="{00000000-0005-0000-0000-0000A21C0000}"/>
    <cellStyle name="Normal 14 3 3 2 3 2 3 2" xfId="7833" xr:uid="{00000000-0005-0000-0000-0000A31C0000}"/>
    <cellStyle name="Normal 14 3 3 2 3 2 3 3" xfId="7834" xr:uid="{00000000-0005-0000-0000-0000A41C0000}"/>
    <cellStyle name="Normal 14 3 3 2 3 2 4" xfId="7835" xr:uid="{00000000-0005-0000-0000-0000A51C0000}"/>
    <cellStyle name="Normal 14 3 3 2 3 2 5" xfId="7836" xr:uid="{00000000-0005-0000-0000-0000A61C0000}"/>
    <cellStyle name="Normal 14 3 3 2 3 2 6" xfId="7837" xr:uid="{00000000-0005-0000-0000-0000A71C0000}"/>
    <cellStyle name="Normal 14 3 3 2 3 3" xfId="7838" xr:uid="{00000000-0005-0000-0000-0000A81C0000}"/>
    <cellStyle name="Normal 14 3 3 2 3 3 2" xfId="7839" xr:uid="{00000000-0005-0000-0000-0000A91C0000}"/>
    <cellStyle name="Normal 14 3 3 2 3 3 3" xfId="7840" xr:uid="{00000000-0005-0000-0000-0000AA1C0000}"/>
    <cellStyle name="Normal 14 3 3 2 3 3 4" xfId="7841" xr:uid="{00000000-0005-0000-0000-0000AB1C0000}"/>
    <cellStyle name="Normal 14 3 3 2 3 4" xfId="7842" xr:uid="{00000000-0005-0000-0000-0000AC1C0000}"/>
    <cellStyle name="Normal 14 3 3 2 3 4 2" xfId="7843" xr:uid="{00000000-0005-0000-0000-0000AD1C0000}"/>
    <cellStyle name="Normal 14 3 3 2 3 4 3" xfId="7844" xr:uid="{00000000-0005-0000-0000-0000AE1C0000}"/>
    <cellStyle name="Normal 14 3 3 2 3 4 4" xfId="7845" xr:uid="{00000000-0005-0000-0000-0000AF1C0000}"/>
    <cellStyle name="Normal 14 3 3 2 3 5" xfId="7846" xr:uid="{00000000-0005-0000-0000-0000B01C0000}"/>
    <cellStyle name="Normal 14 3 3 2 3 5 2" xfId="7847" xr:uid="{00000000-0005-0000-0000-0000B11C0000}"/>
    <cellStyle name="Normal 14 3 3 2 3 5 3" xfId="7848" xr:uid="{00000000-0005-0000-0000-0000B21C0000}"/>
    <cellStyle name="Normal 14 3 3 2 3 5 4" xfId="7849" xr:uid="{00000000-0005-0000-0000-0000B31C0000}"/>
    <cellStyle name="Normal 14 3 3 2 3 6" xfId="7850" xr:uid="{00000000-0005-0000-0000-0000B41C0000}"/>
    <cellStyle name="Normal 14 3 3 2 3 6 2" xfId="7851" xr:uid="{00000000-0005-0000-0000-0000B51C0000}"/>
    <cellStyle name="Normal 14 3 3 2 3 6 3" xfId="7852" xr:uid="{00000000-0005-0000-0000-0000B61C0000}"/>
    <cellStyle name="Normal 14 3 3 2 3 7" xfId="7853" xr:uid="{00000000-0005-0000-0000-0000B71C0000}"/>
    <cellStyle name="Normal 14 3 3 2 3 8" xfId="7854" xr:uid="{00000000-0005-0000-0000-0000B81C0000}"/>
    <cellStyle name="Normal 14 3 3 2 3 9" xfId="7855" xr:uid="{00000000-0005-0000-0000-0000B91C0000}"/>
    <cellStyle name="Normal 14 3 3 2 4" xfId="7856" xr:uid="{00000000-0005-0000-0000-0000BA1C0000}"/>
    <cellStyle name="Normal 14 3 3 2 4 2" xfId="7857" xr:uid="{00000000-0005-0000-0000-0000BB1C0000}"/>
    <cellStyle name="Normal 14 3 3 2 4 2 2" xfId="7858" xr:uid="{00000000-0005-0000-0000-0000BC1C0000}"/>
    <cellStyle name="Normal 14 3 3 2 4 2 3" xfId="7859" xr:uid="{00000000-0005-0000-0000-0000BD1C0000}"/>
    <cellStyle name="Normal 14 3 3 2 4 2 4" xfId="7860" xr:uid="{00000000-0005-0000-0000-0000BE1C0000}"/>
    <cellStyle name="Normal 14 3 3 2 4 3" xfId="7861" xr:uid="{00000000-0005-0000-0000-0000BF1C0000}"/>
    <cellStyle name="Normal 14 3 3 2 4 3 2" xfId="7862" xr:uid="{00000000-0005-0000-0000-0000C01C0000}"/>
    <cellStyle name="Normal 14 3 3 2 4 3 3" xfId="7863" xr:uid="{00000000-0005-0000-0000-0000C11C0000}"/>
    <cellStyle name="Normal 14 3 3 2 4 4" xfId="7864" xr:uid="{00000000-0005-0000-0000-0000C21C0000}"/>
    <cellStyle name="Normal 14 3 3 2 4 5" xfId="7865" xr:uid="{00000000-0005-0000-0000-0000C31C0000}"/>
    <cellStyle name="Normal 14 3 3 2 4 6" xfId="7866" xr:uid="{00000000-0005-0000-0000-0000C41C0000}"/>
    <cellStyle name="Normal 14 3 3 2 5" xfId="7867" xr:uid="{00000000-0005-0000-0000-0000C51C0000}"/>
    <cellStyle name="Normal 14 3 3 2 5 2" xfId="7868" xr:uid="{00000000-0005-0000-0000-0000C61C0000}"/>
    <cellStyle name="Normal 14 3 3 2 5 3" xfId="7869" xr:uid="{00000000-0005-0000-0000-0000C71C0000}"/>
    <cellStyle name="Normal 14 3 3 2 5 4" xfId="7870" xr:uid="{00000000-0005-0000-0000-0000C81C0000}"/>
    <cellStyle name="Normal 14 3 3 2 6" xfId="7871" xr:uid="{00000000-0005-0000-0000-0000C91C0000}"/>
    <cellStyle name="Normal 14 3 3 2 6 2" xfId="7872" xr:uid="{00000000-0005-0000-0000-0000CA1C0000}"/>
    <cellStyle name="Normal 14 3 3 2 6 3" xfId="7873" xr:uid="{00000000-0005-0000-0000-0000CB1C0000}"/>
    <cellStyle name="Normal 14 3 3 2 6 4" xfId="7874" xr:uid="{00000000-0005-0000-0000-0000CC1C0000}"/>
    <cellStyle name="Normal 14 3 3 2 7" xfId="7875" xr:uid="{00000000-0005-0000-0000-0000CD1C0000}"/>
    <cellStyle name="Normal 14 3 3 2 7 2" xfId="7876" xr:uid="{00000000-0005-0000-0000-0000CE1C0000}"/>
    <cellStyle name="Normal 14 3 3 2 7 3" xfId="7877" xr:uid="{00000000-0005-0000-0000-0000CF1C0000}"/>
    <cellStyle name="Normal 14 3 3 2 7 4" xfId="7878" xr:uid="{00000000-0005-0000-0000-0000D01C0000}"/>
    <cellStyle name="Normal 14 3 3 2 8" xfId="7879" xr:uid="{00000000-0005-0000-0000-0000D11C0000}"/>
    <cellStyle name="Normal 14 3 3 2 8 2" xfId="7880" xr:uid="{00000000-0005-0000-0000-0000D21C0000}"/>
    <cellStyle name="Normal 14 3 3 2 8 3" xfId="7881" xr:uid="{00000000-0005-0000-0000-0000D31C0000}"/>
    <cellStyle name="Normal 14 3 3 2 9" xfId="7882" xr:uid="{00000000-0005-0000-0000-0000D41C0000}"/>
    <cellStyle name="Normal 14 3 3 3" xfId="7883" xr:uid="{00000000-0005-0000-0000-0000D51C0000}"/>
    <cellStyle name="Normal 14 3 3 3 10" xfId="7884" xr:uid="{00000000-0005-0000-0000-0000D61C0000}"/>
    <cellStyle name="Normal 14 3 3 3 2" xfId="7885" xr:uid="{00000000-0005-0000-0000-0000D71C0000}"/>
    <cellStyle name="Normal 14 3 3 3 2 2" xfId="7886" xr:uid="{00000000-0005-0000-0000-0000D81C0000}"/>
    <cellStyle name="Normal 14 3 3 3 2 2 2" xfId="7887" xr:uid="{00000000-0005-0000-0000-0000D91C0000}"/>
    <cellStyle name="Normal 14 3 3 3 2 2 2 2" xfId="7888" xr:uid="{00000000-0005-0000-0000-0000DA1C0000}"/>
    <cellStyle name="Normal 14 3 3 3 2 2 2 3" xfId="7889" xr:uid="{00000000-0005-0000-0000-0000DB1C0000}"/>
    <cellStyle name="Normal 14 3 3 3 2 2 2 4" xfId="7890" xr:uid="{00000000-0005-0000-0000-0000DC1C0000}"/>
    <cellStyle name="Normal 14 3 3 3 2 2 3" xfId="7891" xr:uid="{00000000-0005-0000-0000-0000DD1C0000}"/>
    <cellStyle name="Normal 14 3 3 3 2 2 3 2" xfId="7892" xr:uid="{00000000-0005-0000-0000-0000DE1C0000}"/>
    <cellStyle name="Normal 14 3 3 3 2 2 3 3" xfId="7893" xr:uid="{00000000-0005-0000-0000-0000DF1C0000}"/>
    <cellStyle name="Normal 14 3 3 3 2 2 4" xfId="7894" xr:uid="{00000000-0005-0000-0000-0000E01C0000}"/>
    <cellStyle name="Normal 14 3 3 3 2 2 5" xfId="7895" xr:uid="{00000000-0005-0000-0000-0000E11C0000}"/>
    <cellStyle name="Normal 14 3 3 3 2 2 6" xfId="7896" xr:uid="{00000000-0005-0000-0000-0000E21C0000}"/>
    <cellStyle name="Normal 14 3 3 3 2 3" xfId="7897" xr:uid="{00000000-0005-0000-0000-0000E31C0000}"/>
    <cellStyle name="Normal 14 3 3 3 2 3 2" xfId="7898" xr:uid="{00000000-0005-0000-0000-0000E41C0000}"/>
    <cellStyle name="Normal 14 3 3 3 2 3 3" xfId="7899" xr:uid="{00000000-0005-0000-0000-0000E51C0000}"/>
    <cellStyle name="Normal 14 3 3 3 2 3 4" xfId="7900" xr:uid="{00000000-0005-0000-0000-0000E61C0000}"/>
    <cellStyle name="Normal 14 3 3 3 2 4" xfId="7901" xr:uid="{00000000-0005-0000-0000-0000E71C0000}"/>
    <cellStyle name="Normal 14 3 3 3 2 4 2" xfId="7902" xr:uid="{00000000-0005-0000-0000-0000E81C0000}"/>
    <cellStyle name="Normal 14 3 3 3 2 4 3" xfId="7903" xr:uid="{00000000-0005-0000-0000-0000E91C0000}"/>
    <cellStyle name="Normal 14 3 3 3 2 4 4" xfId="7904" xr:uid="{00000000-0005-0000-0000-0000EA1C0000}"/>
    <cellStyle name="Normal 14 3 3 3 2 5" xfId="7905" xr:uid="{00000000-0005-0000-0000-0000EB1C0000}"/>
    <cellStyle name="Normal 14 3 3 3 2 5 2" xfId="7906" xr:uid="{00000000-0005-0000-0000-0000EC1C0000}"/>
    <cellStyle name="Normal 14 3 3 3 2 5 3" xfId="7907" xr:uid="{00000000-0005-0000-0000-0000ED1C0000}"/>
    <cellStyle name="Normal 14 3 3 3 2 5 4" xfId="7908" xr:uid="{00000000-0005-0000-0000-0000EE1C0000}"/>
    <cellStyle name="Normal 14 3 3 3 2 6" xfId="7909" xr:uid="{00000000-0005-0000-0000-0000EF1C0000}"/>
    <cellStyle name="Normal 14 3 3 3 2 6 2" xfId="7910" xr:uid="{00000000-0005-0000-0000-0000F01C0000}"/>
    <cellStyle name="Normal 14 3 3 3 2 6 3" xfId="7911" xr:uid="{00000000-0005-0000-0000-0000F11C0000}"/>
    <cellStyle name="Normal 14 3 3 3 2 7" xfId="7912" xr:uid="{00000000-0005-0000-0000-0000F21C0000}"/>
    <cellStyle name="Normal 14 3 3 3 2 8" xfId="7913" xr:uid="{00000000-0005-0000-0000-0000F31C0000}"/>
    <cellStyle name="Normal 14 3 3 3 2 9" xfId="7914" xr:uid="{00000000-0005-0000-0000-0000F41C0000}"/>
    <cellStyle name="Normal 14 3 3 3 3" xfId="7915" xr:uid="{00000000-0005-0000-0000-0000F51C0000}"/>
    <cellStyle name="Normal 14 3 3 3 3 2" xfId="7916" xr:uid="{00000000-0005-0000-0000-0000F61C0000}"/>
    <cellStyle name="Normal 14 3 3 3 3 2 2" xfId="7917" xr:uid="{00000000-0005-0000-0000-0000F71C0000}"/>
    <cellStyle name="Normal 14 3 3 3 3 2 3" xfId="7918" xr:uid="{00000000-0005-0000-0000-0000F81C0000}"/>
    <cellStyle name="Normal 14 3 3 3 3 2 4" xfId="7919" xr:uid="{00000000-0005-0000-0000-0000F91C0000}"/>
    <cellStyle name="Normal 14 3 3 3 3 3" xfId="7920" xr:uid="{00000000-0005-0000-0000-0000FA1C0000}"/>
    <cellStyle name="Normal 14 3 3 3 3 3 2" xfId="7921" xr:uid="{00000000-0005-0000-0000-0000FB1C0000}"/>
    <cellStyle name="Normal 14 3 3 3 3 3 3" xfId="7922" xr:uid="{00000000-0005-0000-0000-0000FC1C0000}"/>
    <cellStyle name="Normal 14 3 3 3 3 4" xfId="7923" xr:uid="{00000000-0005-0000-0000-0000FD1C0000}"/>
    <cellStyle name="Normal 14 3 3 3 3 5" xfId="7924" xr:uid="{00000000-0005-0000-0000-0000FE1C0000}"/>
    <cellStyle name="Normal 14 3 3 3 3 6" xfId="7925" xr:uid="{00000000-0005-0000-0000-0000FF1C0000}"/>
    <cellStyle name="Normal 14 3 3 3 4" xfId="7926" xr:uid="{00000000-0005-0000-0000-0000001D0000}"/>
    <cellStyle name="Normal 14 3 3 3 4 2" xfId="7927" xr:uid="{00000000-0005-0000-0000-0000011D0000}"/>
    <cellStyle name="Normal 14 3 3 3 4 3" xfId="7928" xr:uid="{00000000-0005-0000-0000-0000021D0000}"/>
    <cellStyle name="Normal 14 3 3 3 4 4" xfId="7929" xr:uid="{00000000-0005-0000-0000-0000031D0000}"/>
    <cellStyle name="Normal 14 3 3 3 5" xfId="7930" xr:uid="{00000000-0005-0000-0000-0000041D0000}"/>
    <cellStyle name="Normal 14 3 3 3 5 2" xfId="7931" xr:uid="{00000000-0005-0000-0000-0000051D0000}"/>
    <cellStyle name="Normal 14 3 3 3 5 3" xfId="7932" xr:uid="{00000000-0005-0000-0000-0000061D0000}"/>
    <cellStyle name="Normal 14 3 3 3 5 4" xfId="7933" xr:uid="{00000000-0005-0000-0000-0000071D0000}"/>
    <cellStyle name="Normal 14 3 3 3 6" xfId="7934" xr:uid="{00000000-0005-0000-0000-0000081D0000}"/>
    <cellStyle name="Normal 14 3 3 3 6 2" xfId="7935" xr:uid="{00000000-0005-0000-0000-0000091D0000}"/>
    <cellStyle name="Normal 14 3 3 3 6 3" xfId="7936" xr:uid="{00000000-0005-0000-0000-00000A1D0000}"/>
    <cellStyle name="Normal 14 3 3 3 6 4" xfId="7937" xr:uid="{00000000-0005-0000-0000-00000B1D0000}"/>
    <cellStyle name="Normal 14 3 3 3 7" xfId="7938" xr:uid="{00000000-0005-0000-0000-00000C1D0000}"/>
    <cellStyle name="Normal 14 3 3 3 7 2" xfId="7939" xr:uid="{00000000-0005-0000-0000-00000D1D0000}"/>
    <cellStyle name="Normal 14 3 3 3 7 3" xfId="7940" xr:uid="{00000000-0005-0000-0000-00000E1D0000}"/>
    <cellStyle name="Normal 14 3 3 3 8" xfId="7941" xr:uid="{00000000-0005-0000-0000-00000F1D0000}"/>
    <cellStyle name="Normal 14 3 3 3 9" xfId="7942" xr:uid="{00000000-0005-0000-0000-0000101D0000}"/>
    <cellStyle name="Normal 14 3 3 4" xfId="7943" xr:uid="{00000000-0005-0000-0000-0000111D0000}"/>
    <cellStyle name="Normal 14 3 3 4 2" xfId="7944" xr:uid="{00000000-0005-0000-0000-0000121D0000}"/>
    <cellStyle name="Normal 14 3 3 4 2 2" xfId="7945" xr:uid="{00000000-0005-0000-0000-0000131D0000}"/>
    <cellStyle name="Normal 14 3 3 4 2 2 2" xfId="7946" xr:uid="{00000000-0005-0000-0000-0000141D0000}"/>
    <cellStyle name="Normal 14 3 3 4 2 2 3" xfId="7947" xr:uid="{00000000-0005-0000-0000-0000151D0000}"/>
    <cellStyle name="Normal 14 3 3 4 2 2 4" xfId="7948" xr:uid="{00000000-0005-0000-0000-0000161D0000}"/>
    <cellStyle name="Normal 14 3 3 4 2 3" xfId="7949" xr:uid="{00000000-0005-0000-0000-0000171D0000}"/>
    <cellStyle name="Normal 14 3 3 4 2 3 2" xfId="7950" xr:uid="{00000000-0005-0000-0000-0000181D0000}"/>
    <cellStyle name="Normal 14 3 3 4 2 3 3" xfId="7951" xr:uid="{00000000-0005-0000-0000-0000191D0000}"/>
    <cellStyle name="Normal 14 3 3 4 2 4" xfId="7952" xr:uid="{00000000-0005-0000-0000-00001A1D0000}"/>
    <cellStyle name="Normal 14 3 3 4 2 5" xfId="7953" xr:uid="{00000000-0005-0000-0000-00001B1D0000}"/>
    <cellStyle name="Normal 14 3 3 4 2 6" xfId="7954" xr:uid="{00000000-0005-0000-0000-00001C1D0000}"/>
    <cellStyle name="Normal 14 3 3 4 3" xfId="7955" xr:uid="{00000000-0005-0000-0000-00001D1D0000}"/>
    <cellStyle name="Normal 14 3 3 4 3 2" xfId="7956" xr:uid="{00000000-0005-0000-0000-00001E1D0000}"/>
    <cellStyle name="Normal 14 3 3 4 3 3" xfId="7957" xr:uid="{00000000-0005-0000-0000-00001F1D0000}"/>
    <cellStyle name="Normal 14 3 3 4 3 4" xfId="7958" xr:uid="{00000000-0005-0000-0000-0000201D0000}"/>
    <cellStyle name="Normal 14 3 3 4 4" xfId="7959" xr:uid="{00000000-0005-0000-0000-0000211D0000}"/>
    <cellStyle name="Normal 14 3 3 4 4 2" xfId="7960" xr:uid="{00000000-0005-0000-0000-0000221D0000}"/>
    <cellStyle name="Normal 14 3 3 4 4 3" xfId="7961" xr:uid="{00000000-0005-0000-0000-0000231D0000}"/>
    <cellStyle name="Normal 14 3 3 4 4 4" xfId="7962" xr:uid="{00000000-0005-0000-0000-0000241D0000}"/>
    <cellStyle name="Normal 14 3 3 4 5" xfId="7963" xr:uid="{00000000-0005-0000-0000-0000251D0000}"/>
    <cellStyle name="Normal 14 3 3 4 5 2" xfId="7964" xr:uid="{00000000-0005-0000-0000-0000261D0000}"/>
    <cellStyle name="Normal 14 3 3 4 5 3" xfId="7965" xr:uid="{00000000-0005-0000-0000-0000271D0000}"/>
    <cellStyle name="Normal 14 3 3 4 5 4" xfId="7966" xr:uid="{00000000-0005-0000-0000-0000281D0000}"/>
    <cellStyle name="Normal 14 3 3 4 6" xfId="7967" xr:uid="{00000000-0005-0000-0000-0000291D0000}"/>
    <cellStyle name="Normal 14 3 3 4 6 2" xfId="7968" xr:uid="{00000000-0005-0000-0000-00002A1D0000}"/>
    <cellStyle name="Normal 14 3 3 4 6 3" xfId="7969" xr:uid="{00000000-0005-0000-0000-00002B1D0000}"/>
    <cellStyle name="Normal 14 3 3 4 7" xfId="7970" xr:uid="{00000000-0005-0000-0000-00002C1D0000}"/>
    <cellStyle name="Normal 14 3 3 4 8" xfId="7971" xr:uid="{00000000-0005-0000-0000-00002D1D0000}"/>
    <cellStyle name="Normal 14 3 3 4 9" xfId="7972" xr:uid="{00000000-0005-0000-0000-00002E1D0000}"/>
    <cellStyle name="Normal 14 3 3 5" xfId="7973" xr:uid="{00000000-0005-0000-0000-00002F1D0000}"/>
    <cellStyle name="Normal 14 3 3 5 2" xfId="7974" xr:uid="{00000000-0005-0000-0000-0000301D0000}"/>
    <cellStyle name="Normal 14 3 3 5 2 2" xfId="7975" xr:uid="{00000000-0005-0000-0000-0000311D0000}"/>
    <cellStyle name="Normal 14 3 3 5 2 2 2" xfId="7976" xr:uid="{00000000-0005-0000-0000-0000321D0000}"/>
    <cellStyle name="Normal 14 3 3 5 2 2 3" xfId="7977" xr:uid="{00000000-0005-0000-0000-0000331D0000}"/>
    <cellStyle name="Normal 14 3 3 5 2 2 4" xfId="7978" xr:uid="{00000000-0005-0000-0000-0000341D0000}"/>
    <cellStyle name="Normal 14 3 3 5 2 3" xfId="7979" xr:uid="{00000000-0005-0000-0000-0000351D0000}"/>
    <cellStyle name="Normal 14 3 3 5 2 3 2" xfId="7980" xr:uid="{00000000-0005-0000-0000-0000361D0000}"/>
    <cellStyle name="Normal 14 3 3 5 2 3 3" xfId="7981" xr:uid="{00000000-0005-0000-0000-0000371D0000}"/>
    <cellStyle name="Normal 14 3 3 5 2 4" xfId="7982" xr:uid="{00000000-0005-0000-0000-0000381D0000}"/>
    <cellStyle name="Normal 14 3 3 5 2 5" xfId="7983" xr:uid="{00000000-0005-0000-0000-0000391D0000}"/>
    <cellStyle name="Normal 14 3 3 5 2 6" xfId="7984" xr:uid="{00000000-0005-0000-0000-00003A1D0000}"/>
    <cellStyle name="Normal 14 3 3 5 3" xfId="7985" xr:uid="{00000000-0005-0000-0000-00003B1D0000}"/>
    <cellStyle name="Normal 14 3 3 5 3 2" xfId="7986" xr:uid="{00000000-0005-0000-0000-00003C1D0000}"/>
    <cellStyle name="Normal 14 3 3 5 3 3" xfId="7987" xr:uid="{00000000-0005-0000-0000-00003D1D0000}"/>
    <cellStyle name="Normal 14 3 3 5 3 4" xfId="7988" xr:uid="{00000000-0005-0000-0000-00003E1D0000}"/>
    <cellStyle name="Normal 14 3 3 5 4" xfId="7989" xr:uid="{00000000-0005-0000-0000-00003F1D0000}"/>
    <cellStyle name="Normal 14 3 3 5 4 2" xfId="7990" xr:uid="{00000000-0005-0000-0000-0000401D0000}"/>
    <cellStyle name="Normal 14 3 3 5 4 3" xfId="7991" xr:uid="{00000000-0005-0000-0000-0000411D0000}"/>
    <cellStyle name="Normal 14 3 3 5 4 4" xfId="7992" xr:uid="{00000000-0005-0000-0000-0000421D0000}"/>
    <cellStyle name="Normal 14 3 3 5 5" xfId="7993" xr:uid="{00000000-0005-0000-0000-0000431D0000}"/>
    <cellStyle name="Normal 14 3 3 5 5 2" xfId="7994" xr:uid="{00000000-0005-0000-0000-0000441D0000}"/>
    <cellStyle name="Normal 14 3 3 5 5 3" xfId="7995" xr:uid="{00000000-0005-0000-0000-0000451D0000}"/>
    <cellStyle name="Normal 14 3 3 5 5 4" xfId="7996" xr:uid="{00000000-0005-0000-0000-0000461D0000}"/>
    <cellStyle name="Normal 14 3 3 5 6" xfId="7997" xr:uid="{00000000-0005-0000-0000-0000471D0000}"/>
    <cellStyle name="Normal 14 3 3 5 6 2" xfId="7998" xr:uid="{00000000-0005-0000-0000-0000481D0000}"/>
    <cellStyle name="Normal 14 3 3 5 6 3" xfId="7999" xr:uid="{00000000-0005-0000-0000-0000491D0000}"/>
    <cellStyle name="Normal 14 3 3 5 7" xfId="8000" xr:uid="{00000000-0005-0000-0000-00004A1D0000}"/>
    <cellStyle name="Normal 14 3 3 5 8" xfId="8001" xr:uid="{00000000-0005-0000-0000-00004B1D0000}"/>
    <cellStyle name="Normal 14 3 3 5 9" xfId="8002" xr:uid="{00000000-0005-0000-0000-00004C1D0000}"/>
    <cellStyle name="Normal 14 3 3 6" xfId="8003" xr:uid="{00000000-0005-0000-0000-00004D1D0000}"/>
    <cellStyle name="Normal 14 3 3 6 2" xfId="8004" xr:uid="{00000000-0005-0000-0000-00004E1D0000}"/>
    <cellStyle name="Normal 14 3 3 6 2 2" xfId="8005" xr:uid="{00000000-0005-0000-0000-00004F1D0000}"/>
    <cellStyle name="Normal 14 3 3 6 2 2 2" xfId="8006" xr:uid="{00000000-0005-0000-0000-0000501D0000}"/>
    <cellStyle name="Normal 14 3 3 6 2 2 3" xfId="8007" xr:uid="{00000000-0005-0000-0000-0000511D0000}"/>
    <cellStyle name="Normal 14 3 3 6 2 2 4" xfId="8008" xr:uid="{00000000-0005-0000-0000-0000521D0000}"/>
    <cellStyle name="Normal 14 3 3 6 2 3" xfId="8009" xr:uid="{00000000-0005-0000-0000-0000531D0000}"/>
    <cellStyle name="Normal 14 3 3 6 2 3 2" xfId="8010" xr:uid="{00000000-0005-0000-0000-0000541D0000}"/>
    <cellStyle name="Normal 14 3 3 6 2 3 3" xfId="8011" xr:uid="{00000000-0005-0000-0000-0000551D0000}"/>
    <cellStyle name="Normal 14 3 3 6 2 4" xfId="8012" xr:uid="{00000000-0005-0000-0000-0000561D0000}"/>
    <cellStyle name="Normal 14 3 3 6 2 5" xfId="8013" xr:uid="{00000000-0005-0000-0000-0000571D0000}"/>
    <cellStyle name="Normal 14 3 3 6 2 6" xfId="8014" xr:uid="{00000000-0005-0000-0000-0000581D0000}"/>
    <cellStyle name="Normal 14 3 3 6 3" xfId="8015" xr:uid="{00000000-0005-0000-0000-0000591D0000}"/>
    <cellStyle name="Normal 14 3 3 6 3 2" xfId="8016" xr:uid="{00000000-0005-0000-0000-00005A1D0000}"/>
    <cellStyle name="Normal 14 3 3 6 3 3" xfId="8017" xr:uid="{00000000-0005-0000-0000-00005B1D0000}"/>
    <cellStyle name="Normal 14 3 3 6 3 4" xfId="8018" xr:uid="{00000000-0005-0000-0000-00005C1D0000}"/>
    <cellStyle name="Normal 14 3 3 6 4" xfId="8019" xr:uid="{00000000-0005-0000-0000-00005D1D0000}"/>
    <cellStyle name="Normal 14 3 3 6 4 2" xfId="8020" xr:uid="{00000000-0005-0000-0000-00005E1D0000}"/>
    <cellStyle name="Normal 14 3 3 6 4 3" xfId="8021" xr:uid="{00000000-0005-0000-0000-00005F1D0000}"/>
    <cellStyle name="Normal 14 3 3 6 4 4" xfId="8022" xr:uid="{00000000-0005-0000-0000-0000601D0000}"/>
    <cellStyle name="Normal 14 3 3 6 5" xfId="8023" xr:uid="{00000000-0005-0000-0000-0000611D0000}"/>
    <cellStyle name="Normal 14 3 3 6 5 2" xfId="8024" xr:uid="{00000000-0005-0000-0000-0000621D0000}"/>
    <cellStyle name="Normal 14 3 3 6 5 3" xfId="8025" xr:uid="{00000000-0005-0000-0000-0000631D0000}"/>
    <cellStyle name="Normal 14 3 3 6 6" xfId="8026" xr:uid="{00000000-0005-0000-0000-0000641D0000}"/>
    <cellStyle name="Normal 14 3 3 6 7" xfId="8027" xr:uid="{00000000-0005-0000-0000-0000651D0000}"/>
    <cellStyle name="Normal 14 3 3 6 8" xfId="8028" xr:uid="{00000000-0005-0000-0000-0000661D0000}"/>
    <cellStyle name="Normal 14 3 3 7" xfId="8029" xr:uid="{00000000-0005-0000-0000-0000671D0000}"/>
    <cellStyle name="Normal 14 3 3 7 2" xfId="8030" xr:uid="{00000000-0005-0000-0000-0000681D0000}"/>
    <cellStyle name="Normal 14 3 3 7 2 2" xfId="8031" xr:uid="{00000000-0005-0000-0000-0000691D0000}"/>
    <cellStyle name="Normal 14 3 3 7 2 3" xfId="8032" xr:uid="{00000000-0005-0000-0000-00006A1D0000}"/>
    <cellStyle name="Normal 14 3 3 7 2 4" xfId="8033" xr:uid="{00000000-0005-0000-0000-00006B1D0000}"/>
    <cellStyle name="Normal 14 3 3 7 3" xfId="8034" xr:uid="{00000000-0005-0000-0000-00006C1D0000}"/>
    <cellStyle name="Normal 14 3 3 7 3 2" xfId="8035" xr:uid="{00000000-0005-0000-0000-00006D1D0000}"/>
    <cellStyle name="Normal 14 3 3 7 3 3" xfId="8036" xr:uid="{00000000-0005-0000-0000-00006E1D0000}"/>
    <cellStyle name="Normal 14 3 3 7 4" xfId="8037" xr:uid="{00000000-0005-0000-0000-00006F1D0000}"/>
    <cellStyle name="Normal 14 3 3 7 5" xfId="8038" xr:uid="{00000000-0005-0000-0000-0000701D0000}"/>
    <cellStyle name="Normal 14 3 3 7 6" xfId="8039" xr:uid="{00000000-0005-0000-0000-0000711D0000}"/>
    <cellStyle name="Normal 14 3 3 8" xfId="8040" xr:uid="{00000000-0005-0000-0000-0000721D0000}"/>
    <cellStyle name="Normal 14 3 3 8 2" xfId="8041" xr:uid="{00000000-0005-0000-0000-0000731D0000}"/>
    <cellStyle name="Normal 14 3 3 8 3" xfId="8042" xr:uid="{00000000-0005-0000-0000-0000741D0000}"/>
    <cellStyle name="Normal 14 3 3 8 4" xfId="8043" xr:uid="{00000000-0005-0000-0000-0000751D0000}"/>
    <cellStyle name="Normal 14 3 3 9" xfId="8044" xr:uid="{00000000-0005-0000-0000-0000761D0000}"/>
    <cellStyle name="Normal 14 3 3 9 2" xfId="8045" xr:uid="{00000000-0005-0000-0000-0000771D0000}"/>
    <cellStyle name="Normal 14 3 3 9 3" xfId="8046" xr:uid="{00000000-0005-0000-0000-0000781D0000}"/>
    <cellStyle name="Normal 14 3 3 9 4" xfId="8047" xr:uid="{00000000-0005-0000-0000-0000791D0000}"/>
    <cellStyle name="Normal 14 3 4" xfId="377" xr:uid="{00000000-0005-0000-0000-00007A1D0000}"/>
    <cellStyle name="Normal 14 3 4 10" xfId="8048" xr:uid="{00000000-0005-0000-0000-00007B1D0000}"/>
    <cellStyle name="Normal 14 3 4 11" xfId="8049" xr:uid="{00000000-0005-0000-0000-00007C1D0000}"/>
    <cellStyle name="Normal 14 3 4 2" xfId="8050" xr:uid="{00000000-0005-0000-0000-00007D1D0000}"/>
    <cellStyle name="Normal 14 3 4 2 10" xfId="8051" xr:uid="{00000000-0005-0000-0000-00007E1D0000}"/>
    <cellStyle name="Normal 14 3 4 2 2" xfId="8052" xr:uid="{00000000-0005-0000-0000-00007F1D0000}"/>
    <cellStyle name="Normal 14 3 4 2 2 2" xfId="8053" xr:uid="{00000000-0005-0000-0000-0000801D0000}"/>
    <cellStyle name="Normal 14 3 4 2 2 2 2" xfId="8054" xr:uid="{00000000-0005-0000-0000-0000811D0000}"/>
    <cellStyle name="Normal 14 3 4 2 2 2 2 2" xfId="8055" xr:uid="{00000000-0005-0000-0000-0000821D0000}"/>
    <cellStyle name="Normal 14 3 4 2 2 2 2 3" xfId="8056" xr:uid="{00000000-0005-0000-0000-0000831D0000}"/>
    <cellStyle name="Normal 14 3 4 2 2 2 2 4" xfId="8057" xr:uid="{00000000-0005-0000-0000-0000841D0000}"/>
    <cellStyle name="Normal 14 3 4 2 2 2 3" xfId="8058" xr:uid="{00000000-0005-0000-0000-0000851D0000}"/>
    <cellStyle name="Normal 14 3 4 2 2 2 3 2" xfId="8059" xr:uid="{00000000-0005-0000-0000-0000861D0000}"/>
    <cellStyle name="Normal 14 3 4 2 2 2 3 3" xfId="8060" xr:uid="{00000000-0005-0000-0000-0000871D0000}"/>
    <cellStyle name="Normal 14 3 4 2 2 2 4" xfId="8061" xr:uid="{00000000-0005-0000-0000-0000881D0000}"/>
    <cellStyle name="Normal 14 3 4 2 2 2 5" xfId="8062" xr:uid="{00000000-0005-0000-0000-0000891D0000}"/>
    <cellStyle name="Normal 14 3 4 2 2 2 6" xfId="8063" xr:uid="{00000000-0005-0000-0000-00008A1D0000}"/>
    <cellStyle name="Normal 14 3 4 2 2 3" xfId="8064" xr:uid="{00000000-0005-0000-0000-00008B1D0000}"/>
    <cellStyle name="Normal 14 3 4 2 2 3 2" xfId="8065" xr:uid="{00000000-0005-0000-0000-00008C1D0000}"/>
    <cellStyle name="Normal 14 3 4 2 2 3 3" xfId="8066" xr:uid="{00000000-0005-0000-0000-00008D1D0000}"/>
    <cellStyle name="Normal 14 3 4 2 2 3 4" xfId="8067" xr:uid="{00000000-0005-0000-0000-00008E1D0000}"/>
    <cellStyle name="Normal 14 3 4 2 2 4" xfId="8068" xr:uid="{00000000-0005-0000-0000-00008F1D0000}"/>
    <cellStyle name="Normal 14 3 4 2 2 4 2" xfId="8069" xr:uid="{00000000-0005-0000-0000-0000901D0000}"/>
    <cellStyle name="Normal 14 3 4 2 2 4 3" xfId="8070" xr:uid="{00000000-0005-0000-0000-0000911D0000}"/>
    <cellStyle name="Normal 14 3 4 2 2 4 4" xfId="8071" xr:uid="{00000000-0005-0000-0000-0000921D0000}"/>
    <cellStyle name="Normal 14 3 4 2 2 5" xfId="8072" xr:uid="{00000000-0005-0000-0000-0000931D0000}"/>
    <cellStyle name="Normal 14 3 4 2 2 5 2" xfId="8073" xr:uid="{00000000-0005-0000-0000-0000941D0000}"/>
    <cellStyle name="Normal 14 3 4 2 2 5 3" xfId="8074" xr:uid="{00000000-0005-0000-0000-0000951D0000}"/>
    <cellStyle name="Normal 14 3 4 2 2 5 4" xfId="8075" xr:uid="{00000000-0005-0000-0000-0000961D0000}"/>
    <cellStyle name="Normal 14 3 4 2 2 6" xfId="8076" xr:uid="{00000000-0005-0000-0000-0000971D0000}"/>
    <cellStyle name="Normal 14 3 4 2 2 6 2" xfId="8077" xr:uid="{00000000-0005-0000-0000-0000981D0000}"/>
    <cellStyle name="Normal 14 3 4 2 2 6 3" xfId="8078" xr:uid="{00000000-0005-0000-0000-0000991D0000}"/>
    <cellStyle name="Normal 14 3 4 2 2 7" xfId="8079" xr:uid="{00000000-0005-0000-0000-00009A1D0000}"/>
    <cellStyle name="Normal 14 3 4 2 2 8" xfId="8080" xr:uid="{00000000-0005-0000-0000-00009B1D0000}"/>
    <cellStyle name="Normal 14 3 4 2 2 9" xfId="8081" xr:uid="{00000000-0005-0000-0000-00009C1D0000}"/>
    <cellStyle name="Normal 14 3 4 2 3" xfId="8082" xr:uid="{00000000-0005-0000-0000-00009D1D0000}"/>
    <cellStyle name="Normal 14 3 4 2 3 2" xfId="8083" xr:uid="{00000000-0005-0000-0000-00009E1D0000}"/>
    <cellStyle name="Normal 14 3 4 2 3 2 2" xfId="8084" xr:uid="{00000000-0005-0000-0000-00009F1D0000}"/>
    <cellStyle name="Normal 14 3 4 2 3 2 3" xfId="8085" xr:uid="{00000000-0005-0000-0000-0000A01D0000}"/>
    <cellStyle name="Normal 14 3 4 2 3 2 4" xfId="8086" xr:uid="{00000000-0005-0000-0000-0000A11D0000}"/>
    <cellStyle name="Normal 14 3 4 2 3 3" xfId="8087" xr:uid="{00000000-0005-0000-0000-0000A21D0000}"/>
    <cellStyle name="Normal 14 3 4 2 3 3 2" xfId="8088" xr:uid="{00000000-0005-0000-0000-0000A31D0000}"/>
    <cellStyle name="Normal 14 3 4 2 3 3 3" xfId="8089" xr:uid="{00000000-0005-0000-0000-0000A41D0000}"/>
    <cellStyle name="Normal 14 3 4 2 3 4" xfId="8090" xr:uid="{00000000-0005-0000-0000-0000A51D0000}"/>
    <cellStyle name="Normal 14 3 4 2 3 5" xfId="8091" xr:uid="{00000000-0005-0000-0000-0000A61D0000}"/>
    <cellStyle name="Normal 14 3 4 2 3 6" xfId="8092" xr:uid="{00000000-0005-0000-0000-0000A71D0000}"/>
    <cellStyle name="Normal 14 3 4 2 4" xfId="8093" xr:uid="{00000000-0005-0000-0000-0000A81D0000}"/>
    <cellStyle name="Normal 14 3 4 2 4 2" xfId="8094" xr:uid="{00000000-0005-0000-0000-0000A91D0000}"/>
    <cellStyle name="Normal 14 3 4 2 4 3" xfId="8095" xr:uid="{00000000-0005-0000-0000-0000AA1D0000}"/>
    <cellStyle name="Normal 14 3 4 2 4 4" xfId="8096" xr:uid="{00000000-0005-0000-0000-0000AB1D0000}"/>
    <cellStyle name="Normal 14 3 4 2 5" xfId="8097" xr:uid="{00000000-0005-0000-0000-0000AC1D0000}"/>
    <cellStyle name="Normal 14 3 4 2 5 2" xfId="8098" xr:uid="{00000000-0005-0000-0000-0000AD1D0000}"/>
    <cellStyle name="Normal 14 3 4 2 5 3" xfId="8099" xr:uid="{00000000-0005-0000-0000-0000AE1D0000}"/>
    <cellStyle name="Normal 14 3 4 2 5 4" xfId="8100" xr:uid="{00000000-0005-0000-0000-0000AF1D0000}"/>
    <cellStyle name="Normal 14 3 4 2 6" xfId="8101" xr:uid="{00000000-0005-0000-0000-0000B01D0000}"/>
    <cellStyle name="Normal 14 3 4 2 6 2" xfId="8102" xr:uid="{00000000-0005-0000-0000-0000B11D0000}"/>
    <cellStyle name="Normal 14 3 4 2 6 3" xfId="8103" xr:uid="{00000000-0005-0000-0000-0000B21D0000}"/>
    <cellStyle name="Normal 14 3 4 2 6 4" xfId="8104" xr:uid="{00000000-0005-0000-0000-0000B31D0000}"/>
    <cellStyle name="Normal 14 3 4 2 7" xfId="8105" xr:uid="{00000000-0005-0000-0000-0000B41D0000}"/>
    <cellStyle name="Normal 14 3 4 2 7 2" xfId="8106" xr:uid="{00000000-0005-0000-0000-0000B51D0000}"/>
    <cellStyle name="Normal 14 3 4 2 7 3" xfId="8107" xr:uid="{00000000-0005-0000-0000-0000B61D0000}"/>
    <cellStyle name="Normal 14 3 4 2 8" xfId="8108" xr:uid="{00000000-0005-0000-0000-0000B71D0000}"/>
    <cellStyle name="Normal 14 3 4 2 9" xfId="8109" xr:uid="{00000000-0005-0000-0000-0000B81D0000}"/>
    <cellStyle name="Normal 14 3 4 3" xfId="8110" xr:uid="{00000000-0005-0000-0000-0000B91D0000}"/>
    <cellStyle name="Normal 14 3 4 3 2" xfId="8111" xr:uid="{00000000-0005-0000-0000-0000BA1D0000}"/>
    <cellStyle name="Normal 14 3 4 3 2 2" xfId="8112" xr:uid="{00000000-0005-0000-0000-0000BB1D0000}"/>
    <cellStyle name="Normal 14 3 4 3 2 2 2" xfId="8113" xr:uid="{00000000-0005-0000-0000-0000BC1D0000}"/>
    <cellStyle name="Normal 14 3 4 3 2 2 3" xfId="8114" xr:uid="{00000000-0005-0000-0000-0000BD1D0000}"/>
    <cellStyle name="Normal 14 3 4 3 2 2 4" xfId="8115" xr:uid="{00000000-0005-0000-0000-0000BE1D0000}"/>
    <cellStyle name="Normal 14 3 4 3 2 3" xfId="8116" xr:uid="{00000000-0005-0000-0000-0000BF1D0000}"/>
    <cellStyle name="Normal 14 3 4 3 2 3 2" xfId="8117" xr:uid="{00000000-0005-0000-0000-0000C01D0000}"/>
    <cellStyle name="Normal 14 3 4 3 2 3 3" xfId="8118" xr:uid="{00000000-0005-0000-0000-0000C11D0000}"/>
    <cellStyle name="Normal 14 3 4 3 2 4" xfId="8119" xr:uid="{00000000-0005-0000-0000-0000C21D0000}"/>
    <cellStyle name="Normal 14 3 4 3 2 5" xfId="8120" xr:uid="{00000000-0005-0000-0000-0000C31D0000}"/>
    <cellStyle name="Normal 14 3 4 3 2 6" xfId="8121" xr:uid="{00000000-0005-0000-0000-0000C41D0000}"/>
    <cellStyle name="Normal 14 3 4 3 3" xfId="8122" xr:uid="{00000000-0005-0000-0000-0000C51D0000}"/>
    <cellStyle name="Normal 14 3 4 3 3 2" xfId="8123" xr:uid="{00000000-0005-0000-0000-0000C61D0000}"/>
    <cellStyle name="Normal 14 3 4 3 3 3" xfId="8124" xr:uid="{00000000-0005-0000-0000-0000C71D0000}"/>
    <cellStyle name="Normal 14 3 4 3 3 4" xfId="8125" xr:uid="{00000000-0005-0000-0000-0000C81D0000}"/>
    <cellStyle name="Normal 14 3 4 3 4" xfId="8126" xr:uid="{00000000-0005-0000-0000-0000C91D0000}"/>
    <cellStyle name="Normal 14 3 4 3 4 2" xfId="8127" xr:uid="{00000000-0005-0000-0000-0000CA1D0000}"/>
    <cellStyle name="Normal 14 3 4 3 4 3" xfId="8128" xr:uid="{00000000-0005-0000-0000-0000CB1D0000}"/>
    <cellStyle name="Normal 14 3 4 3 4 4" xfId="8129" xr:uid="{00000000-0005-0000-0000-0000CC1D0000}"/>
    <cellStyle name="Normal 14 3 4 3 5" xfId="8130" xr:uid="{00000000-0005-0000-0000-0000CD1D0000}"/>
    <cellStyle name="Normal 14 3 4 3 5 2" xfId="8131" xr:uid="{00000000-0005-0000-0000-0000CE1D0000}"/>
    <cellStyle name="Normal 14 3 4 3 5 3" xfId="8132" xr:uid="{00000000-0005-0000-0000-0000CF1D0000}"/>
    <cellStyle name="Normal 14 3 4 3 5 4" xfId="8133" xr:uid="{00000000-0005-0000-0000-0000D01D0000}"/>
    <cellStyle name="Normal 14 3 4 3 6" xfId="8134" xr:uid="{00000000-0005-0000-0000-0000D11D0000}"/>
    <cellStyle name="Normal 14 3 4 3 6 2" xfId="8135" xr:uid="{00000000-0005-0000-0000-0000D21D0000}"/>
    <cellStyle name="Normal 14 3 4 3 6 3" xfId="8136" xr:uid="{00000000-0005-0000-0000-0000D31D0000}"/>
    <cellStyle name="Normal 14 3 4 3 7" xfId="8137" xr:uid="{00000000-0005-0000-0000-0000D41D0000}"/>
    <cellStyle name="Normal 14 3 4 3 8" xfId="8138" xr:uid="{00000000-0005-0000-0000-0000D51D0000}"/>
    <cellStyle name="Normal 14 3 4 3 9" xfId="8139" xr:uid="{00000000-0005-0000-0000-0000D61D0000}"/>
    <cellStyle name="Normal 14 3 4 4" xfId="8140" xr:uid="{00000000-0005-0000-0000-0000D71D0000}"/>
    <cellStyle name="Normal 14 3 4 4 2" xfId="8141" xr:uid="{00000000-0005-0000-0000-0000D81D0000}"/>
    <cellStyle name="Normal 14 3 4 4 2 2" xfId="8142" xr:uid="{00000000-0005-0000-0000-0000D91D0000}"/>
    <cellStyle name="Normal 14 3 4 4 2 3" xfId="8143" xr:uid="{00000000-0005-0000-0000-0000DA1D0000}"/>
    <cellStyle name="Normal 14 3 4 4 2 4" xfId="8144" xr:uid="{00000000-0005-0000-0000-0000DB1D0000}"/>
    <cellStyle name="Normal 14 3 4 4 3" xfId="8145" xr:uid="{00000000-0005-0000-0000-0000DC1D0000}"/>
    <cellStyle name="Normal 14 3 4 4 3 2" xfId="8146" xr:uid="{00000000-0005-0000-0000-0000DD1D0000}"/>
    <cellStyle name="Normal 14 3 4 4 3 3" xfId="8147" xr:uid="{00000000-0005-0000-0000-0000DE1D0000}"/>
    <cellStyle name="Normal 14 3 4 4 4" xfId="8148" xr:uid="{00000000-0005-0000-0000-0000DF1D0000}"/>
    <cellStyle name="Normal 14 3 4 4 5" xfId="8149" xr:uid="{00000000-0005-0000-0000-0000E01D0000}"/>
    <cellStyle name="Normal 14 3 4 4 6" xfId="8150" xr:uid="{00000000-0005-0000-0000-0000E11D0000}"/>
    <cellStyle name="Normal 14 3 4 5" xfId="8151" xr:uid="{00000000-0005-0000-0000-0000E21D0000}"/>
    <cellStyle name="Normal 14 3 4 5 2" xfId="8152" xr:uid="{00000000-0005-0000-0000-0000E31D0000}"/>
    <cellStyle name="Normal 14 3 4 5 3" xfId="8153" xr:uid="{00000000-0005-0000-0000-0000E41D0000}"/>
    <cellStyle name="Normal 14 3 4 5 4" xfId="8154" xr:uid="{00000000-0005-0000-0000-0000E51D0000}"/>
    <cellStyle name="Normal 14 3 4 6" xfId="8155" xr:uid="{00000000-0005-0000-0000-0000E61D0000}"/>
    <cellStyle name="Normal 14 3 4 6 2" xfId="8156" xr:uid="{00000000-0005-0000-0000-0000E71D0000}"/>
    <cellStyle name="Normal 14 3 4 6 3" xfId="8157" xr:uid="{00000000-0005-0000-0000-0000E81D0000}"/>
    <cellStyle name="Normal 14 3 4 6 4" xfId="8158" xr:uid="{00000000-0005-0000-0000-0000E91D0000}"/>
    <cellStyle name="Normal 14 3 4 7" xfId="8159" xr:uid="{00000000-0005-0000-0000-0000EA1D0000}"/>
    <cellStyle name="Normal 14 3 4 7 2" xfId="8160" xr:uid="{00000000-0005-0000-0000-0000EB1D0000}"/>
    <cellStyle name="Normal 14 3 4 7 3" xfId="8161" xr:uid="{00000000-0005-0000-0000-0000EC1D0000}"/>
    <cellStyle name="Normal 14 3 4 7 4" xfId="8162" xr:uid="{00000000-0005-0000-0000-0000ED1D0000}"/>
    <cellStyle name="Normal 14 3 4 8" xfId="8163" xr:uid="{00000000-0005-0000-0000-0000EE1D0000}"/>
    <cellStyle name="Normal 14 3 4 8 2" xfId="8164" xr:uid="{00000000-0005-0000-0000-0000EF1D0000}"/>
    <cellStyle name="Normal 14 3 4 8 3" xfId="8165" xr:uid="{00000000-0005-0000-0000-0000F01D0000}"/>
    <cellStyle name="Normal 14 3 4 9" xfId="8166" xr:uid="{00000000-0005-0000-0000-0000F11D0000}"/>
    <cellStyle name="Normal 14 3 5" xfId="8167" xr:uid="{00000000-0005-0000-0000-0000F21D0000}"/>
    <cellStyle name="Normal 14 3 5 10" xfId="8168" xr:uid="{00000000-0005-0000-0000-0000F31D0000}"/>
    <cellStyle name="Normal 14 3 5 11" xfId="8169" xr:uid="{00000000-0005-0000-0000-0000F41D0000}"/>
    <cellStyle name="Normal 14 3 5 2" xfId="8170" xr:uid="{00000000-0005-0000-0000-0000F51D0000}"/>
    <cellStyle name="Normal 14 3 5 2 10" xfId="8171" xr:uid="{00000000-0005-0000-0000-0000F61D0000}"/>
    <cellStyle name="Normal 14 3 5 2 2" xfId="8172" xr:uid="{00000000-0005-0000-0000-0000F71D0000}"/>
    <cellStyle name="Normal 14 3 5 2 2 2" xfId="8173" xr:uid="{00000000-0005-0000-0000-0000F81D0000}"/>
    <cellStyle name="Normal 14 3 5 2 2 2 2" xfId="8174" xr:uid="{00000000-0005-0000-0000-0000F91D0000}"/>
    <cellStyle name="Normal 14 3 5 2 2 2 2 2" xfId="8175" xr:uid="{00000000-0005-0000-0000-0000FA1D0000}"/>
    <cellStyle name="Normal 14 3 5 2 2 2 2 3" xfId="8176" xr:uid="{00000000-0005-0000-0000-0000FB1D0000}"/>
    <cellStyle name="Normal 14 3 5 2 2 2 2 4" xfId="8177" xr:uid="{00000000-0005-0000-0000-0000FC1D0000}"/>
    <cellStyle name="Normal 14 3 5 2 2 2 3" xfId="8178" xr:uid="{00000000-0005-0000-0000-0000FD1D0000}"/>
    <cellStyle name="Normal 14 3 5 2 2 2 3 2" xfId="8179" xr:uid="{00000000-0005-0000-0000-0000FE1D0000}"/>
    <cellStyle name="Normal 14 3 5 2 2 2 3 3" xfId="8180" xr:uid="{00000000-0005-0000-0000-0000FF1D0000}"/>
    <cellStyle name="Normal 14 3 5 2 2 2 4" xfId="8181" xr:uid="{00000000-0005-0000-0000-0000001E0000}"/>
    <cellStyle name="Normal 14 3 5 2 2 2 5" xfId="8182" xr:uid="{00000000-0005-0000-0000-0000011E0000}"/>
    <cellStyle name="Normal 14 3 5 2 2 2 6" xfId="8183" xr:uid="{00000000-0005-0000-0000-0000021E0000}"/>
    <cellStyle name="Normal 14 3 5 2 2 3" xfId="8184" xr:uid="{00000000-0005-0000-0000-0000031E0000}"/>
    <cellStyle name="Normal 14 3 5 2 2 3 2" xfId="8185" xr:uid="{00000000-0005-0000-0000-0000041E0000}"/>
    <cellStyle name="Normal 14 3 5 2 2 3 3" xfId="8186" xr:uid="{00000000-0005-0000-0000-0000051E0000}"/>
    <cellStyle name="Normal 14 3 5 2 2 3 4" xfId="8187" xr:uid="{00000000-0005-0000-0000-0000061E0000}"/>
    <cellStyle name="Normal 14 3 5 2 2 4" xfId="8188" xr:uid="{00000000-0005-0000-0000-0000071E0000}"/>
    <cellStyle name="Normal 14 3 5 2 2 4 2" xfId="8189" xr:uid="{00000000-0005-0000-0000-0000081E0000}"/>
    <cellStyle name="Normal 14 3 5 2 2 4 3" xfId="8190" xr:uid="{00000000-0005-0000-0000-0000091E0000}"/>
    <cellStyle name="Normal 14 3 5 2 2 4 4" xfId="8191" xr:uid="{00000000-0005-0000-0000-00000A1E0000}"/>
    <cellStyle name="Normal 14 3 5 2 2 5" xfId="8192" xr:uid="{00000000-0005-0000-0000-00000B1E0000}"/>
    <cellStyle name="Normal 14 3 5 2 2 5 2" xfId="8193" xr:uid="{00000000-0005-0000-0000-00000C1E0000}"/>
    <cellStyle name="Normal 14 3 5 2 2 5 3" xfId="8194" xr:uid="{00000000-0005-0000-0000-00000D1E0000}"/>
    <cellStyle name="Normal 14 3 5 2 2 5 4" xfId="8195" xr:uid="{00000000-0005-0000-0000-00000E1E0000}"/>
    <cellStyle name="Normal 14 3 5 2 2 6" xfId="8196" xr:uid="{00000000-0005-0000-0000-00000F1E0000}"/>
    <cellStyle name="Normal 14 3 5 2 2 6 2" xfId="8197" xr:uid="{00000000-0005-0000-0000-0000101E0000}"/>
    <cellStyle name="Normal 14 3 5 2 2 6 3" xfId="8198" xr:uid="{00000000-0005-0000-0000-0000111E0000}"/>
    <cellStyle name="Normal 14 3 5 2 2 7" xfId="8199" xr:uid="{00000000-0005-0000-0000-0000121E0000}"/>
    <cellStyle name="Normal 14 3 5 2 2 8" xfId="8200" xr:uid="{00000000-0005-0000-0000-0000131E0000}"/>
    <cellStyle name="Normal 14 3 5 2 2 9" xfId="8201" xr:uid="{00000000-0005-0000-0000-0000141E0000}"/>
    <cellStyle name="Normal 14 3 5 2 3" xfId="8202" xr:uid="{00000000-0005-0000-0000-0000151E0000}"/>
    <cellStyle name="Normal 14 3 5 2 3 2" xfId="8203" xr:uid="{00000000-0005-0000-0000-0000161E0000}"/>
    <cellStyle name="Normal 14 3 5 2 3 2 2" xfId="8204" xr:uid="{00000000-0005-0000-0000-0000171E0000}"/>
    <cellStyle name="Normal 14 3 5 2 3 2 3" xfId="8205" xr:uid="{00000000-0005-0000-0000-0000181E0000}"/>
    <cellStyle name="Normal 14 3 5 2 3 2 4" xfId="8206" xr:uid="{00000000-0005-0000-0000-0000191E0000}"/>
    <cellStyle name="Normal 14 3 5 2 3 3" xfId="8207" xr:uid="{00000000-0005-0000-0000-00001A1E0000}"/>
    <cellStyle name="Normal 14 3 5 2 3 3 2" xfId="8208" xr:uid="{00000000-0005-0000-0000-00001B1E0000}"/>
    <cellStyle name="Normal 14 3 5 2 3 3 3" xfId="8209" xr:uid="{00000000-0005-0000-0000-00001C1E0000}"/>
    <cellStyle name="Normal 14 3 5 2 3 4" xfId="8210" xr:uid="{00000000-0005-0000-0000-00001D1E0000}"/>
    <cellStyle name="Normal 14 3 5 2 3 5" xfId="8211" xr:uid="{00000000-0005-0000-0000-00001E1E0000}"/>
    <cellStyle name="Normal 14 3 5 2 3 6" xfId="8212" xr:uid="{00000000-0005-0000-0000-00001F1E0000}"/>
    <cellStyle name="Normal 14 3 5 2 4" xfId="8213" xr:uid="{00000000-0005-0000-0000-0000201E0000}"/>
    <cellStyle name="Normal 14 3 5 2 4 2" xfId="8214" xr:uid="{00000000-0005-0000-0000-0000211E0000}"/>
    <cellStyle name="Normal 14 3 5 2 4 3" xfId="8215" xr:uid="{00000000-0005-0000-0000-0000221E0000}"/>
    <cellStyle name="Normal 14 3 5 2 4 4" xfId="8216" xr:uid="{00000000-0005-0000-0000-0000231E0000}"/>
    <cellStyle name="Normal 14 3 5 2 5" xfId="8217" xr:uid="{00000000-0005-0000-0000-0000241E0000}"/>
    <cellStyle name="Normal 14 3 5 2 5 2" xfId="8218" xr:uid="{00000000-0005-0000-0000-0000251E0000}"/>
    <cellStyle name="Normal 14 3 5 2 5 3" xfId="8219" xr:uid="{00000000-0005-0000-0000-0000261E0000}"/>
    <cellStyle name="Normal 14 3 5 2 5 4" xfId="8220" xr:uid="{00000000-0005-0000-0000-0000271E0000}"/>
    <cellStyle name="Normal 14 3 5 2 6" xfId="8221" xr:uid="{00000000-0005-0000-0000-0000281E0000}"/>
    <cellStyle name="Normal 14 3 5 2 6 2" xfId="8222" xr:uid="{00000000-0005-0000-0000-0000291E0000}"/>
    <cellStyle name="Normal 14 3 5 2 6 3" xfId="8223" xr:uid="{00000000-0005-0000-0000-00002A1E0000}"/>
    <cellStyle name="Normal 14 3 5 2 6 4" xfId="8224" xr:uid="{00000000-0005-0000-0000-00002B1E0000}"/>
    <cellStyle name="Normal 14 3 5 2 7" xfId="8225" xr:uid="{00000000-0005-0000-0000-00002C1E0000}"/>
    <cellStyle name="Normal 14 3 5 2 7 2" xfId="8226" xr:uid="{00000000-0005-0000-0000-00002D1E0000}"/>
    <cellStyle name="Normal 14 3 5 2 7 3" xfId="8227" xr:uid="{00000000-0005-0000-0000-00002E1E0000}"/>
    <cellStyle name="Normal 14 3 5 2 8" xfId="8228" xr:uid="{00000000-0005-0000-0000-00002F1E0000}"/>
    <cellStyle name="Normal 14 3 5 2 9" xfId="8229" xr:uid="{00000000-0005-0000-0000-0000301E0000}"/>
    <cellStyle name="Normal 14 3 5 3" xfId="8230" xr:uid="{00000000-0005-0000-0000-0000311E0000}"/>
    <cellStyle name="Normal 14 3 5 3 2" xfId="8231" xr:uid="{00000000-0005-0000-0000-0000321E0000}"/>
    <cellStyle name="Normal 14 3 5 3 2 2" xfId="8232" xr:uid="{00000000-0005-0000-0000-0000331E0000}"/>
    <cellStyle name="Normal 14 3 5 3 2 2 2" xfId="8233" xr:uid="{00000000-0005-0000-0000-0000341E0000}"/>
    <cellStyle name="Normal 14 3 5 3 2 2 3" xfId="8234" xr:uid="{00000000-0005-0000-0000-0000351E0000}"/>
    <cellStyle name="Normal 14 3 5 3 2 2 4" xfId="8235" xr:uid="{00000000-0005-0000-0000-0000361E0000}"/>
    <cellStyle name="Normal 14 3 5 3 2 3" xfId="8236" xr:uid="{00000000-0005-0000-0000-0000371E0000}"/>
    <cellStyle name="Normal 14 3 5 3 2 3 2" xfId="8237" xr:uid="{00000000-0005-0000-0000-0000381E0000}"/>
    <cellStyle name="Normal 14 3 5 3 2 3 3" xfId="8238" xr:uid="{00000000-0005-0000-0000-0000391E0000}"/>
    <cellStyle name="Normal 14 3 5 3 2 4" xfId="8239" xr:uid="{00000000-0005-0000-0000-00003A1E0000}"/>
    <cellStyle name="Normal 14 3 5 3 2 5" xfId="8240" xr:uid="{00000000-0005-0000-0000-00003B1E0000}"/>
    <cellStyle name="Normal 14 3 5 3 2 6" xfId="8241" xr:uid="{00000000-0005-0000-0000-00003C1E0000}"/>
    <cellStyle name="Normal 14 3 5 3 3" xfId="8242" xr:uid="{00000000-0005-0000-0000-00003D1E0000}"/>
    <cellStyle name="Normal 14 3 5 3 3 2" xfId="8243" xr:uid="{00000000-0005-0000-0000-00003E1E0000}"/>
    <cellStyle name="Normal 14 3 5 3 3 3" xfId="8244" xr:uid="{00000000-0005-0000-0000-00003F1E0000}"/>
    <cellStyle name="Normal 14 3 5 3 3 4" xfId="8245" xr:uid="{00000000-0005-0000-0000-0000401E0000}"/>
    <cellStyle name="Normal 14 3 5 3 4" xfId="8246" xr:uid="{00000000-0005-0000-0000-0000411E0000}"/>
    <cellStyle name="Normal 14 3 5 3 4 2" xfId="8247" xr:uid="{00000000-0005-0000-0000-0000421E0000}"/>
    <cellStyle name="Normal 14 3 5 3 4 3" xfId="8248" xr:uid="{00000000-0005-0000-0000-0000431E0000}"/>
    <cellStyle name="Normal 14 3 5 3 4 4" xfId="8249" xr:uid="{00000000-0005-0000-0000-0000441E0000}"/>
    <cellStyle name="Normal 14 3 5 3 5" xfId="8250" xr:uid="{00000000-0005-0000-0000-0000451E0000}"/>
    <cellStyle name="Normal 14 3 5 3 5 2" xfId="8251" xr:uid="{00000000-0005-0000-0000-0000461E0000}"/>
    <cellStyle name="Normal 14 3 5 3 5 3" xfId="8252" xr:uid="{00000000-0005-0000-0000-0000471E0000}"/>
    <cellStyle name="Normal 14 3 5 3 5 4" xfId="8253" xr:uid="{00000000-0005-0000-0000-0000481E0000}"/>
    <cellStyle name="Normal 14 3 5 3 6" xfId="8254" xr:uid="{00000000-0005-0000-0000-0000491E0000}"/>
    <cellStyle name="Normal 14 3 5 3 6 2" xfId="8255" xr:uid="{00000000-0005-0000-0000-00004A1E0000}"/>
    <cellStyle name="Normal 14 3 5 3 6 3" xfId="8256" xr:uid="{00000000-0005-0000-0000-00004B1E0000}"/>
    <cellStyle name="Normal 14 3 5 3 7" xfId="8257" xr:uid="{00000000-0005-0000-0000-00004C1E0000}"/>
    <cellStyle name="Normal 14 3 5 3 8" xfId="8258" xr:uid="{00000000-0005-0000-0000-00004D1E0000}"/>
    <cellStyle name="Normal 14 3 5 3 9" xfId="8259" xr:uid="{00000000-0005-0000-0000-00004E1E0000}"/>
    <cellStyle name="Normal 14 3 5 4" xfId="8260" xr:uid="{00000000-0005-0000-0000-00004F1E0000}"/>
    <cellStyle name="Normal 14 3 5 4 2" xfId="8261" xr:uid="{00000000-0005-0000-0000-0000501E0000}"/>
    <cellStyle name="Normal 14 3 5 4 2 2" xfId="8262" xr:uid="{00000000-0005-0000-0000-0000511E0000}"/>
    <cellStyle name="Normal 14 3 5 4 2 3" xfId="8263" xr:uid="{00000000-0005-0000-0000-0000521E0000}"/>
    <cellStyle name="Normal 14 3 5 4 2 4" xfId="8264" xr:uid="{00000000-0005-0000-0000-0000531E0000}"/>
    <cellStyle name="Normal 14 3 5 4 3" xfId="8265" xr:uid="{00000000-0005-0000-0000-0000541E0000}"/>
    <cellStyle name="Normal 14 3 5 4 3 2" xfId="8266" xr:uid="{00000000-0005-0000-0000-0000551E0000}"/>
    <cellStyle name="Normal 14 3 5 4 3 3" xfId="8267" xr:uid="{00000000-0005-0000-0000-0000561E0000}"/>
    <cellStyle name="Normal 14 3 5 4 4" xfId="8268" xr:uid="{00000000-0005-0000-0000-0000571E0000}"/>
    <cellStyle name="Normal 14 3 5 4 5" xfId="8269" xr:uid="{00000000-0005-0000-0000-0000581E0000}"/>
    <cellStyle name="Normal 14 3 5 4 6" xfId="8270" xr:uid="{00000000-0005-0000-0000-0000591E0000}"/>
    <cellStyle name="Normal 14 3 5 5" xfId="8271" xr:uid="{00000000-0005-0000-0000-00005A1E0000}"/>
    <cellStyle name="Normal 14 3 5 5 2" xfId="8272" xr:uid="{00000000-0005-0000-0000-00005B1E0000}"/>
    <cellStyle name="Normal 14 3 5 5 3" xfId="8273" xr:uid="{00000000-0005-0000-0000-00005C1E0000}"/>
    <cellStyle name="Normal 14 3 5 5 4" xfId="8274" xr:uid="{00000000-0005-0000-0000-00005D1E0000}"/>
    <cellStyle name="Normal 14 3 5 6" xfId="8275" xr:uid="{00000000-0005-0000-0000-00005E1E0000}"/>
    <cellStyle name="Normal 14 3 5 6 2" xfId="8276" xr:uid="{00000000-0005-0000-0000-00005F1E0000}"/>
    <cellStyle name="Normal 14 3 5 6 3" xfId="8277" xr:uid="{00000000-0005-0000-0000-0000601E0000}"/>
    <cellStyle name="Normal 14 3 5 6 4" xfId="8278" xr:uid="{00000000-0005-0000-0000-0000611E0000}"/>
    <cellStyle name="Normal 14 3 5 7" xfId="8279" xr:uid="{00000000-0005-0000-0000-0000621E0000}"/>
    <cellStyle name="Normal 14 3 5 7 2" xfId="8280" xr:uid="{00000000-0005-0000-0000-0000631E0000}"/>
    <cellStyle name="Normal 14 3 5 7 3" xfId="8281" xr:uid="{00000000-0005-0000-0000-0000641E0000}"/>
    <cellStyle name="Normal 14 3 5 7 4" xfId="8282" xr:uid="{00000000-0005-0000-0000-0000651E0000}"/>
    <cellStyle name="Normal 14 3 5 8" xfId="8283" xr:uid="{00000000-0005-0000-0000-0000661E0000}"/>
    <cellStyle name="Normal 14 3 5 8 2" xfId="8284" xr:uid="{00000000-0005-0000-0000-0000671E0000}"/>
    <cellStyle name="Normal 14 3 5 8 3" xfId="8285" xr:uid="{00000000-0005-0000-0000-0000681E0000}"/>
    <cellStyle name="Normal 14 3 5 9" xfId="8286" xr:uid="{00000000-0005-0000-0000-0000691E0000}"/>
    <cellStyle name="Normal 14 3 6" xfId="8287" xr:uid="{00000000-0005-0000-0000-00006A1E0000}"/>
    <cellStyle name="Normal 14 3 6 10" xfId="8288" xr:uid="{00000000-0005-0000-0000-00006B1E0000}"/>
    <cellStyle name="Normal 14 3 6 11" xfId="8289" xr:uid="{00000000-0005-0000-0000-00006C1E0000}"/>
    <cellStyle name="Normal 14 3 6 2" xfId="8290" xr:uid="{00000000-0005-0000-0000-00006D1E0000}"/>
    <cellStyle name="Normal 14 3 6 2 10" xfId="8291" xr:uid="{00000000-0005-0000-0000-00006E1E0000}"/>
    <cellStyle name="Normal 14 3 6 2 2" xfId="8292" xr:uid="{00000000-0005-0000-0000-00006F1E0000}"/>
    <cellStyle name="Normal 14 3 6 2 2 2" xfId="8293" xr:uid="{00000000-0005-0000-0000-0000701E0000}"/>
    <cellStyle name="Normal 14 3 6 2 2 2 2" xfId="8294" xr:uid="{00000000-0005-0000-0000-0000711E0000}"/>
    <cellStyle name="Normal 14 3 6 2 2 2 2 2" xfId="8295" xr:uid="{00000000-0005-0000-0000-0000721E0000}"/>
    <cellStyle name="Normal 14 3 6 2 2 2 2 3" xfId="8296" xr:uid="{00000000-0005-0000-0000-0000731E0000}"/>
    <cellStyle name="Normal 14 3 6 2 2 2 2 4" xfId="8297" xr:uid="{00000000-0005-0000-0000-0000741E0000}"/>
    <cellStyle name="Normal 14 3 6 2 2 2 3" xfId="8298" xr:uid="{00000000-0005-0000-0000-0000751E0000}"/>
    <cellStyle name="Normal 14 3 6 2 2 2 3 2" xfId="8299" xr:uid="{00000000-0005-0000-0000-0000761E0000}"/>
    <cellStyle name="Normal 14 3 6 2 2 2 3 3" xfId="8300" xr:uid="{00000000-0005-0000-0000-0000771E0000}"/>
    <cellStyle name="Normal 14 3 6 2 2 2 4" xfId="8301" xr:uid="{00000000-0005-0000-0000-0000781E0000}"/>
    <cellStyle name="Normal 14 3 6 2 2 2 5" xfId="8302" xr:uid="{00000000-0005-0000-0000-0000791E0000}"/>
    <cellStyle name="Normal 14 3 6 2 2 2 6" xfId="8303" xr:uid="{00000000-0005-0000-0000-00007A1E0000}"/>
    <cellStyle name="Normal 14 3 6 2 2 3" xfId="8304" xr:uid="{00000000-0005-0000-0000-00007B1E0000}"/>
    <cellStyle name="Normal 14 3 6 2 2 3 2" xfId="8305" xr:uid="{00000000-0005-0000-0000-00007C1E0000}"/>
    <cellStyle name="Normal 14 3 6 2 2 3 3" xfId="8306" xr:uid="{00000000-0005-0000-0000-00007D1E0000}"/>
    <cellStyle name="Normal 14 3 6 2 2 3 4" xfId="8307" xr:uid="{00000000-0005-0000-0000-00007E1E0000}"/>
    <cellStyle name="Normal 14 3 6 2 2 4" xfId="8308" xr:uid="{00000000-0005-0000-0000-00007F1E0000}"/>
    <cellStyle name="Normal 14 3 6 2 2 4 2" xfId="8309" xr:uid="{00000000-0005-0000-0000-0000801E0000}"/>
    <cellStyle name="Normal 14 3 6 2 2 4 3" xfId="8310" xr:uid="{00000000-0005-0000-0000-0000811E0000}"/>
    <cellStyle name="Normal 14 3 6 2 2 4 4" xfId="8311" xr:uid="{00000000-0005-0000-0000-0000821E0000}"/>
    <cellStyle name="Normal 14 3 6 2 2 5" xfId="8312" xr:uid="{00000000-0005-0000-0000-0000831E0000}"/>
    <cellStyle name="Normal 14 3 6 2 2 5 2" xfId="8313" xr:uid="{00000000-0005-0000-0000-0000841E0000}"/>
    <cellStyle name="Normal 14 3 6 2 2 5 3" xfId="8314" xr:uid="{00000000-0005-0000-0000-0000851E0000}"/>
    <cellStyle name="Normal 14 3 6 2 2 5 4" xfId="8315" xr:uid="{00000000-0005-0000-0000-0000861E0000}"/>
    <cellStyle name="Normal 14 3 6 2 2 6" xfId="8316" xr:uid="{00000000-0005-0000-0000-0000871E0000}"/>
    <cellStyle name="Normal 14 3 6 2 2 6 2" xfId="8317" xr:uid="{00000000-0005-0000-0000-0000881E0000}"/>
    <cellStyle name="Normal 14 3 6 2 2 6 3" xfId="8318" xr:uid="{00000000-0005-0000-0000-0000891E0000}"/>
    <cellStyle name="Normal 14 3 6 2 2 7" xfId="8319" xr:uid="{00000000-0005-0000-0000-00008A1E0000}"/>
    <cellStyle name="Normal 14 3 6 2 2 8" xfId="8320" xr:uid="{00000000-0005-0000-0000-00008B1E0000}"/>
    <cellStyle name="Normal 14 3 6 2 2 9" xfId="8321" xr:uid="{00000000-0005-0000-0000-00008C1E0000}"/>
    <cellStyle name="Normal 14 3 6 2 3" xfId="8322" xr:uid="{00000000-0005-0000-0000-00008D1E0000}"/>
    <cellStyle name="Normal 14 3 6 2 3 2" xfId="8323" xr:uid="{00000000-0005-0000-0000-00008E1E0000}"/>
    <cellStyle name="Normal 14 3 6 2 3 2 2" xfId="8324" xr:uid="{00000000-0005-0000-0000-00008F1E0000}"/>
    <cellStyle name="Normal 14 3 6 2 3 2 3" xfId="8325" xr:uid="{00000000-0005-0000-0000-0000901E0000}"/>
    <cellStyle name="Normal 14 3 6 2 3 2 4" xfId="8326" xr:uid="{00000000-0005-0000-0000-0000911E0000}"/>
    <cellStyle name="Normal 14 3 6 2 3 3" xfId="8327" xr:uid="{00000000-0005-0000-0000-0000921E0000}"/>
    <cellStyle name="Normal 14 3 6 2 3 3 2" xfId="8328" xr:uid="{00000000-0005-0000-0000-0000931E0000}"/>
    <cellStyle name="Normal 14 3 6 2 3 3 3" xfId="8329" xr:uid="{00000000-0005-0000-0000-0000941E0000}"/>
    <cellStyle name="Normal 14 3 6 2 3 4" xfId="8330" xr:uid="{00000000-0005-0000-0000-0000951E0000}"/>
    <cellStyle name="Normal 14 3 6 2 3 5" xfId="8331" xr:uid="{00000000-0005-0000-0000-0000961E0000}"/>
    <cellStyle name="Normal 14 3 6 2 3 6" xfId="8332" xr:uid="{00000000-0005-0000-0000-0000971E0000}"/>
    <cellStyle name="Normal 14 3 6 2 4" xfId="8333" xr:uid="{00000000-0005-0000-0000-0000981E0000}"/>
    <cellStyle name="Normal 14 3 6 2 4 2" xfId="8334" xr:uid="{00000000-0005-0000-0000-0000991E0000}"/>
    <cellStyle name="Normal 14 3 6 2 4 3" xfId="8335" xr:uid="{00000000-0005-0000-0000-00009A1E0000}"/>
    <cellStyle name="Normal 14 3 6 2 4 4" xfId="8336" xr:uid="{00000000-0005-0000-0000-00009B1E0000}"/>
    <cellStyle name="Normal 14 3 6 2 5" xfId="8337" xr:uid="{00000000-0005-0000-0000-00009C1E0000}"/>
    <cellStyle name="Normal 14 3 6 2 5 2" xfId="8338" xr:uid="{00000000-0005-0000-0000-00009D1E0000}"/>
    <cellStyle name="Normal 14 3 6 2 5 3" xfId="8339" xr:uid="{00000000-0005-0000-0000-00009E1E0000}"/>
    <cellStyle name="Normal 14 3 6 2 5 4" xfId="8340" xr:uid="{00000000-0005-0000-0000-00009F1E0000}"/>
    <cellStyle name="Normal 14 3 6 2 6" xfId="8341" xr:uid="{00000000-0005-0000-0000-0000A01E0000}"/>
    <cellStyle name="Normal 14 3 6 2 6 2" xfId="8342" xr:uid="{00000000-0005-0000-0000-0000A11E0000}"/>
    <cellStyle name="Normal 14 3 6 2 6 3" xfId="8343" xr:uid="{00000000-0005-0000-0000-0000A21E0000}"/>
    <cellStyle name="Normal 14 3 6 2 6 4" xfId="8344" xr:uid="{00000000-0005-0000-0000-0000A31E0000}"/>
    <cellStyle name="Normal 14 3 6 2 7" xfId="8345" xr:uid="{00000000-0005-0000-0000-0000A41E0000}"/>
    <cellStyle name="Normal 14 3 6 2 7 2" xfId="8346" xr:uid="{00000000-0005-0000-0000-0000A51E0000}"/>
    <cellStyle name="Normal 14 3 6 2 7 3" xfId="8347" xr:uid="{00000000-0005-0000-0000-0000A61E0000}"/>
    <cellStyle name="Normal 14 3 6 2 8" xfId="8348" xr:uid="{00000000-0005-0000-0000-0000A71E0000}"/>
    <cellStyle name="Normal 14 3 6 2 9" xfId="8349" xr:uid="{00000000-0005-0000-0000-0000A81E0000}"/>
    <cellStyle name="Normal 14 3 6 3" xfId="8350" xr:uid="{00000000-0005-0000-0000-0000A91E0000}"/>
    <cellStyle name="Normal 14 3 6 3 2" xfId="8351" xr:uid="{00000000-0005-0000-0000-0000AA1E0000}"/>
    <cellStyle name="Normal 14 3 6 3 2 2" xfId="8352" xr:uid="{00000000-0005-0000-0000-0000AB1E0000}"/>
    <cellStyle name="Normal 14 3 6 3 2 2 2" xfId="8353" xr:uid="{00000000-0005-0000-0000-0000AC1E0000}"/>
    <cellStyle name="Normal 14 3 6 3 2 2 3" xfId="8354" xr:uid="{00000000-0005-0000-0000-0000AD1E0000}"/>
    <cellStyle name="Normal 14 3 6 3 2 2 4" xfId="8355" xr:uid="{00000000-0005-0000-0000-0000AE1E0000}"/>
    <cellStyle name="Normal 14 3 6 3 2 3" xfId="8356" xr:uid="{00000000-0005-0000-0000-0000AF1E0000}"/>
    <cellStyle name="Normal 14 3 6 3 2 3 2" xfId="8357" xr:uid="{00000000-0005-0000-0000-0000B01E0000}"/>
    <cellStyle name="Normal 14 3 6 3 2 3 3" xfId="8358" xr:uid="{00000000-0005-0000-0000-0000B11E0000}"/>
    <cellStyle name="Normal 14 3 6 3 2 4" xfId="8359" xr:uid="{00000000-0005-0000-0000-0000B21E0000}"/>
    <cellStyle name="Normal 14 3 6 3 2 5" xfId="8360" xr:uid="{00000000-0005-0000-0000-0000B31E0000}"/>
    <cellStyle name="Normal 14 3 6 3 2 6" xfId="8361" xr:uid="{00000000-0005-0000-0000-0000B41E0000}"/>
    <cellStyle name="Normal 14 3 6 3 3" xfId="8362" xr:uid="{00000000-0005-0000-0000-0000B51E0000}"/>
    <cellStyle name="Normal 14 3 6 3 3 2" xfId="8363" xr:uid="{00000000-0005-0000-0000-0000B61E0000}"/>
    <cellStyle name="Normal 14 3 6 3 3 3" xfId="8364" xr:uid="{00000000-0005-0000-0000-0000B71E0000}"/>
    <cellStyle name="Normal 14 3 6 3 3 4" xfId="8365" xr:uid="{00000000-0005-0000-0000-0000B81E0000}"/>
    <cellStyle name="Normal 14 3 6 3 4" xfId="8366" xr:uid="{00000000-0005-0000-0000-0000B91E0000}"/>
    <cellStyle name="Normal 14 3 6 3 4 2" xfId="8367" xr:uid="{00000000-0005-0000-0000-0000BA1E0000}"/>
    <cellStyle name="Normal 14 3 6 3 4 3" xfId="8368" xr:uid="{00000000-0005-0000-0000-0000BB1E0000}"/>
    <cellStyle name="Normal 14 3 6 3 4 4" xfId="8369" xr:uid="{00000000-0005-0000-0000-0000BC1E0000}"/>
    <cellStyle name="Normal 14 3 6 3 5" xfId="8370" xr:uid="{00000000-0005-0000-0000-0000BD1E0000}"/>
    <cellStyle name="Normal 14 3 6 3 5 2" xfId="8371" xr:uid="{00000000-0005-0000-0000-0000BE1E0000}"/>
    <cellStyle name="Normal 14 3 6 3 5 3" xfId="8372" xr:uid="{00000000-0005-0000-0000-0000BF1E0000}"/>
    <cellStyle name="Normal 14 3 6 3 5 4" xfId="8373" xr:uid="{00000000-0005-0000-0000-0000C01E0000}"/>
    <cellStyle name="Normal 14 3 6 3 6" xfId="8374" xr:uid="{00000000-0005-0000-0000-0000C11E0000}"/>
    <cellStyle name="Normal 14 3 6 3 6 2" xfId="8375" xr:uid="{00000000-0005-0000-0000-0000C21E0000}"/>
    <cellStyle name="Normal 14 3 6 3 6 3" xfId="8376" xr:uid="{00000000-0005-0000-0000-0000C31E0000}"/>
    <cellStyle name="Normal 14 3 6 3 7" xfId="8377" xr:uid="{00000000-0005-0000-0000-0000C41E0000}"/>
    <cellStyle name="Normal 14 3 6 3 8" xfId="8378" xr:uid="{00000000-0005-0000-0000-0000C51E0000}"/>
    <cellStyle name="Normal 14 3 6 3 9" xfId="8379" xr:uid="{00000000-0005-0000-0000-0000C61E0000}"/>
    <cellStyle name="Normal 14 3 6 4" xfId="8380" xr:uid="{00000000-0005-0000-0000-0000C71E0000}"/>
    <cellStyle name="Normal 14 3 6 4 2" xfId="8381" xr:uid="{00000000-0005-0000-0000-0000C81E0000}"/>
    <cellStyle name="Normal 14 3 6 4 2 2" xfId="8382" xr:uid="{00000000-0005-0000-0000-0000C91E0000}"/>
    <cellStyle name="Normal 14 3 6 4 2 3" xfId="8383" xr:uid="{00000000-0005-0000-0000-0000CA1E0000}"/>
    <cellStyle name="Normal 14 3 6 4 2 4" xfId="8384" xr:uid="{00000000-0005-0000-0000-0000CB1E0000}"/>
    <cellStyle name="Normal 14 3 6 4 3" xfId="8385" xr:uid="{00000000-0005-0000-0000-0000CC1E0000}"/>
    <cellStyle name="Normal 14 3 6 4 3 2" xfId="8386" xr:uid="{00000000-0005-0000-0000-0000CD1E0000}"/>
    <cellStyle name="Normal 14 3 6 4 3 3" xfId="8387" xr:uid="{00000000-0005-0000-0000-0000CE1E0000}"/>
    <cellStyle name="Normal 14 3 6 4 4" xfId="8388" xr:uid="{00000000-0005-0000-0000-0000CF1E0000}"/>
    <cellStyle name="Normal 14 3 6 4 5" xfId="8389" xr:uid="{00000000-0005-0000-0000-0000D01E0000}"/>
    <cellStyle name="Normal 14 3 6 4 6" xfId="8390" xr:uid="{00000000-0005-0000-0000-0000D11E0000}"/>
    <cellStyle name="Normal 14 3 6 5" xfId="8391" xr:uid="{00000000-0005-0000-0000-0000D21E0000}"/>
    <cellStyle name="Normal 14 3 6 5 2" xfId="8392" xr:uid="{00000000-0005-0000-0000-0000D31E0000}"/>
    <cellStyle name="Normal 14 3 6 5 3" xfId="8393" xr:uid="{00000000-0005-0000-0000-0000D41E0000}"/>
    <cellStyle name="Normal 14 3 6 5 4" xfId="8394" xr:uid="{00000000-0005-0000-0000-0000D51E0000}"/>
    <cellStyle name="Normal 14 3 6 6" xfId="8395" xr:uid="{00000000-0005-0000-0000-0000D61E0000}"/>
    <cellStyle name="Normal 14 3 6 6 2" xfId="8396" xr:uid="{00000000-0005-0000-0000-0000D71E0000}"/>
    <cellStyle name="Normal 14 3 6 6 3" xfId="8397" xr:uid="{00000000-0005-0000-0000-0000D81E0000}"/>
    <cellStyle name="Normal 14 3 6 6 4" xfId="8398" xr:uid="{00000000-0005-0000-0000-0000D91E0000}"/>
    <cellStyle name="Normal 14 3 6 7" xfId="8399" xr:uid="{00000000-0005-0000-0000-0000DA1E0000}"/>
    <cellStyle name="Normal 14 3 6 7 2" xfId="8400" xr:uid="{00000000-0005-0000-0000-0000DB1E0000}"/>
    <cellStyle name="Normal 14 3 6 7 3" xfId="8401" xr:uid="{00000000-0005-0000-0000-0000DC1E0000}"/>
    <cellStyle name="Normal 14 3 6 7 4" xfId="8402" xr:uid="{00000000-0005-0000-0000-0000DD1E0000}"/>
    <cellStyle name="Normal 14 3 6 8" xfId="8403" xr:uid="{00000000-0005-0000-0000-0000DE1E0000}"/>
    <cellStyle name="Normal 14 3 6 8 2" xfId="8404" xr:uid="{00000000-0005-0000-0000-0000DF1E0000}"/>
    <cellStyle name="Normal 14 3 6 8 3" xfId="8405" xr:uid="{00000000-0005-0000-0000-0000E01E0000}"/>
    <cellStyle name="Normal 14 3 6 9" xfId="8406" xr:uid="{00000000-0005-0000-0000-0000E11E0000}"/>
    <cellStyle name="Normal 14 3 7" xfId="8407" xr:uid="{00000000-0005-0000-0000-0000E21E0000}"/>
    <cellStyle name="Normal 14 3 7 10" xfId="8408" xr:uid="{00000000-0005-0000-0000-0000E31E0000}"/>
    <cellStyle name="Normal 14 3 7 2" xfId="8409" xr:uid="{00000000-0005-0000-0000-0000E41E0000}"/>
    <cellStyle name="Normal 14 3 7 2 2" xfId="8410" xr:uid="{00000000-0005-0000-0000-0000E51E0000}"/>
    <cellStyle name="Normal 14 3 7 2 2 2" xfId="8411" xr:uid="{00000000-0005-0000-0000-0000E61E0000}"/>
    <cellStyle name="Normal 14 3 7 2 2 2 2" xfId="8412" xr:uid="{00000000-0005-0000-0000-0000E71E0000}"/>
    <cellStyle name="Normal 14 3 7 2 2 2 3" xfId="8413" xr:uid="{00000000-0005-0000-0000-0000E81E0000}"/>
    <cellStyle name="Normal 14 3 7 2 2 2 4" xfId="8414" xr:uid="{00000000-0005-0000-0000-0000E91E0000}"/>
    <cellStyle name="Normal 14 3 7 2 2 3" xfId="8415" xr:uid="{00000000-0005-0000-0000-0000EA1E0000}"/>
    <cellStyle name="Normal 14 3 7 2 2 3 2" xfId="8416" xr:uid="{00000000-0005-0000-0000-0000EB1E0000}"/>
    <cellStyle name="Normal 14 3 7 2 2 3 3" xfId="8417" xr:uid="{00000000-0005-0000-0000-0000EC1E0000}"/>
    <cellStyle name="Normal 14 3 7 2 2 4" xfId="8418" xr:uid="{00000000-0005-0000-0000-0000ED1E0000}"/>
    <cellStyle name="Normal 14 3 7 2 2 5" xfId="8419" xr:uid="{00000000-0005-0000-0000-0000EE1E0000}"/>
    <cellStyle name="Normal 14 3 7 2 2 6" xfId="8420" xr:uid="{00000000-0005-0000-0000-0000EF1E0000}"/>
    <cellStyle name="Normal 14 3 7 2 3" xfId="8421" xr:uid="{00000000-0005-0000-0000-0000F01E0000}"/>
    <cellStyle name="Normal 14 3 7 2 3 2" xfId="8422" xr:uid="{00000000-0005-0000-0000-0000F11E0000}"/>
    <cellStyle name="Normal 14 3 7 2 3 3" xfId="8423" xr:uid="{00000000-0005-0000-0000-0000F21E0000}"/>
    <cellStyle name="Normal 14 3 7 2 3 4" xfId="8424" xr:uid="{00000000-0005-0000-0000-0000F31E0000}"/>
    <cellStyle name="Normal 14 3 7 2 4" xfId="8425" xr:uid="{00000000-0005-0000-0000-0000F41E0000}"/>
    <cellStyle name="Normal 14 3 7 2 4 2" xfId="8426" xr:uid="{00000000-0005-0000-0000-0000F51E0000}"/>
    <cellStyle name="Normal 14 3 7 2 4 3" xfId="8427" xr:uid="{00000000-0005-0000-0000-0000F61E0000}"/>
    <cellStyle name="Normal 14 3 7 2 4 4" xfId="8428" xr:uid="{00000000-0005-0000-0000-0000F71E0000}"/>
    <cellStyle name="Normal 14 3 7 2 5" xfId="8429" xr:uid="{00000000-0005-0000-0000-0000F81E0000}"/>
    <cellStyle name="Normal 14 3 7 2 5 2" xfId="8430" xr:uid="{00000000-0005-0000-0000-0000F91E0000}"/>
    <cellStyle name="Normal 14 3 7 2 5 3" xfId="8431" xr:uid="{00000000-0005-0000-0000-0000FA1E0000}"/>
    <cellStyle name="Normal 14 3 7 2 5 4" xfId="8432" xr:uid="{00000000-0005-0000-0000-0000FB1E0000}"/>
    <cellStyle name="Normal 14 3 7 2 6" xfId="8433" xr:uid="{00000000-0005-0000-0000-0000FC1E0000}"/>
    <cellStyle name="Normal 14 3 7 2 6 2" xfId="8434" xr:uid="{00000000-0005-0000-0000-0000FD1E0000}"/>
    <cellStyle name="Normal 14 3 7 2 6 3" xfId="8435" xr:uid="{00000000-0005-0000-0000-0000FE1E0000}"/>
    <cellStyle name="Normal 14 3 7 2 7" xfId="8436" xr:uid="{00000000-0005-0000-0000-0000FF1E0000}"/>
    <cellStyle name="Normal 14 3 7 2 8" xfId="8437" xr:uid="{00000000-0005-0000-0000-0000001F0000}"/>
    <cellStyle name="Normal 14 3 7 2 9" xfId="8438" xr:uid="{00000000-0005-0000-0000-0000011F0000}"/>
    <cellStyle name="Normal 14 3 7 3" xfId="8439" xr:uid="{00000000-0005-0000-0000-0000021F0000}"/>
    <cellStyle name="Normal 14 3 7 3 2" xfId="8440" xr:uid="{00000000-0005-0000-0000-0000031F0000}"/>
    <cellStyle name="Normal 14 3 7 3 2 2" xfId="8441" xr:uid="{00000000-0005-0000-0000-0000041F0000}"/>
    <cellStyle name="Normal 14 3 7 3 2 3" xfId="8442" xr:uid="{00000000-0005-0000-0000-0000051F0000}"/>
    <cellStyle name="Normal 14 3 7 3 2 4" xfId="8443" xr:uid="{00000000-0005-0000-0000-0000061F0000}"/>
    <cellStyle name="Normal 14 3 7 3 3" xfId="8444" xr:uid="{00000000-0005-0000-0000-0000071F0000}"/>
    <cellStyle name="Normal 14 3 7 3 3 2" xfId="8445" xr:uid="{00000000-0005-0000-0000-0000081F0000}"/>
    <cellStyle name="Normal 14 3 7 3 3 3" xfId="8446" xr:uid="{00000000-0005-0000-0000-0000091F0000}"/>
    <cellStyle name="Normal 14 3 7 3 4" xfId="8447" xr:uid="{00000000-0005-0000-0000-00000A1F0000}"/>
    <cellStyle name="Normal 14 3 7 3 5" xfId="8448" xr:uid="{00000000-0005-0000-0000-00000B1F0000}"/>
    <cellStyle name="Normal 14 3 7 3 6" xfId="8449" xr:uid="{00000000-0005-0000-0000-00000C1F0000}"/>
    <cellStyle name="Normal 14 3 7 4" xfId="8450" xr:uid="{00000000-0005-0000-0000-00000D1F0000}"/>
    <cellStyle name="Normal 14 3 7 4 2" xfId="8451" xr:uid="{00000000-0005-0000-0000-00000E1F0000}"/>
    <cellStyle name="Normal 14 3 7 4 3" xfId="8452" xr:uid="{00000000-0005-0000-0000-00000F1F0000}"/>
    <cellStyle name="Normal 14 3 7 4 4" xfId="8453" xr:uid="{00000000-0005-0000-0000-0000101F0000}"/>
    <cellStyle name="Normal 14 3 7 5" xfId="8454" xr:uid="{00000000-0005-0000-0000-0000111F0000}"/>
    <cellStyle name="Normal 14 3 7 5 2" xfId="8455" xr:uid="{00000000-0005-0000-0000-0000121F0000}"/>
    <cellStyle name="Normal 14 3 7 5 3" xfId="8456" xr:uid="{00000000-0005-0000-0000-0000131F0000}"/>
    <cellStyle name="Normal 14 3 7 5 4" xfId="8457" xr:uid="{00000000-0005-0000-0000-0000141F0000}"/>
    <cellStyle name="Normal 14 3 7 6" xfId="8458" xr:uid="{00000000-0005-0000-0000-0000151F0000}"/>
    <cellStyle name="Normal 14 3 7 6 2" xfId="8459" xr:uid="{00000000-0005-0000-0000-0000161F0000}"/>
    <cellStyle name="Normal 14 3 7 6 3" xfId="8460" xr:uid="{00000000-0005-0000-0000-0000171F0000}"/>
    <cellStyle name="Normal 14 3 7 6 4" xfId="8461" xr:uid="{00000000-0005-0000-0000-0000181F0000}"/>
    <cellStyle name="Normal 14 3 7 7" xfId="8462" xr:uid="{00000000-0005-0000-0000-0000191F0000}"/>
    <cellStyle name="Normal 14 3 7 7 2" xfId="8463" xr:uid="{00000000-0005-0000-0000-00001A1F0000}"/>
    <cellStyle name="Normal 14 3 7 7 3" xfId="8464" xr:uid="{00000000-0005-0000-0000-00001B1F0000}"/>
    <cellStyle name="Normal 14 3 7 8" xfId="8465" xr:uid="{00000000-0005-0000-0000-00001C1F0000}"/>
    <cellStyle name="Normal 14 3 7 9" xfId="8466" xr:uid="{00000000-0005-0000-0000-00001D1F0000}"/>
    <cellStyle name="Normal 14 3 8" xfId="8467" xr:uid="{00000000-0005-0000-0000-00001E1F0000}"/>
    <cellStyle name="Normal 14 3 8 2" xfId="8468" xr:uid="{00000000-0005-0000-0000-00001F1F0000}"/>
    <cellStyle name="Normal 14 3 8 2 2" xfId="8469" xr:uid="{00000000-0005-0000-0000-0000201F0000}"/>
    <cellStyle name="Normal 14 3 8 2 2 2" xfId="8470" xr:uid="{00000000-0005-0000-0000-0000211F0000}"/>
    <cellStyle name="Normal 14 3 8 2 2 3" xfId="8471" xr:uid="{00000000-0005-0000-0000-0000221F0000}"/>
    <cellStyle name="Normal 14 3 8 2 2 4" xfId="8472" xr:uid="{00000000-0005-0000-0000-0000231F0000}"/>
    <cellStyle name="Normal 14 3 8 2 3" xfId="8473" xr:uid="{00000000-0005-0000-0000-0000241F0000}"/>
    <cellStyle name="Normal 14 3 8 2 3 2" xfId="8474" xr:uid="{00000000-0005-0000-0000-0000251F0000}"/>
    <cellStyle name="Normal 14 3 8 2 3 3" xfId="8475" xr:uid="{00000000-0005-0000-0000-0000261F0000}"/>
    <cellStyle name="Normal 14 3 8 2 4" xfId="8476" xr:uid="{00000000-0005-0000-0000-0000271F0000}"/>
    <cellStyle name="Normal 14 3 8 2 5" xfId="8477" xr:uid="{00000000-0005-0000-0000-0000281F0000}"/>
    <cellStyle name="Normal 14 3 8 2 6" xfId="8478" xr:uid="{00000000-0005-0000-0000-0000291F0000}"/>
    <cellStyle name="Normal 14 3 8 3" xfId="8479" xr:uid="{00000000-0005-0000-0000-00002A1F0000}"/>
    <cellStyle name="Normal 14 3 8 3 2" xfId="8480" xr:uid="{00000000-0005-0000-0000-00002B1F0000}"/>
    <cellStyle name="Normal 14 3 8 3 3" xfId="8481" xr:uid="{00000000-0005-0000-0000-00002C1F0000}"/>
    <cellStyle name="Normal 14 3 8 3 4" xfId="8482" xr:uid="{00000000-0005-0000-0000-00002D1F0000}"/>
    <cellStyle name="Normal 14 3 8 4" xfId="8483" xr:uid="{00000000-0005-0000-0000-00002E1F0000}"/>
    <cellStyle name="Normal 14 3 8 4 2" xfId="8484" xr:uid="{00000000-0005-0000-0000-00002F1F0000}"/>
    <cellStyle name="Normal 14 3 8 4 3" xfId="8485" xr:uid="{00000000-0005-0000-0000-0000301F0000}"/>
    <cellStyle name="Normal 14 3 8 4 4" xfId="8486" xr:uid="{00000000-0005-0000-0000-0000311F0000}"/>
    <cellStyle name="Normal 14 3 8 5" xfId="8487" xr:uid="{00000000-0005-0000-0000-0000321F0000}"/>
    <cellStyle name="Normal 14 3 8 5 2" xfId="8488" xr:uid="{00000000-0005-0000-0000-0000331F0000}"/>
    <cellStyle name="Normal 14 3 8 5 3" xfId="8489" xr:uid="{00000000-0005-0000-0000-0000341F0000}"/>
    <cellStyle name="Normal 14 3 8 5 4" xfId="8490" xr:uid="{00000000-0005-0000-0000-0000351F0000}"/>
    <cellStyle name="Normal 14 3 8 6" xfId="8491" xr:uid="{00000000-0005-0000-0000-0000361F0000}"/>
    <cellStyle name="Normal 14 3 8 6 2" xfId="8492" xr:uid="{00000000-0005-0000-0000-0000371F0000}"/>
    <cellStyle name="Normal 14 3 8 6 3" xfId="8493" xr:uid="{00000000-0005-0000-0000-0000381F0000}"/>
    <cellStyle name="Normal 14 3 8 7" xfId="8494" xr:uid="{00000000-0005-0000-0000-0000391F0000}"/>
    <cellStyle name="Normal 14 3 8 8" xfId="8495" xr:uid="{00000000-0005-0000-0000-00003A1F0000}"/>
    <cellStyle name="Normal 14 3 8 9" xfId="8496" xr:uid="{00000000-0005-0000-0000-00003B1F0000}"/>
    <cellStyle name="Normal 14 3 9" xfId="8497" xr:uid="{00000000-0005-0000-0000-00003C1F0000}"/>
    <cellStyle name="Normal 14 3 9 2" xfId="8498" xr:uid="{00000000-0005-0000-0000-00003D1F0000}"/>
    <cellStyle name="Normal 14 3 9 2 2" xfId="8499" xr:uid="{00000000-0005-0000-0000-00003E1F0000}"/>
    <cellStyle name="Normal 14 3 9 2 2 2" xfId="8500" xr:uid="{00000000-0005-0000-0000-00003F1F0000}"/>
    <cellStyle name="Normal 14 3 9 2 2 3" xfId="8501" xr:uid="{00000000-0005-0000-0000-0000401F0000}"/>
    <cellStyle name="Normal 14 3 9 2 2 4" xfId="8502" xr:uid="{00000000-0005-0000-0000-0000411F0000}"/>
    <cellStyle name="Normal 14 3 9 2 3" xfId="8503" xr:uid="{00000000-0005-0000-0000-0000421F0000}"/>
    <cellStyle name="Normal 14 3 9 2 3 2" xfId="8504" xr:uid="{00000000-0005-0000-0000-0000431F0000}"/>
    <cellStyle name="Normal 14 3 9 2 3 3" xfId="8505" xr:uid="{00000000-0005-0000-0000-0000441F0000}"/>
    <cellStyle name="Normal 14 3 9 2 4" xfId="8506" xr:uid="{00000000-0005-0000-0000-0000451F0000}"/>
    <cellStyle name="Normal 14 3 9 2 5" xfId="8507" xr:uid="{00000000-0005-0000-0000-0000461F0000}"/>
    <cellStyle name="Normal 14 3 9 2 6" xfId="8508" xr:uid="{00000000-0005-0000-0000-0000471F0000}"/>
    <cellStyle name="Normal 14 3 9 3" xfId="8509" xr:uid="{00000000-0005-0000-0000-0000481F0000}"/>
    <cellStyle name="Normal 14 3 9 3 2" xfId="8510" xr:uid="{00000000-0005-0000-0000-0000491F0000}"/>
    <cellStyle name="Normal 14 3 9 3 3" xfId="8511" xr:uid="{00000000-0005-0000-0000-00004A1F0000}"/>
    <cellStyle name="Normal 14 3 9 3 4" xfId="8512" xr:uid="{00000000-0005-0000-0000-00004B1F0000}"/>
    <cellStyle name="Normal 14 3 9 4" xfId="8513" xr:uid="{00000000-0005-0000-0000-00004C1F0000}"/>
    <cellStyle name="Normal 14 3 9 4 2" xfId="8514" xr:uid="{00000000-0005-0000-0000-00004D1F0000}"/>
    <cellStyle name="Normal 14 3 9 4 3" xfId="8515" xr:uid="{00000000-0005-0000-0000-00004E1F0000}"/>
    <cellStyle name="Normal 14 3 9 4 4" xfId="8516" xr:uid="{00000000-0005-0000-0000-00004F1F0000}"/>
    <cellStyle name="Normal 14 3 9 5" xfId="8517" xr:uid="{00000000-0005-0000-0000-0000501F0000}"/>
    <cellStyle name="Normal 14 3 9 5 2" xfId="8518" xr:uid="{00000000-0005-0000-0000-0000511F0000}"/>
    <cellStyle name="Normal 14 3 9 5 3" xfId="8519" xr:uid="{00000000-0005-0000-0000-0000521F0000}"/>
    <cellStyle name="Normal 14 3 9 5 4" xfId="8520" xr:uid="{00000000-0005-0000-0000-0000531F0000}"/>
    <cellStyle name="Normal 14 3 9 6" xfId="8521" xr:uid="{00000000-0005-0000-0000-0000541F0000}"/>
    <cellStyle name="Normal 14 3 9 6 2" xfId="8522" xr:uid="{00000000-0005-0000-0000-0000551F0000}"/>
    <cellStyle name="Normal 14 3 9 6 3" xfId="8523" xr:uid="{00000000-0005-0000-0000-0000561F0000}"/>
    <cellStyle name="Normal 14 3 9 7" xfId="8524" xr:uid="{00000000-0005-0000-0000-0000571F0000}"/>
    <cellStyle name="Normal 14 3 9 8" xfId="8525" xr:uid="{00000000-0005-0000-0000-0000581F0000}"/>
    <cellStyle name="Normal 14 3 9 9" xfId="8526" xr:uid="{00000000-0005-0000-0000-0000591F0000}"/>
    <cellStyle name="Normal 14 4" xfId="197" xr:uid="{00000000-0005-0000-0000-00005A1F0000}"/>
    <cellStyle name="Normal 14 4 10" xfId="8527" xr:uid="{00000000-0005-0000-0000-00005B1F0000}"/>
    <cellStyle name="Normal 14 4 10 2" xfId="8528" xr:uid="{00000000-0005-0000-0000-00005C1F0000}"/>
    <cellStyle name="Normal 14 4 10 3" xfId="8529" xr:uid="{00000000-0005-0000-0000-00005D1F0000}"/>
    <cellStyle name="Normal 14 4 10 4" xfId="8530" xr:uid="{00000000-0005-0000-0000-00005E1F0000}"/>
    <cellStyle name="Normal 14 4 11" xfId="8531" xr:uid="{00000000-0005-0000-0000-00005F1F0000}"/>
    <cellStyle name="Normal 14 4 11 2" xfId="8532" xr:uid="{00000000-0005-0000-0000-0000601F0000}"/>
    <cellStyle name="Normal 14 4 11 3" xfId="8533" xr:uid="{00000000-0005-0000-0000-0000611F0000}"/>
    <cellStyle name="Normal 14 4 12" xfId="8534" xr:uid="{00000000-0005-0000-0000-0000621F0000}"/>
    <cellStyle name="Normal 14 4 13" xfId="8535" xr:uid="{00000000-0005-0000-0000-0000631F0000}"/>
    <cellStyle name="Normal 14 4 14" xfId="8536" xr:uid="{00000000-0005-0000-0000-0000641F0000}"/>
    <cellStyle name="Normal 14 4 2" xfId="488" xr:uid="{00000000-0005-0000-0000-0000651F0000}"/>
    <cellStyle name="Normal 14 4 2 10" xfId="8537" xr:uid="{00000000-0005-0000-0000-0000661F0000}"/>
    <cellStyle name="Normal 14 4 2 11" xfId="8538" xr:uid="{00000000-0005-0000-0000-0000671F0000}"/>
    <cellStyle name="Normal 14 4 2 2" xfId="8539" xr:uid="{00000000-0005-0000-0000-0000681F0000}"/>
    <cellStyle name="Normal 14 4 2 2 10" xfId="8540" xr:uid="{00000000-0005-0000-0000-0000691F0000}"/>
    <cellStyle name="Normal 14 4 2 2 2" xfId="8541" xr:uid="{00000000-0005-0000-0000-00006A1F0000}"/>
    <cellStyle name="Normal 14 4 2 2 2 2" xfId="8542" xr:uid="{00000000-0005-0000-0000-00006B1F0000}"/>
    <cellStyle name="Normal 14 4 2 2 2 2 2" xfId="8543" xr:uid="{00000000-0005-0000-0000-00006C1F0000}"/>
    <cellStyle name="Normal 14 4 2 2 2 2 2 2" xfId="8544" xr:uid="{00000000-0005-0000-0000-00006D1F0000}"/>
    <cellStyle name="Normal 14 4 2 2 2 2 2 3" xfId="8545" xr:uid="{00000000-0005-0000-0000-00006E1F0000}"/>
    <cellStyle name="Normal 14 4 2 2 2 2 2 4" xfId="8546" xr:uid="{00000000-0005-0000-0000-00006F1F0000}"/>
    <cellStyle name="Normal 14 4 2 2 2 2 3" xfId="8547" xr:uid="{00000000-0005-0000-0000-0000701F0000}"/>
    <cellStyle name="Normal 14 4 2 2 2 2 3 2" xfId="8548" xr:uid="{00000000-0005-0000-0000-0000711F0000}"/>
    <cellStyle name="Normal 14 4 2 2 2 2 3 3" xfId="8549" xr:uid="{00000000-0005-0000-0000-0000721F0000}"/>
    <cellStyle name="Normal 14 4 2 2 2 2 4" xfId="8550" xr:uid="{00000000-0005-0000-0000-0000731F0000}"/>
    <cellStyle name="Normal 14 4 2 2 2 2 5" xfId="8551" xr:uid="{00000000-0005-0000-0000-0000741F0000}"/>
    <cellStyle name="Normal 14 4 2 2 2 2 6" xfId="8552" xr:uid="{00000000-0005-0000-0000-0000751F0000}"/>
    <cellStyle name="Normal 14 4 2 2 2 3" xfId="8553" xr:uid="{00000000-0005-0000-0000-0000761F0000}"/>
    <cellStyle name="Normal 14 4 2 2 2 3 2" xfId="8554" xr:uid="{00000000-0005-0000-0000-0000771F0000}"/>
    <cellStyle name="Normal 14 4 2 2 2 3 3" xfId="8555" xr:uid="{00000000-0005-0000-0000-0000781F0000}"/>
    <cellStyle name="Normal 14 4 2 2 2 3 4" xfId="8556" xr:uid="{00000000-0005-0000-0000-0000791F0000}"/>
    <cellStyle name="Normal 14 4 2 2 2 4" xfId="8557" xr:uid="{00000000-0005-0000-0000-00007A1F0000}"/>
    <cellStyle name="Normal 14 4 2 2 2 4 2" xfId="8558" xr:uid="{00000000-0005-0000-0000-00007B1F0000}"/>
    <cellStyle name="Normal 14 4 2 2 2 4 3" xfId="8559" xr:uid="{00000000-0005-0000-0000-00007C1F0000}"/>
    <cellStyle name="Normal 14 4 2 2 2 4 4" xfId="8560" xr:uid="{00000000-0005-0000-0000-00007D1F0000}"/>
    <cellStyle name="Normal 14 4 2 2 2 5" xfId="8561" xr:uid="{00000000-0005-0000-0000-00007E1F0000}"/>
    <cellStyle name="Normal 14 4 2 2 2 5 2" xfId="8562" xr:uid="{00000000-0005-0000-0000-00007F1F0000}"/>
    <cellStyle name="Normal 14 4 2 2 2 5 3" xfId="8563" xr:uid="{00000000-0005-0000-0000-0000801F0000}"/>
    <cellStyle name="Normal 14 4 2 2 2 5 4" xfId="8564" xr:uid="{00000000-0005-0000-0000-0000811F0000}"/>
    <cellStyle name="Normal 14 4 2 2 2 6" xfId="8565" xr:uid="{00000000-0005-0000-0000-0000821F0000}"/>
    <cellStyle name="Normal 14 4 2 2 2 6 2" xfId="8566" xr:uid="{00000000-0005-0000-0000-0000831F0000}"/>
    <cellStyle name="Normal 14 4 2 2 2 6 3" xfId="8567" xr:uid="{00000000-0005-0000-0000-0000841F0000}"/>
    <cellStyle name="Normal 14 4 2 2 2 7" xfId="8568" xr:uid="{00000000-0005-0000-0000-0000851F0000}"/>
    <cellStyle name="Normal 14 4 2 2 2 8" xfId="8569" xr:uid="{00000000-0005-0000-0000-0000861F0000}"/>
    <cellStyle name="Normal 14 4 2 2 2 9" xfId="8570" xr:uid="{00000000-0005-0000-0000-0000871F0000}"/>
    <cellStyle name="Normal 14 4 2 2 3" xfId="8571" xr:uid="{00000000-0005-0000-0000-0000881F0000}"/>
    <cellStyle name="Normal 14 4 2 2 3 2" xfId="8572" xr:uid="{00000000-0005-0000-0000-0000891F0000}"/>
    <cellStyle name="Normal 14 4 2 2 3 2 2" xfId="8573" xr:uid="{00000000-0005-0000-0000-00008A1F0000}"/>
    <cellStyle name="Normal 14 4 2 2 3 2 3" xfId="8574" xr:uid="{00000000-0005-0000-0000-00008B1F0000}"/>
    <cellStyle name="Normal 14 4 2 2 3 2 4" xfId="8575" xr:uid="{00000000-0005-0000-0000-00008C1F0000}"/>
    <cellStyle name="Normal 14 4 2 2 3 3" xfId="8576" xr:uid="{00000000-0005-0000-0000-00008D1F0000}"/>
    <cellStyle name="Normal 14 4 2 2 3 3 2" xfId="8577" xr:uid="{00000000-0005-0000-0000-00008E1F0000}"/>
    <cellStyle name="Normal 14 4 2 2 3 3 3" xfId="8578" xr:uid="{00000000-0005-0000-0000-00008F1F0000}"/>
    <cellStyle name="Normal 14 4 2 2 3 4" xfId="8579" xr:uid="{00000000-0005-0000-0000-0000901F0000}"/>
    <cellStyle name="Normal 14 4 2 2 3 5" xfId="8580" xr:uid="{00000000-0005-0000-0000-0000911F0000}"/>
    <cellStyle name="Normal 14 4 2 2 3 6" xfId="8581" xr:uid="{00000000-0005-0000-0000-0000921F0000}"/>
    <cellStyle name="Normal 14 4 2 2 4" xfId="8582" xr:uid="{00000000-0005-0000-0000-0000931F0000}"/>
    <cellStyle name="Normal 14 4 2 2 4 2" xfId="8583" xr:uid="{00000000-0005-0000-0000-0000941F0000}"/>
    <cellStyle name="Normal 14 4 2 2 4 3" xfId="8584" xr:uid="{00000000-0005-0000-0000-0000951F0000}"/>
    <cellStyle name="Normal 14 4 2 2 4 4" xfId="8585" xr:uid="{00000000-0005-0000-0000-0000961F0000}"/>
    <cellStyle name="Normal 14 4 2 2 5" xfId="8586" xr:uid="{00000000-0005-0000-0000-0000971F0000}"/>
    <cellStyle name="Normal 14 4 2 2 5 2" xfId="8587" xr:uid="{00000000-0005-0000-0000-0000981F0000}"/>
    <cellStyle name="Normal 14 4 2 2 5 3" xfId="8588" xr:uid="{00000000-0005-0000-0000-0000991F0000}"/>
    <cellStyle name="Normal 14 4 2 2 5 4" xfId="8589" xr:uid="{00000000-0005-0000-0000-00009A1F0000}"/>
    <cellStyle name="Normal 14 4 2 2 6" xfId="8590" xr:uid="{00000000-0005-0000-0000-00009B1F0000}"/>
    <cellStyle name="Normal 14 4 2 2 6 2" xfId="8591" xr:uid="{00000000-0005-0000-0000-00009C1F0000}"/>
    <cellStyle name="Normal 14 4 2 2 6 3" xfId="8592" xr:uid="{00000000-0005-0000-0000-00009D1F0000}"/>
    <cellStyle name="Normal 14 4 2 2 6 4" xfId="8593" xr:uid="{00000000-0005-0000-0000-00009E1F0000}"/>
    <cellStyle name="Normal 14 4 2 2 7" xfId="8594" xr:uid="{00000000-0005-0000-0000-00009F1F0000}"/>
    <cellStyle name="Normal 14 4 2 2 7 2" xfId="8595" xr:uid="{00000000-0005-0000-0000-0000A01F0000}"/>
    <cellStyle name="Normal 14 4 2 2 7 3" xfId="8596" xr:uid="{00000000-0005-0000-0000-0000A11F0000}"/>
    <cellStyle name="Normal 14 4 2 2 8" xfId="8597" xr:uid="{00000000-0005-0000-0000-0000A21F0000}"/>
    <cellStyle name="Normal 14 4 2 2 9" xfId="8598" xr:uid="{00000000-0005-0000-0000-0000A31F0000}"/>
    <cellStyle name="Normal 14 4 2 3" xfId="8599" xr:uid="{00000000-0005-0000-0000-0000A41F0000}"/>
    <cellStyle name="Normal 14 4 2 3 2" xfId="8600" xr:uid="{00000000-0005-0000-0000-0000A51F0000}"/>
    <cellStyle name="Normal 14 4 2 3 2 2" xfId="8601" xr:uid="{00000000-0005-0000-0000-0000A61F0000}"/>
    <cellStyle name="Normal 14 4 2 3 2 2 2" xfId="8602" xr:uid="{00000000-0005-0000-0000-0000A71F0000}"/>
    <cellStyle name="Normal 14 4 2 3 2 2 3" xfId="8603" xr:uid="{00000000-0005-0000-0000-0000A81F0000}"/>
    <cellStyle name="Normal 14 4 2 3 2 2 4" xfId="8604" xr:uid="{00000000-0005-0000-0000-0000A91F0000}"/>
    <cellStyle name="Normal 14 4 2 3 2 3" xfId="8605" xr:uid="{00000000-0005-0000-0000-0000AA1F0000}"/>
    <cellStyle name="Normal 14 4 2 3 2 3 2" xfId="8606" xr:uid="{00000000-0005-0000-0000-0000AB1F0000}"/>
    <cellStyle name="Normal 14 4 2 3 2 3 3" xfId="8607" xr:uid="{00000000-0005-0000-0000-0000AC1F0000}"/>
    <cellStyle name="Normal 14 4 2 3 2 4" xfId="8608" xr:uid="{00000000-0005-0000-0000-0000AD1F0000}"/>
    <cellStyle name="Normal 14 4 2 3 2 5" xfId="8609" xr:uid="{00000000-0005-0000-0000-0000AE1F0000}"/>
    <cellStyle name="Normal 14 4 2 3 2 6" xfId="8610" xr:uid="{00000000-0005-0000-0000-0000AF1F0000}"/>
    <cellStyle name="Normal 14 4 2 3 3" xfId="8611" xr:uid="{00000000-0005-0000-0000-0000B01F0000}"/>
    <cellStyle name="Normal 14 4 2 3 3 2" xfId="8612" xr:uid="{00000000-0005-0000-0000-0000B11F0000}"/>
    <cellStyle name="Normal 14 4 2 3 3 3" xfId="8613" xr:uid="{00000000-0005-0000-0000-0000B21F0000}"/>
    <cellStyle name="Normal 14 4 2 3 3 4" xfId="8614" xr:uid="{00000000-0005-0000-0000-0000B31F0000}"/>
    <cellStyle name="Normal 14 4 2 3 4" xfId="8615" xr:uid="{00000000-0005-0000-0000-0000B41F0000}"/>
    <cellStyle name="Normal 14 4 2 3 4 2" xfId="8616" xr:uid="{00000000-0005-0000-0000-0000B51F0000}"/>
    <cellStyle name="Normal 14 4 2 3 4 3" xfId="8617" xr:uid="{00000000-0005-0000-0000-0000B61F0000}"/>
    <cellStyle name="Normal 14 4 2 3 4 4" xfId="8618" xr:uid="{00000000-0005-0000-0000-0000B71F0000}"/>
    <cellStyle name="Normal 14 4 2 3 5" xfId="8619" xr:uid="{00000000-0005-0000-0000-0000B81F0000}"/>
    <cellStyle name="Normal 14 4 2 3 5 2" xfId="8620" xr:uid="{00000000-0005-0000-0000-0000B91F0000}"/>
    <cellStyle name="Normal 14 4 2 3 5 3" xfId="8621" xr:uid="{00000000-0005-0000-0000-0000BA1F0000}"/>
    <cellStyle name="Normal 14 4 2 3 5 4" xfId="8622" xr:uid="{00000000-0005-0000-0000-0000BB1F0000}"/>
    <cellStyle name="Normal 14 4 2 3 6" xfId="8623" xr:uid="{00000000-0005-0000-0000-0000BC1F0000}"/>
    <cellStyle name="Normal 14 4 2 3 6 2" xfId="8624" xr:uid="{00000000-0005-0000-0000-0000BD1F0000}"/>
    <cellStyle name="Normal 14 4 2 3 6 3" xfId="8625" xr:uid="{00000000-0005-0000-0000-0000BE1F0000}"/>
    <cellStyle name="Normal 14 4 2 3 7" xfId="8626" xr:uid="{00000000-0005-0000-0000-0000BF1F0000}"/>
    <cellStyle name="Normal 14 4 2 3 8" xfId="8627" xr:uid="{00000000-0005-0000-0000-0000C01F0000}"/>
    <cellStyle name="Normal 14 4 2 3 9" xfId="8628" xr:uid="{00000000-0005-0000-0000-0000C11F0000}"/>
    <cellStyle name="Normal 14 4 2 4" xfId="8629" xr:uid="{00000000-0005-0000-0000-0000C21F0000}"/>
    <cellStyle name="Normal 14 4 2 4 2" xfId="8630" xr:uid="{00000000-0005-0000-0000-0000C31F0000}"/>
    <cellStyle name="Normal 14 4 2 4 2 2" xfId="8631" xr:uid="{00000000-0005-0000-0000-0000C41F0000}"/>
    <cellStyle name="Normal 14 4 2 4 2 3" xfId="8632" xr:uid="{00000000-0005-0000-0000-0000C51F0000}"/>
    <cellStyle name="Normal 14 4 2 4 2 4" xfId="8633" xr:uid="{00000000-0005-0000-0000-0000C61F0000}"/>
    <cellStyle name="Normal 14 4 2 4 3" xfId="8634" xr:uid="{00000000-0005-0000-0000-0000C71F0000}"/>
    <cellStyle name="Normal 14 4 2 4 3 2" xfId="8635" xr:uid="{00000000-0005-0000-0000-0000C81F0000}"/>
    <cellStyle name="Normal 14 4 2 4 3 3" xfId="8636" xr:uid="{00000000-0005-0000-0000-0000C91F0000}"/>
    <cellStyle name="Normal 14 4 2 4 4" xfId="8637" xr:uid="{00000000-0005-0000-0000-0000CA1F0000}"/>
    <cellStyle name="Normal 14 4 2 4 5" xfId="8638" xr:uid="{00000000-0005-0000-0000-0000CB1F0000}"/>
    <cellStyle name="Normal 14 4 2 4 6" xfId="8639" xr:uid="{00000000-0005-0000-0000-0000CC1F0000}"/>
    <cellStyle name="Normal 14 4 2 5" xfId="8640" xr:uid="{00000000-0005-0000-0000-0000CD1F0000}"/>
    <cellStyle name="Normal 14 4 2 5 2" xfId="8641" xr:uid="{00000000-0005-0000-0000-0000CE1F0000}"/>
    <cellStyle name="Normal 14 4 2 5 3" xfId="8642" xr:uid="{00000000-0005-0000-0000-0000CF1F0000}"/>
    <cellStyle name="Normal 14 4 2 5 4" xfId="8643" xr:uid="{00000000-0005-0000-0000-0000D01F0000}"/>
    <cellStyle name="Normal 14 4 2 6" xfId="8644" xr:uid="{00000000-0005-0000-0000-0000D11F0000}"/>
    <cellStyle name="Normal 14 4 2 6 2" xfId="8645" xr:uid="{00000000-0005-0000-0000-0000D21F0000}"/>
    <cellStyle name="Normal 14 4 2 6 3" xfId="8646" xr:uid="{00000000-0005-0000-0000-0000D31F0000}"/>
    <cellStyle name="Normal 14 4 2 6 4" xfId="8647" xr:uid="{00000000-0005-0000-0000-0000D41F0000}"/>
    <cellStyle name="Normal 14 4 2 7" xfId="8648" xr:uid="{00000000-0005-0000-0000-0000D51F0000}"/>
    <cellStyle name="Normal 14 4 2 7 2" xfId="8649" xr:uid="{00000000-0005-0000-0000-0000D61F0000}"/>
    <cellStyle name="Normal 14 4 2 7 3" xfId="8650" xr:uid="{00000000-0005-0000-0000-0000D71F0000}"/>
    <cellStyle name="Normal 14 4 2 7 4" xfId="8651" xr:uid="{00000000-0005-0000-0000-0000D81F0000}"/>
    <cellStyle name="Normal 14 4 2 8" xfId="8652" xr:uid="{00000000-0005-0000-0000-0000D91F0000}"/>
    <cellStyle name="Normal 14 4 2 8 2" xfId="8653" xr:uid="{00000000-0005-0000-0000-0000DA1F0000}"/>
    <cellStyle name="Normal 14 4 2 8 3" xfId="8654" xr:uid="{00000000-0005-0000-0000-0000DB1F0000}"/>
    <cellStyle name="Normal 14 4 2 9" xfId="8655" xr:uid="{00000000-0005-0000-0000-0000DC1F0000}"/>
    <cellStyle name="Normal 14 4 3" xfId="8656" xr:uid="{00000000-0005-0000-0000-0000DD1F0000}"/>
    <cellStyle name="Normal 14 4 3 10" xfId="8657" xr:uid="{00000000-0005-0000-0000-0000DE1F0000}"/>
    <cellStyle name="Normal 14 4 3 2" xfId="8658" xr:uid="{00000000-0005-0000-0000-0000DF1F0000}"/>
    <cellStyle name="Normal 14 4 3 2 2" xfId="8659" xr:uid="{00000000-0005-0000-0000-0000E01F0000}"/>
    <cellStyle name="Normal 14 4 3 2 2 2" xfId="8660" xr:uid="{00000000-0005-0000-0000-0000E11F0000}"/>
    <cellStyle name="Normal 14 4 3 2 2 2 2" xfId="8661" xr:uid="{00000000-0005-0000-0000-0000E21F0000}"/>
    <cellStyle name="Normal 14 4 3 2 2 2 3" xfId="8662" xr:uid="{00000000-0005-0000-0000-0000E31F0000}"/>
    <cellStyle name="Normal 14 4 3 2 2 2 4" xfId="8663" xr:uid="{00000000-0005-0000-0000-0000E41F0000}"/>
    <cellStyle name="Normal 14 4 3 2 2 3" xfId="8664" xr:uid="{00000000-0005-0000-0000-0000E51F0000}"/>
    <cellStyle name="Normal 14 4 3 2 2 3 2" xfId="8665" xr:uid="{00000000-0005-0000-0000-0000E61F0000}"/>
    <cellStyle name="Normal 14 4 3 2 2 3 3" xfId="8666" xr:uid="{00000000-0005-0000-0000-0000E71F0000}"/>
    <cellStyle name="Normal 14 4 3 2 2 4" xfId="8667" xr:uid="{00000000-0005-0000-0000-0000E81F0000}"/>
    <cellStyle name="Normal 14 4 3 2 2 5" xfId="8668" xr:uid="{00000000-0005-0000-0000-0000E91F0000}"/>
    <cellStyle name="Normal 14 4 3 2 2 6" xfId="8669" xr:uid="{00000000-0005-0000-0000-0000EA1F0000}"/>
    <cellStyle name="Normal 14 4 3 2 3" xfId="8670" xr:uid="{00000000-0005-0000-0000-0000EB1F0000}"/>
    <cellStyle name="Normal 14 4 3 2 3 2" xfId="8671" xr:uid="{00000000-0005-0000-0000-0000EC1F0000}"/>
    <cellStyle name="Normal 14 4 3 2 3 3" xfId="8672" xr:uid="{00000000-0005-0000-0000-0000ED1F0000}"/>
    <cellStyle name="Normal 14 4 3 2 3 4" xfId="8673" xr:uid="{00000000-0005-0000-0000-0000EE1F0000}"/>
    <cellStyle name="Normal 14 4 3 2 4" xfId="8674" xr:uid="{00000000-0005-0000-0000-0000EF1F0000}"/>
    <cellStyle name="Normal 14 4 3 2 4 2" xfId="8675" xr:uid="{00000000-0005-0000-0000-0000F01F0000}"/>
    <cellStyle name="Normal 14 4 3 2 4 3" xfId="8676" xr:uid="{00000000-0005-0000-0000-0000F11F0000}"/>
    <cellStyle name="Normal 14 4 3 2 4 4" xfId="8677" xr:uid="{00000000-0005-0000-0000-0000F21F0000}"/>
    <cellStyle name="Normal 14 4 3 2 5" xfId="8678" xr:uid="{00000000-0005-0000-0000-0000F31F0000}"/>
    <cellStyle name="Normal 14 4 3 2 5 2" xfId="8679" xr:uid="{00000000-0005-0000-0000-0000F41F0000}"/>
    <cellStyle name="Normal 14 4 3 2 5 3" xfId="8680" xr:uid="{00000000-0005-0000-0000-0000F51F0000}"/>
    <cellStyle name="Normal 14 4 3 2 5 4" xfId="8681" xr:uid="{00000000-0005-0000-0000-0000F61F0000}"/>
    <cellStyle name="Normal 14 4 3 2 6" xfId="8682" xr:uid="{00000000-0005-0000-0000-0000F71F0000}"/>
    <cellStyle name="Normal 14 4 3 2 6 2" xfId="8683" xr:uid="{00000000-0005-0000-0000-0000F81F0000}"/>
    <cellStyle name="Normal 14 4 3 2 6 3" xfId="8684" xr:uid="{00000000-0005-0000-0000-0000F91F0000}"/>
    <cellStyle name="Normal 14 4 3 2 7" xfId="8685" xr:uid="{00000000-0005-0000-0000-0000FA1F0000}"/>
    <cellStyle name="Normal 14 4 3 2 8" xfId="8686" xr:uid="{00000000-0005-0000-0000-0000FB1F0000}"/>
    <cellStyle name="Normal 14 4 3 2 9" xfId="8687" xr:uid="{00000000-0005-0000-0000-0000FC1F0000}"/>
    <cellStyle name="Normal 14 4 3 3" xfId="8688" xr:uid="{00000000-0005-0000-0000-0000FD1F0000}"/>
    <cellStyle name="Normal 14 4 3 3 2" xfId="8689" xr:uid="{00000000-0005-0000-0000-0000FE1F0000}"/>
    <cellStyle name="Normal 14 4 3 3 2 2" xfId="8690" xr:uid="{00000000-0005-0000-0000-0000FF1F0000}"/>
    <cellStyle name="Normal 14 4 3 3 2 3" xfId="8691" xr:uid="{00000000-0005-0000-0000-000000200000}"/>
    <cellStyle name="Normal 14 4 3 3 2 4" xfId="8692" xr:uid="{00000000-0005-0000-0000-000001200000}"/>
    <cellStyle name="Normal 14 4 3 3 3" xfId="8693" xr:uid="{00000000-0005-0000-0000-000002200000}"/>
    <cellStyle name="Normal 14 4 3 3 3 2" xfId="8694" xr:uid="{00000000-0005-0000-0000-000003200000}"/>
    <cellStyle name="Normal 14 4 3 3 3 3" xfId="8695" xr:uid="{00000000-0005-0000-0000-000004200000}"/>
    <cellStyle name="Normal 14 4 3 3 4" xfId="8696" xr:uid="{00000000-0005-0000-0000-000005200000}"/>
    <cellStyle name="Normal 14 4 3 3 5" xfId="8697" xr:uid="{00000000-0005-0000-0000-000006200000}"/>
    <cellStyle name="Normal 14 4 3 3 6" xfId="8698" xr:uid="{00000000-0005-0000-0000-000007200000}"/>
    <cellStyle name="Normal 14 4 3 4" xfId="8699" xr:uid="{00000000-0005-0000-0000-000008200000}"/>
    <cellStyle name="Normal 14 4 3 4 2" xfId="8700" xr:uid="{00000000-0005-0000-0000-000009200000}"/>
    <cellStyle name="Normal 14 4 3 4 3" xfId="8701" xr:uid="{00000000-0005-0000-0000-00000A200000}"/>
    <cellStyle name="Normal 14 4 3 4 4" xfId="8702" xr:uid="{00000000-0005-0000-0000-00000B200000}"/>
    <cellStyle name="Normal 14 4 3 5" xfId="8703" xr:uid="{00000000-0005-0000-0000-00000C200000}"/>
    <cellStyle name="Normal 14 4 3 5 2" xfId="8704" xr:uid="{00000000-0005-0000-0000-00000D200000}"/>
    <cellStyle name="Normal 14 4 3 5 3" xfId="8705" xr:uid="{00000000-0005-0000-0000-00000E200000}"/>
    <cellStyle name="Normal 14 4 3 5 4" xfId="8706" xr:uid="{00000000-0005-0000-0000-00000F200000}"/>
    <cellStyle name="Normal 14 4 3 6" xfId="8707" xr:uid="{00000000-0005-0000-0000-000010200000}"/>
    <cellStyle name="Normal 14 4 3 6 2" xfId="8708" xr:uid="{00000000-0005-0000-0000-000011200000}"/>
    <cellStyle name="Normal 14 4 3 6 3" xfId="8709" xr:uid="{00000000-0005-0000-0000-000012200000}"/>
    <cellStyle name="Normal 14 4 3 6 4" xfId="8710" xr:uid="{00000000-0005-0000-0000-000013200000}"/>
    <cellStyle name="Normal 14 4 3 7" xfId="8711" xr:uid="{00000000-0005-0000-0000-000014200000}"/>
    <cellStyle name="Normal 14 4 3 7 2" xfId="8712" xr:uid="{00000000-0005-0000-0000-000015200000}"/>
    <cellStyle name="Normal 14 4 3 7 3" xfId="8713" xr:uid="{00000000-0005-0000-0000-000016200000}"/>
    <cellStyle name="Normal 14 4 3 8" xfId="8714" xr:uid="{00000000-0005-0000-0000-000017200000}"/>
    <cellStyle name="Normal 14 4 3 9" xfId="8715" xr:uid="{00000000-0005-0000-0000-000018200000}"/>
    <cellStyle name="Normal 14 4 4" xfId="8716" xr:uid="{00000000-0005-0000-0000-000019200000}"/>
    <cellStyle name="Normal 14 4 4 2" xfId="8717" xr:uid="{00000000-0005-0000-0000-00001A200000}"/>
    <cellStyle name="Normal 14 4 4 2 2" xfId="8718" xr:uid="{00000000-0005-0000-0000-00001B200000}"/>
    <cellStyle name="Normal 14 4 4 2 2 2" xfId="8719" xr:uid="{00000000-0005-0000-0000-00001C200000}"/>
    <cellStyle name="Normal 14 4 4 2 2 3" xfId="8720" xr:uid="{00000000-0005-0000-0000-00001D200000}"/>
    <cellStyle name="Normal 14 4 4 2 2 4" xfId="8721" xr:uid="{00000000-0005-0000-0000-00001E200000}"/>
    <cellStyle name="Normal 14 4 4 2 3" xfId="8722" xr:uid="{00000000-0005-0000-0000-00001F200000}"/>
    <cellStyle name="Normal 14 4 4 2 3 2" xfId="8723" xr:uid="{00000000-0005-0000-0000-000020200000}"/>
    <cellStyle name="Normal 14 4 4 2 3 3" xfId="8724" xr:uid="{00000000-0005-0000-0000-000021200000}"/>
    <cellStyle name="Normal 14 4 4 2 4" xfId="8725" xr:uid="{00000000-0005-0000-0000-000022200000}"/>
    <cellStyle name="Normal 14 4 4 2 5" xfId="8726" xr:uid="{00000000-0005-0000-0000-000023200000}"/>
    <cellStyle name="Normal 14 4 4 2 6" xfId="8727" xr:uid="{00000000-0005-0000-0000-000024200000}"/>
    <cellStyle name="Normal 14 4 4 3" xfId="8728" xr:uid="{00000000-0005-0000-0000-000025200000}"/>
    <cellStyle name="Normal 14 4 4 3 2" xfId="8729" xr:uid="{00000000-0005-0000-0000-000026200000}"/>
    <cellStyle name="Normal 14 4 4 3 3" xfId="8730" xr:uid="{00000000-0005-0000-0000-000027200000}"/>
    <cellStyle name="Normal 14 4 4 3 4" xfId="8731" xr:uid="{00000000-0005-0000-0000-000028200000}"/>
    <cellStyle name="Normal 14 4 4 4" xfId="8732" xr:uid="{00000000-0005-0000-0000-000029200000}"/>
    <cellStyle name="Normal 14 4 4 4 2" xfId="8733" xr:uid="{00000000-0005-0000-0000-00002A200000}"/>
    <cellStyle name="Normal 14 4 4 4 3" xfId="8734" xr:uid="{00000000-0005-0000-0000-00002B200000}"/>
    <cellStyle name="Normal 14 4 4 4 4" xfId="8735" xr:uid="{00000000-0005-0000-0000-00002C200000}"/>
    <cellStyle name="Normal 14 4 4 5" xfId="8736" xr:uid="{00000000-0005-0000-0000-00002D200000}"/>
    <cellStyle name="Normal 14 4 4 5 2" xfId="8737" xr:uid="{00000000-0005-0000-0000-00002E200000}"/>
    <cellStyle name="Normal 14 4 4 5 3" xfId="8738" xr:uid="{00000000-0005-0000-0000-00002F200000}"/>
    <cellStyle name="Normal 14 4 4 5 4" xfId="8739" xr:uid="{00000000-0005-0000-0000-000030200000}"/>
    <cellStyle name="Normal 14 4 4 6" xfId="8740" xr:uid="{00000000-0005-0000-0000-000031200000}"/>
    <cellStyle name="Normal 14 4 4 6 2" xfId="8741" xr:uid="{00000000-0005-0000-0000-000032200000}"/>
    <cellStyle name="Normal 14 4 4 6 3" xfId="8742" xr:uid="{00000000-0005-0000-0000-000033200000}"/>
    <cellStyle name="Normal 14 4 4 7" xfId="8743" xr:uid="{00000000-0005-0000-0000-000034200000}"/>
    <cellStyle name="Normal 14 4 4 8" xfId="8744" xr:uid="{00000000-0005-0000-0000-000035200000}"/>
    <cellStyle name="Normal 14 4 4 9" xfId="8745" xr:uid="{00000000-0005-0000-0000-000036200000}"/>
    <cellStyle name="Normal 14 4 5" xfId="8746" xr:uid="{00000000-0005-0000-0000-000037200000}"/>
    <cellStyle name="Normal 14 4 5 2" xfId="8747" xr:uid="{00000000-0005-0000-0000-000038200000}"/>
    <cellStyle name="Normal 14 4 5 2 2" xfId="8748" xr:uid="{00000000-0005-0000-0000-000039200000}"/>
    <cellStyle name="Normal 14 4 5 2 2 2" xfId="8749" xr:uid="{00000000-0005-0000-0000-00003A200000}"/>
    <cellStyle name="Normal 14 4 5 2 2 3" xfId="8750" xr:uid="{00000000-0005-0000-0000-00003B200000}"/>
    <cellStyle name="Normal 14 4 5 2 2 4" xfId="8751" xr:uid="{00000000-0005-0000-0000-00003C200000}"/>
    <cellStyle name="Normal 14 4 5 2 3" xfId="8752" xr:uid="{00000000-0005-0000-0000-00003D200000}"/>
    <cellStyle name="Normal 14 4 5 2 3 2" xfId="8753" xr:uid="{00000000-0005-0000-0000-00003E200000}"/>
    <cellStyle name="Normal 14 4 5 2 3 3" xfId="8754" xr:uid="{00000000-0005-0000-0000-00003F200000}"/>
    <cellStyle name="Normal 14 4 5 2 4" xfId="8755" xr:uid="{00000000-0005-0000-0000-000040200000}"/>
    <cellStyle name="Normal 14 4 5 2 5" xfId="8756" xr:uid="{00000000-0005-0000-0000-000041200000}"/>
    <cellStyle name="Normal 14 4 5 2 6" xfId="8757" xr:uid="{00000000-0005-0000-0000-000042200000}"/>
    <cellStyle name="Normal 14 4 5 3" xfId="8758" xr:uid="{00000000-0005-0000-0000-000043200000}"/>
    <cellStyle name="Normal 14 4 5 3 2" xfId="8759" xr:uid="{00000000-0005-0000-0000-000044200000}"/>
    <cellStyle name="Normal 14 4 5 3 3" xfId="8760" xr:uid="{00000000-0005-0000-0000-000045200000}"/>
    <cellStyle name="Normal 14 4 5 3 4" xfId="8761" xr:uid="{00000000-0005-0000-0000-000046200000}"/>
    <cellStyle name="Normal 14 4 5 4" xfId="8762" xr:uid="{00000000-0005-0000-0000-000047200000}"/>
    <cellStyle name="Normal 14 4 5 4 2" xfId="8763" xr:uid="{00000000-0005-0000-0000-000048200000}"/>
    <cellStyle name="Normal 14 4 5 4 3" xfId="8764" xr:uid="{00000000-0005-0000-0000-000049200000}"/>
    <cellStyle name="Normal 14 4 5 4 4" xfId="8765" xr:uid="{00000000-0005-0000-0000-00004A200000}"/>
    <cellStyle name="Normal 14 4 5 5" xfId="8766" xr:uid="{00000000-0005-0000-0000-00004B200000}"/>
    <cellStyle name="Normal 14 4 5 5 2" xfId="8767" xr:uid="{00000000-0005-0000-0000-00004C200000}"/>
    <cellStyle name="Normal 14 4 5 5 3" xfId="8768" xr:uid="{00000000-0005-0000-0000-00004D200000}"/>
    <cellStyle name="Normal 14 4 5 5 4" xfId="8769" xr:uid="{00000000-0005-0000-0000-00004E200000}"/>
    <cellStyle name="Normal 14 4 5 6" xfId="8770" xr:uid="{00000000-0005-0000-0000-00004F200000}"/>
    <cellStyle name="Normal 14 4 5 6 2" xfId="8771" xr:uid="{00000000-0005-0000-0000-000050200000}"/>
    <cellStyle name="Normal 14 4 5 6 3" xfId="8772" xr:uid="{00000000-0005-0000-0000-000051200000}"/>
    <cellStyle name="Normal 14 4 5 7" xfId="8773" xr:uid="{00000000-0005-0000-0000-000052200000}"/>
    <cellStyle name="Normal 14 4 5 8" xfId="8774" xr:uid="{00000000-0005-0000-0000-000053200000}"/>
    <cellStyle name="Normal 14 4 5 9" xfId="8775" xr:uid="{00000000-0005-0000-0000-000054200000}"/>
    <cellStyle name="Normal 14 4 6" xfId="8776" xr:uid="{00000000-0005-0000-0000-000055200000}"/>
    <cellStyle name="Normal 14 4 6 2" xfId="8777" xr:uid="{00000000-0005-0000-0000-000056200000}"/>
    <cellStyle name="Normal 14 4 6 2 2" xfId="8778" xr:uid="{00000000-0005-0000-0000-000057200000}"/>
    <cellStyle name="Normal 14 4 6 2 2 2" xfId="8779" xr:uid="{00000000-0005-0000-0000-000058200000}"/>
    <cellStyle name="Normal 14 4 6 2 2 3" xfId="8780" xr:uid="{00000000-0005-0000-0000-000059200000}"/>
    <cellStyle name="Normal 14 4 6 2 2 4" xfId="8781" xr:uid="{00000000-0005-0000-0000-00005A200000}"/>
    <cellStyle name="Normal 14 4 6 2 3" xfId="8782" xr:uid="{00000000-0005-0000-0000-00005B200000}"/>
    <cellStyle name="Normal 14 4 6 2 3 2" xfId="8783" xr:uid="{00000000-0005-0000-0000-00005C200000}"/>
    <cellStyle name="Normal 14 4 6 2 3 3" xfId="8784" xr:uid="{00000000-0005-0000-0000-00005D200000}"/>
    <cellStyle name="Normal 14 4 6 2 4" xfId="8785" xr:uid="{00000000-0005-0000-0000-00005E200000}"/>
    <cellStyle name="Normal 14 4 6 2 5" xfId="8786" xr:uid="{00000000-0005-0000-0000-00005F200000}"/>
    <cellStyle name="Normal 14 4 6 2 6" xfId="8787" xr:uid="{00000000-0005-0000-0000-000060200000}"/>
    <cellStyle name="Normal 14 4 6 3" xfId="8788" xr:uid="{00000000-0005-0000-0000-000061200000}"/>
    <cellStyle name="Normal 14 4 6 3 2" xfId="8789" xr:uid="{00000000-0005-0000-0000-000062200000}"/>
    <cellStyle name="Normal 14 4 6 3 3" xfId="8790" xr:uid="{00000000-0005-0000-0000-000063200000}"/>
    <cellStyle name="Normal 14 4 6 3 4" xfId="8791" xr:uid="{00000000-0005-0000-0000-000064200000}"/>
    <cellStyle name="Normal 14 4 6 4" xfId="8792" xr:uid="{00000000-0005-0000-0000-000065200000}"/>
    <cellStyle name="Normal 14 4 6 4 2" xfId="8793" xr:uid="{00000000-0005-0000-0000-000066200000}"/>
    <cellStyle name="Normal 14 4 6 4 3" xfId="8794" xr:uid="{00000000-0005-0000-0000-000067200000}"/>
    <cellStyle name="Normal 14 4 6 4 4" xfId="8795" xr:uid="{00000000-0005-0000-0000-000068200000}"/>
    <cellStyle name="Normal 14 4 6 5" xfId="8796" xr:uid="{00000000-0005-0000-0000-000069200000}"/>
    <cellStyle name="Normal 14 4 6 5 2" xfId="8797" xr:uid="{00000000-0005-0000-0000-00006A200000}"/>
    <cellStyle name="Normal 14 4 6 5 3" xfId="8798" xr:uid="{00000000-0005-0000-0000-00006B200000}"/>
    <cellStyle name="Normal 14 4 6 6" xfId="8799" xr:uid="{00000000-0005-0000-0000-00006C200000}"/>
    <cellStyle name="Normal 14 4 6 7" xfId="8800" xr:uid="{00000000-0005-0000-0000-00006D200000}"/>
    <cellStyle name="Normal 14 4 6 8" xfId="8801" xr:uid="{00000000-0005-0000-0000-00006E200000}"/>
    <cellStyle name="Normal 14 4 7" xfId="8802" xr:uid="{00000000-0005-0000-0000-00006F200000}"/>
    <cellStyle name="Normal 14 4 7 2" xfId="8803" xr:uid="{00000000-0005-0000-0000-000070200000}"/>
    <cellStyle name="Normal 14 4 7 2 2" xfId="8804" xr:uid="{00000000-0005-0000-0000-000071200000}"/>
    <cellStyle name="Normal 14 4 7 2 3" xfId="8805" xr:uid="{00000000-0005-0000-0000-000072200000}"/>
    <cellStyle name="Normal 14 4 7 2 4" xfId="8806" xr:uid="{00000000-0005-0000-0000-000073200000}"/>
    <cellStyle name="Normal 14 4 7 3" xfId="8807" xr:uid="{00000000-0005-0000-0000-000074200000}"/>
    <cellStyle name="Normal 14 4 7 3 2" xfId="8808" xr:uid="{00000000-0005-0000-0000-000075200000}"/>
    <cellStyle name="Normal 14 4 7 3 3" xfId="8809" xr:uid="{00000000-0005-0000-0000-000076200000}"/>
    <cellStyle name="Normal 14 4 7 4" xfId="8810" xr:uid="{00000000-0005-0000-0000-000077200000}"/>
    <cellStyle name="Normal 14 4 7 5" xfId="8811" xr:uid="{00000000-0005-0000-0000-000078200000}"/>
    <cellStyle name="Normal 14 4 7 6" xfId="8812" xr:uid="{00000000-0005-0000-0000-000079200000}"/>
    <cellStyle name="Normal 14 4 8" xfId="8813" xr:uid="{00000000-0005-0000-0000-00007A200000}"/>
    <cellStyle name="Normal 14 4 8 2" xfId="8814" xr:uid="{00000000-0005-0000-0000-00007B200000}"/>
    <cellStyle name="Normal 14 4 8 3" xfId="8815" xr:uid="{00000000-0005-0000-0000-00007C200000}"/>
    <cellStyle name="Normal 14 4 8 4" xfId="8816" xr:uid="{00000000-0005-0000-0000-00007D200000}"/>
    <cellStyle name="Normal 14 4 9" xfId="8817" xr:uid="{00000000-0005-0000-0000-00007E200000}"/>
    <cellStyle name="Normal 14 4 9 2" xfId="8818" xr:uid="{00000000-0005-0000-0000-00007F200000}"/>
    <cellStyle name="Normal 14 4 9 3" xfId="8819" xr:uid="{00000000-0005-0000-0000-000080200000}"/>
    <cellStyle name="Normal 14 4 9 4" xfId="8820" xr:uid="{00000000-0005-0000-0000-000081200000}"/>
    <cellStyle name="Normal 14 5" xfId="306" xr:uid="{00000000-0005-0000-0000-000082200000}"/>
    <cellStyle name="Normal 14 5 10" xfId="8821" xr:uid="{00000000-0005-0000-0000-000083200000}"/>
    <cellStyle name="Normal 14 5 10 2" xfId="8822" xr:uid="{00000000-0005-0000-0000-000084200000}"/>
    <cellStyle name="Normal 14 5 10 3" xfId="8823" xr:uid="{00000000-0005-0000-0000-000085200000}"/>
    <cellStyle name="Normal 14 5 10 4" xfId="8824" xr:uid="{00000000-0005-0000-0000-000086200000}"/>
    <cellStyle name="Normal 14 5 11" xfId="8825" xr:uid="{00000000-0005-0000-0000-000087200000}"/>
    <cellStyle name="Normal 14 5 11 2" xfId="8826" xr:uid="{00000000-0005-0000-0000-000088200000}"/>
    <cellStyle name="Normal 14 5 11 3" xfId="8827" xr:uid="{00000000-0005-0000-0000-000089200000}"/>
    <cellStyle name="Normal 14 5 12" xfId="8828" xr:uid="{00000000-0005-0000-0000-00008A200000}"/>
    <cellStyle name="Normal 14 5 13" xfId="8829" xr:uid="{00000000-0005-0000-0000-00008B200000}"/>
    <cellStyle name="Normal 14 5 14" xfId="8830" xr:uid="{00000000-0005-0000-0000-00008C200000}"/>
    <cellStyle name="Normal 14 5 2" xfId="8831" xr:uid="{00000000-0005-0000-0000-00008D200000}"/>
    <cellStyle name="Normal 14 5 2 10" xfId="8832" xr:uid="{00000000-0005-0000-0000-00008E200000}"/>
    <cellStyle name="Normal 14 5 2 11" xfId="8833" xr:uid="{00000000-0005-0000-0000-00008F200000}"/>
    <cellStyle name="Normal 14 5 2 2" xfId="8834" xr:uid="{00000000-0005-0000-0000-000090200000}"/>
    <cellStyle name="Normal 14 5 2 2 10" xfId="8835" xr:uid="{00000000-0005-0000-0000-000091200000}"/>
    <cellStyle name="Normal 14 5 2 2 2" xfId="8836" xr:uid="{00000000-0005-0000-0000-000092200000}"/>
    <cellStyle name="Normal 14 5 2 2 2 2" xfId="8837" xr:uid="{00000000-0005-0000-0000-000093200000}"/>
    <cellStyle name="Normal 14 5 2 2 2 2 2" xfId="8838" xr:uid="{00000000-0005-0000-0000-000094200000}"/>
    <cellStyle name="Normal 14 5 2 2 2 2 2 2" xfId="8839" xr:uid="{00000000-0005-0000-0000-000095200000}"/>
    <cellStyle name="Normal 14 5 2 2 2 2 2 3" xfId="8840" xr:uid="{00000000-0005-0000-0000-000096200000}"/>
    <cellStyle name="Normal 14 5 2 2 2 2 2 4" xfId="8841" xr:uid="{00000000-0005-0000-0000-000097200000}"/>
    <cellStyle name="Normal 14 5 2 2 2 2 3" xfId="8842" xr:uid="{00000000-0005-0000-0000-000098200000}"/>
    <cellStyle name="Normal 14 5 2 2 2 2 3 2" xfId="8843" xr:uid="{00000000-0005-0000-0000-000099200000}"/>
    <cellStyle name="Normal 14 5 2 2 2 2 3 3" xfId="8844" xr:uid="{00000000-0005-0000-0000-00009A200000}"/>
    <cellStyle name="Normal 14 5 2 2 2 2 4" xfId="8845" xr:uid="{00000000-0005-0000-0000-00009B200000}"/>
    <cellStyle name="Normal 14 5 2 2 2 2 5" xfId="8846" xr:uid="{00000000-0005-0000-0000-00009C200000}"/>
    <cellStyle name="Normal 14 5 2 2 2 2 6" xfId="8847" xr:uid="{00000000-0005-0000-0000-00009D200000}"/>
    <cellStyle name="Normal 14 5 2 2 2 3" xfId="8848" xr:uid="{00000000-0005-0000-0000-00009E200000}"/>
    <cellStyle name="Normal 14 5 2 2 2 3 2" xfId="8849" xr:uid="{00000000-0005-0000-0000-00009F200000}"/>
    <cellStyle name="Normal 14 5 2 2 2 3 3" xfId="8850" xr:uid="{00000000-0005-0000-0000-0000A0200000}"/>
    <cellStyle name="Normal 14 5 2 2 2 3 4" xfId="8851" xr:uid="{00000000-0005-0000-0000-0000A1200000}"/>
    <cellStyle name="Normal 14 5 2 2 2 4" xfId="8852" xr:uid="{00000000-0005-0000-0000-0000A2200000}"/>
    <cellStyle name="Normal 14 5 2 2 2 4 2" xfId="8853" xr:uid="{00000000-0005-0000-0000-0000A3200000}"/>
    <cellStyle name="Normal 14 5 2 2 2 4 3" xfId="8854" xr:uid="{00000000-0005-0000-0000-0000A4200000}"/>
    <cellStyle name="Normal 14 5 2 2 2 4 4" xfId="8855" xr:uid="{00000000-0005-0000-0000-0000A5200000}"/>
    <cellStyle name="Normal 14 5 2 2 2 5" xfId="8856" xr:uid="{00000000-0005-0000-0000-0000A6200000}"/>
    <cellStyle name="Normal 14 5 2 2 2 5 2" xfId="8857" xr:uid="{00000000-0005-0000-0000-0000A7200000}"/>
    <cellStyle name="Normal 14 5 2 2 2 5 3" xfId="8858" xr:uid="{00000000-0005-0000-0000-0000A8200000}"/>
    <cellStyle name="Normal 14 5 2 2 2 5 4" xfId="8859" xr:uid="{00000000-0005-0000-0000-0000A9200000}"/>
    <cellStyle name="Normal 14 5 2 2 2 6" xfId="8860" xr:uid="{00000000-0005-0000-0000-0000AA200000}"/>
    <cellStyle name="Normal 14 5 2 2 2 6 2" xfId="8861" xr:uid="{00000000-0005-0000-0000-0000AB200000}"/>
    <cellStyle name="Normal 14 5 2 2 2 6 3" xfId="8862" xr:uid="{00000000-0005-0000-0000-0000AC200000}"/>
    <cellStyle name="Normal 14 5 2 2 2 7" xfId="8863" xr:uid="{00000000-0005-0000-0000-0000AD200000}"/>
    <cellStyle name="Normal 14 5 2 2 2 8" xfId="8864" xr:uid="{00000000-0005-0000-0000-0000AE200000}"/>
    <cellStyle name="Normal 14 5 2 2 2 9" xfId="8865" xr:uid="{00000000-0005-0000-0000-0000AF200000}"/>
    <cellStyle name="Normal 14 5 2 2 3" xfId="8866" xr:uid="{00000000-0005-0000-0000-0000B0200000}"/>
    <cellStyle name="Normal 14 5 2 2 3 2" xfId="8867" xr:uid="{00000000-0005-0000-0000-0000B1200000}"/>
    <cellStyle name="Normal 14 5 2 2 3 2 2" xfId="8868" xr:uid="{00000000-0005-0000-0000-0000B2200000}"/>
    <cellStyle name="Normal 14 5 2 2 3 2 3" xfId="8869" xr:uid="{00000000-0005-0000-0000-0000B3200000}"/>
    <cellStyle name="Normal 14 5 2 2 3 2 4" xfId="8870" xr:uid="{00000000-0005-0000-0000-0000B4200000}"/>
    <cellStyle name="Normal 14 5 2 2 3 3" xfId="8871" xr:uid="{00000000-0005-0000-0000-0000B5200000}"/>
    <cellStyle name="Normal 14 5 2 2 3 3 2" xfId="8872" xr:uid="{00000000-0005-0000-0000-0000B6200000}"/>
    <cellStyle name="Normal 14 5 2 2 3 3 3" xfId="8873" xr:uid="{00000000-0005-0000-0000-0000B7200000}"/>
    <cellStyle name="Normal 14 5 2 2 3 4" xfId="8874" xr:uid="{00000000-0005-0000-0000-0000B8200000}"/>
    <cellStyle name="Normal 14 5 2 2 3 5" xfId="8875" xr:uid="{00000000-0005-0000-0000-0000B9200000}"/>
    <cellStyle name="Normal 14 5 2 2 3 6" xfId="8876" xr:uid="{00000000-0005-0000-0000-0000BA200000}"/>
    <cellStyle name="Normal 14 5 2 2 4" xfId="8877" xr:uid="{00000000-0005-0000-0000-0000BB200000}"/>
    <cellStyle name="Normal 14 5 2 2 4 2" xfId="8878" xr:uid="{00000000-0005-0000-0000-0000BC200000}"/>
    <cellStyle name="Normal 14 5 2 2 4 3" xfId="8879" xr:uid="{00000000-0005-0000-0000-0000BD200000}"/>
    <cellStyle name="Normal 14 5 2 2 4 4" xfId="8880" xr:uid="{00000000-0005-0000-0000-0000BE200000}"/>
    <cellStyle name="Normal 14 5 2 2 5" xfId="8881" xr:uid="{00000000-0005-0000-0000-0000BF200000}"/>
    <cellStyle name="Normal 14 5 2 2 5 2" xfId="8882" xr:uid="{00000000-0005-0000-0000-0000C0200000}"/>
    <cellStyle name="Normal 14 5 2 2 5 3" xfId="8883" xr:uid="{00000000-0005-0000-0000-0000C1200000}"/>
    <cellStyle name="Normal 14 5 2 2 5 4" xfId="8884" xr:uid="{00000000-0005-0000-0000-0000C2200000}"/>
    <cellStyle name="Normal 14 5 2 2 6" xfId="8885" xr:uid="{00000000-0005-0000-0000-0000C3200000}"/>
    <cellStyle name="Normal 14 5 2 2 6 2" xfId="8886" xr:uid="{00000000-0005-0000-0000-0000C4200000}"/>
    <cellStyle name="Normal 14 5 2 2 6 3" xfId="8887" xr:uid="{00000000-0005-0000-0000-0000C5200000}"/>
    <cellStyle name="Normal 14 5 2 2 6 4" xfId="8888" xr:uid="{00000000-0005-0000-0000-0000C6200000}"/>
    <cellStyle name="Normal 14 5 2 2 7" xfId="8889" xr:uid="{00000000-0005-0000-0000-0000C7200000}"/>
    <cellStyle name="Normal 14 5 2 2 7 2" xfId="8890" xr:uid="{00000000-0005-0000-0000-0000C8200000}"/>
    <cellStyle name="Normal 14 5 2 2 7 3" xfId="8891" xr:uid="{00000000-0005-0000-0000-0000C9200000}"/>
    <cellStyle name="Normal 14 5 2 2 8" xfId="8892" xr:uid="{00000000-0005-0000-0000-0000CA200000}"/>
    <cellStyle name="Normal 14 5 2 2 9" xfId="8893" xr:uid="{00000000-0005-0000-0000-0000CB200000}"/>
    <cellStyle name="Normal 14 5 2 3" xfId="8894" xr:uid="{00000000-0005-0000-0000-0000CC200000}"/>
    <cellStyle name="Normal 14 5 2 3 2" xfId="8895" xr:uid="{00000000-0005-0000-0000-0000CD200000}"/>
    <cellStyle name="Normal 14 5 2 3 2 2" xfId="8896" xr:uid="{00000000-0005-0000-0000-0000CE200000}"/>
    <cellStyle name="Normal 14 5 2 3 2 2 2" xfId="8897" xr:uid="{00000000-0005-0000-0000-0000CF200000}"/>
    <cellStyle name="Normal 14 5 2 3 2 2 3" xfId="8898" xr:uid="{00000000-0005-0000-0000-0000D0200000}"/>
    <cellStyle name="Normal 14 5 2 3 2 2 4" xfId="8899" xr:uid="{00000000-0005-0000-0000-0000D1200000}"/>
    <cellStyle name="Normal 14 5 2 3 2 3" xfId="8900" xr:uid="{00000000-0005-0000-0000-0000D2200000}"/>
    <cellStyle name="Normal 14 5 2 3 2 3 2" xfId="8901" xr:uid="{00000000-0005-0000-0000-0000D3200000}"/>
    <cellStyle name="Normal 14 5 2 3 2 3 3" xfId="8902" xr:uid="{00000000-0005-0000-0000-0000D4200000}"/>
    <cellStyle name="Normal 14 5 2 3 2 4" xfId="8903" xr:uid="{00000000-0005-0000-0000-0000D5200000}"/>
    <cellStyle name="Normal 14 5 2 3 2 5" xfId="8904" xr:uid="{00000000-0005-0000-0000-0000D6200000}"/>
    <cellStyle name="Normal 14 5 2 3 2 6" xfId="8905" xr:uid="{00000000-0005-0000-0000-0000D7200000}"/>
    <cellStyle name="Normal 14 5 2 3 3" xfId="8906" xr:uid="{00000000-0005-0000-0000-0000D8200000}"/>
    <cellStyle name="Normal 14 5 2 3 3 2" xfId="8907" xr:uid="{00000000-0005-0000-0000-0000D9200000}"/>
    <cellStyle name="Normal 14 5 2 3 3 3" xfId="8908" xr:uid="{00000000-0005-0000-0000-0000DA200000}"/>
    <cellStyle name="Normal 14 5 2 3 3 4" xfId="8909" xr:uid="{00000000-0005-0000-0000-0000DB200000}"/>
    <cellStyle name="Normal 14 5 2 3 4" xfId="8910" xr:uid="{00000000-0005-0000-0000-0000DC200000}"/>
    <cellStyle name="Normal 14 5 2 3 4 2" xfId="8911" xr:uid="{00000000-0005-0000-0000-0000DD200000}"/>
    <cellStyle name="Normal 14 5 2 3 4 3" xfId="8912" xr:uid="{00000000-0005-0000-0000-0000DE200000}"/>
    <cellStyle name="Normal 14 5 2 3 4 4" xfId="8913" xr:uid="{00000000-0005-0000-0000-0000DF200000}"/>
    <cellStyle name="Normal 14 5 2 3 5" xfId="8914" xr:uid="{00000000-0005-0000-0000-0000E0200000}"/>
    <cellStyle name="Normal 14 5 2 3 5 2" xfId="8915" xr:uid="{00000000-0005-0000-0000-0000E1200000}"/>
    <cellStyle name="Normal 14 5 2 3 5 3" xfId="8916" xr:uid="{00000000-0005-0000-0000-0000E2200000}"/>
    <cellStyle name="Normal 14 5 2 3 5 4" xfId="8917" xr:uid="{00000000-0005-0000-0000-0000E3200000}"/>
    <cellStyle name="Normal 14 5 2 3 6" xfId="8918" xr:uid="{00000000-0005-0000-0000-0000E4200000}"/>
    <cellStyle name="Normal 14 5 2 3 6 2" xfId="8919" xr:uid="{00000000-0005-0000-0000-0000E5200000}"/>
    <cellStyle name="Normal 14 5 2 3 6 3" xfId="8920" xr:uid="{00000000-0005-0000-0000-0000E6200000}"/>
    <cellStyle name="Normal 14 5 2 3 7" xfId="8921" xr:uid="{00000000-0005-0000-0000-0000E7200000}"/>
    <cellStyle name="Normal 14 5 2 3 8" xfId="8922" xr:uid="{00000000-0005-0000-0000-0000E8200000}"/>
    <cellStyle name="Normal 14 5 2 3 9" xfId="8923" xr:uid="{00000000-0005-0000-0000-0000E9200000}"/>
    <cellStyle name="Normal 14 5 2 4" xfId="8924" xr:uid="{00000000-0005-0000-0000-0000EA200000}"/>
    <cellStyle name="Normal 14 5 2 4 2" xfId="8925" xr:uid="{00000000-0005-0000-0000-0000EB200000}"/>
    <cellStyle name="Normal 14 5 2 4 2 2" xfId="8926" xr:uid="{00000000-0005-0000-0000-0000EC200000}"/>
    <cellStyle name="Normal 14 5 2 4 2 3" xfId="8927" xr:uid="{00000000-0005-0000-0000-0000ED200000}"/>
    <cellStyle name="Normal 14 5 2 4 2 4" xfId="8928" xr:uid="{00000000-0005-0000-0000-0000EE200000}"/>
    <cellStyle name="Normal 14 5 2 4 3" xfId="8929" xr:uid="{00000000-0005-0000-0000-0000EF200000}"/>
    <cellStyle name="Normal 14 5 2 4 3 2" xfId="8930" xr:uid="{00000000-0005-0000-0000-0000F0200000}"/>
    <cellStyle name="Normal 14 5 2 4 3 3" xfId="8931" xr:uid="{00000000-0005-0000-0000-0000F1200000}"/>
    <cellStyle name="Normal 14 5 2 4 4" xfId="8932" xr:uid="{00000000-0005-0000-0000-0000F2200000}"/>
    <cellStyle name="Normal 14 5 2 4 5" xfId="8933" xr:uid="{00000000-0005-0000-0000-0000F3200000}"/>
    <cellStyle name="Normal 14 5 2 4 6" xfId="8934" xr:uid="{00000000-0005-0000-0000-0000F4200000}"/>
    <cellStyle name="Normal 14 5 2 5" xfId="8935" xr:uid="{00000000-0005-0000-0000-0000F5200000}"/>
    <cellStyle name="Normal 14 5 2 5 2" xfId="8936" xr:uid="{00000000-0005-0000-0000-0000F6200000}"/>
    <cellStyle name="Normal 14 5 2 5 3" xfId="8937" xr:uid="{00000000-0005-0000-0000-0000F7200000}"/>
    <cellStyle name="Normal 14 5 2 5 4" xfId="8938" xr:uid="{00000000-0005-0000-0000-0000F8200000}"/>
    <cellStyle name="Normal 14 5 2 6" xfId="8939" xr:uid="{00000000-0005-0000-0000-0000F9200000}"/>
    <cellStyle name="Normal 14 5 2 6 2" xfId="8940" xr:uid="{00000000-0005-0000-0000-0000FA200000}"/>
    <cellStyle name="Normal 14 5 2 6 3" xfId="8941" xr:uid="{00000000-0005-0000-0000-0000FB200000}"/>
    <cellStyle name="Normal 14 5 2 6 4" xfId="8942" xr:uid="{00000000-0005-0000-0000-0000FC200000}"/>
    <cellStyle name="Normal 14 5 2 7" xfId="8943" xr:uid="{00000000-0005-0000-0000-0000FD200000}"/>
    <cellStyle name="Normal 14 5 2 7 2" xfId="8944" xr:uid="{00000000-0005-0000-0000-0000FE200000}"/>
    <cellStyle name="Normal 14 5 2 7 3" xfId="8945" xr:uid="{00000000-0005-0000-0000-0000FF200000}"/>
    <cellStyle name="Normal 14 5 2 7 4" xfId="8946" xr:uid="{00000000-0005-0000-0000-000000210000}"/>
    <cellStyle name="Normal 14 5 2 8" xfId="8947" xr:uid="{00000000-0005-0000-0000-000001210000}"/>
    <cellStyle name="Normal 14 5 2 8 2" xfId="8948" xr:uid="{00000000-0005-0000-0000-000002210000}"/>
    <cellStyle name="Normal 14 5 2 8 3" xfId="8949" xr:uid="{00000000-0005-0000-0000-000003210000}"/>
    <cellStyle name="Normal 14 5 2 9" xfId="8950" xr:uid="{00000000-0005-0000-0000-000004210000}"/>
    <cellStyle name="Normal 14 5 3" xfId="8951" xr:uid="{00000000-0005-0000-0000-000005210000}"/>
    <cellStyle name="Normal 14 5 3 10" xfId="8952" xr:uid="{00000000-0005-0000-0000-000006210000}"/>
    <cellStyle name="Normal 14 5 3 2" xfId="8953" xr:uid="{00000000-0005-0000-0000-000007210000}"/>
    <cellStyle name="Normal 14 5 3 2 2" xfId="8954" xr:uid="{00000000-0005-0000-0000-000008210000}"/>
    <cellStyle name="Normal 14 5 3 2 2 2" xfId="8955" xr:uid="{00000000-0005-0000-0000-000009210000}"/>
    <cellStyle name="Normal 14 5 3 2 2 2 2" xfId="8956" xr:uid="{00000000-0005-0000-0000-00000A210000}"/>
    <cellStyle name="Normal 14 5 3 2 2 2 3" xfId="8957" xr:uid="{00000000-0005-0000-0000-00000B210000}"/>
    <cellStyle name="Normal 14 5 3 2 2 2 4" xfId="8958" xr:uid="{00000000-0005-0000-0000-00000C210000}"/>
    <cellStyle name="Normal 14 5 3 2 2 3" xfId="8959" xr:uid="{00000000-0005-0000-0000-00000D210000}"/>
    <cellStyle name="Normal 14 5 3 2 2 3 2" xfId="8960" xr:uid="{00000000-0005-0000-0000-00000E210000}"/>
    <cellStyle name="Normal 14 5 3 2 2 3 3" xfId="8961" xr:uid="{00000000-0005-0000-0000-00000F210000}"/>
    <cellStyle name="Normal 14 5 3 2 2 4" xfId="8962" xr:uid="{00000000-0005-0000-0000-000010210000}"/>
    <cellStyle name="Normal 14 5 3 2 2 5" xfId="8963" xr:uid="{00000000-0005-0000-0000-000011210000}"/>
    <cellStyle name="Normal 14 5 3 2 2 6" xfId="8964" xr:uid="{00000000-0005-0000-0000-000012210000}"/>
    <cellStyle name="Normal 14 5 3 2 3" xfId="8965" xr:uid="{00000000-0005-0000-0000-000013210000}"/>
    <cellStyle name="Normal 14 5 3 2 3 2" xfId="8966" xr:uid="{00000000-0005-0000-0000-000014210000}"/>
    <cellStyle name="Normal 14 5 3 2 3 3" xfId="8967" xr:uid="{00000000-0005-0000-0000-000015210000}"/>
    <cellStyle name="Normal 14 5 3 2 3 4" xfId="8968" xr:uid="{00000000-0005-0000-0000-000016210000}"/>
    <cellStyle name="Normal 14 5 3 2 4" xfId="8969" xr:uid="{00000000-0005-0000-0000-000017210000}"/>
    <cellStyle name="Normal 14 5 3 2 4 2" xfId="8970" xr:uid="{00000000-0005-0000-0000-000018210000}"/>
    <cellStyle name="Normal 14 5 3 2 4 3" xfId="8971" xr:uid="{00000000-0005-0000-0000-000019210000}"/>
    <cellStyle name="Normal 14 5 3 2 4 4" xfId="8972" xr:uid="{00000000-0005-0000-0000-00001A210000}"/>
    <cellStyle name="Normal 14 5 3 2 5" xfId="8973" xr:uid="{00000000-0005-0000-0000-00001B210000}"/>
    <cellStyle name="Normal 14 5 3 2 5 2" xfId="8974" xr:uid="{00000000-0005-0000-0000-00001C210000}"/>
    <cellStyle name="Normal 14 5 3 2 5 3" xfId="8975" xr:uid="{00000000-0005-0000-0000-00001D210000}"/>
    <cellStyle name="Normal 14 5 3 2 5 4" xfId="8976" xr:uid="{00000000-0005-0000-0000-00001E210000}"/>
    <cellStyle name="Normal 14 5 3 2 6" xfId="8977" xr:uid="{00000000-0005-0000-0000-00001F210000}"/>
    <cellStyle name="Normal 14 5 3 2 6 2" xfId="8978" xr:uid="{00000000-0005-0000-0000-000020210000}"/>
    <cellStyle name="Normal 14 5 3 2 6 3" xfId="8979" xr:uid="{00000000-0005-0000-0000-000021210000}"/>
    <cellStyle name="Normal 14 5 3 2 7" xfId="8980" xr:uid="{00000000-0005-0000-0000-000022210000}"/>
    <cellStyle name="Normal 14 5 3 2 8" xfId="8981" xr:uid="{00000000-0005-0000-0000-000023210000}"/>
    <cellStyle name="Normal 14 5 3 2 9" xfId="8982" xr:uid="{00000000-0005-0000-0000-000024210000}"/>
    <cellStyle name="Normal 14 5 3 3" xfId="8983" xr:uid="{00000000-0005-0000-0000-000025210000}"/>
    <cellStyle name="Normal 14 5 3 3 2" xfId="8984" xr:uid="{00000000-0005-0000-0000-000026210000}"/>
    <cellStyle name="Normal 14 5 3 3 2 2" xfId="8985" xr:uid="{00000000-0005-0000-0000-000027210000}"/>
    <cellStyle name="Normal 14 5 3 3 2 3" xfId="8986" xr:uid="{00000000-0005-0000-0000-000028210000}"/>
    <cellStyle name="Normal 14 5 3 3 2 4" xfId="8987" xr:uid="{00000000-0005-0000-0000-000029210000}"/>
    <cellStyle name="Normal 14 5 3 3 3" xfId="8988" xr:uid="{00000000-0005-0000-0000-00002A210000}"/>
    <cellStyle name="Normal 14 5 3 3 3 2" xfId="8989" xr:uid="{00000000-0005-0000-0000-00002B210000}"/>
    <cellStyle name="Normal 14 5 3 3 3 3" xfId="8990" xr:uid="{00000000-0005-0000-0000-00002C210000}"/>
    <cellStyle name="Normal 14 5 3 3 4" xfId="8991" xr:uid="{00000000-0005-0000-0000-00002D210000}"/>
    <cellStyle name="Normal 14 5 3 3 5" xfId="8992" xr:uid="{00000000-0005-0000-0000-00002E210000}"/>
    <cellStyle name="Normal 14 5 3 3 6" xfId="8993" xr:uid="{00000000-0005-0000-0000-00002F210000}"/>
    <cellStyle name="Normal 14 5 3 4" xfId="8994" xr:uid="{00000000-0005-0000-0000-000030210000}"/>
    <cellStyle name="Normal 14 5 3 4 2" xfId="8995" xr:uid="{00000000-0005-0000-0000-000031210000}"/>
    <cellStyle name="Normal 14 5 3 4 3" xfId="8996" xr:uid="{00000000-0005-0000-0000-000032210000}"/>
    <cellStyle name="Normal 14 5 3 4 4" xfId="8997" xr:uid="{00000000-0005-0000-0000-000033210000}"/>
    <cellStyle name="Normal 14 5 3 5" xfId="8998" xr:uid="{00000000-0005-0000-0000-000034210000}"/>
    <cellStyle name="Normal 14 5 3 5 2" xfId="8999" xr:uid="{00000000-0005-0000-0000-000035210000}"/>
    <cellStyle name="Normal 14 5 3 5 3" xfId="9000" xr:uid="{00000000-0005-0000-0000-000036210000}"/>
    <cellStyle name="Normal 14 5 3 5 4" xfId="9001" xr:uid="{00000000-0005-0000-0000-000037210000}"/>
    <cellStyle name="Normal 14 5 3 6" xfId="9002" xr:uid="{00000000-0005-0000-0000-000038210000}"/>
    <cellStyle name="Normal 14 5 3 6 2" xfId="9003" xr:uid="{00000000-0005-0000-0000-000039210000}"/>
    <cellStyle name="Normal 14 5 3 6 3" xfId="9004" xr:uid="{00000000-0005-0000-0000-00003A210000}"/>
    <cellStyle name="Normal 14 5 3 6 4" xfId="9005" xr:uid="{00000000-0005-0000-0000-00003B210000}"/>
    <cellStyle name="Normal 14 5 3 7" xfId="9006" xr:uid="{00000000-0005-0000-0000-00003C210000}"/>
    <cellStyle name="Normal 14 5 3 7 2" xfId="9007" xr:uid="{00000000-0005-0000-0000-00003D210000}"/>
    <cellStyle name="Normal 14 5 3 7 3" xfId="9008" xr:uid="{00000000-0005-0000-0000-00003E210000}"/>
    <cellStyle name="Normal 14 5 3 8" xfId="9009" xr:uid="{00000000-0005-0000-0000-00003F210000}"/>
    <cellStyle name="Normal 14 5 3 9" xfId="9010" xr:uid="{00000000-0005-0000-0000-000040210000}"/>
    <cellStyle name="Normal 14 5 4" xfId="9011" xr:uid="{00000000-0005-0000-0000-000041210000}"/>
    <cellStyle name="Normal 14 5 4 2" xfId="9012" xr:uid="{00000000-0005-0000-0000-000042210000}"/>
    <cellStyle name="Normal 14 5 4 2 2" xfId="9013" xr:uid="{00000000-0005-0000-0000-000043210000}"/>
    <cellStyle name="Normal 14 5 4 2 2 2" xfId="9014" xr:uid="{00000000-0005-0000-0000-000044210000}"/>
    <cellStyle name="Normal 14 5 4 2 2 3" xfId="9015" xr:uid="{00000000-0005-0000-0000-000045210000}"/>
    <cellStyle name="Normal 14 5 4 2 2 4" xfId="9016" xr:uid="{00000000-0005-0000-0000-000046210000}"/>
    <cellStyle name="Normal 14 5 4 2 3" xfId="9017" xr:uid="{00000000-0005-0000-0000-000047210000}"/>
    <cellStyle name="Normal 14 5 4 2 3 2" xfId="9018" xr:uid="{00000000-0005-0000-0000-000048210000}"/>
    <cellStyle name="Normal 14 5 4 2 3 3" xfId="9019" xr:uid="{00000000-0005-0000-0000-000049210000}"/>
    <cellStyle name="Normal 14 5 4 2 4" xfId="9020" xr:uid="{00000000-0005-0000-0000-00004A210000}"/>
    <cellStyle name="Normal 14 5 4 2 5" xfId="9021" xr:uid="{00000000-0005-0000-0000-00004B210000}"/>
    <cellStyle name="Normal 14 5 4 2 6" xfId="9022" xr:uid="{00000000-0005-0000-0000-00004C210000}"/>
    <cellStyle name="Normal 14 5 4 3" xfId="9023" xr:uid="{00000000-0005-0000-0000-00004D210000}"/>
    <cellStyle name="Normal 14 5 4 3 2" xfId="9024" xr:uid="{00000000-0005-0000-0000-00004E210000}"/>
    <cellStyle name="Normal 14 5 4 3 3" xfId="9025" xr:uid="{00000000-0005-0000-0000-00004F210000}"/>
    <cellStyle name="Normal 14 5 4 3 4" xfId="9026" xr:uid="{00000000-0005-0000-0000-000050210000}"/>
    <cellStyle name="Normal 14 5 4 4" xfId="9027" xr:uid="{00000000-0005-0000-0000-000051210000}"/>
    <cellStyle name="Normal 14 5 4 4 2" xfId="9028" xr:uid="{00000000-0005-0000-0000-000052210000}"/>
    <cellStyle name="Normal 14 5 4 4 3" xfId="9029" xr:uid="{00000000-0005-0000-0000-000053210000}"/>
    <cellStyle name="Normal 14 5 4 4 4" xfId="9030" xr:uid="{00000000-0005-0000-0000-000054210000}"/>
    <cellStyle name="Normal 14 5 4 5" xfId="9031" xr:uid="{00000000-0005-0000-0000-000055210000}"/>
    <cellStyle name="Normal 14 5 4 5 2" xfId="9032" xr:uid="{00000000-0005-0000-0000-000056210000}"/>
    <cellStyle name="Normal 14 5 4 5 3" xfId="9033" xr:uid="{00000000-0005-0000-0000-000057210000}"/>
    <cellStyle name="Normal 14 5 4 5 4" xfId="9034" xr:uid="{00000000-0005-0000-0000-000058210000}"/>
    <cellStyle name="Normal 14 5 4 6" xfId="9035" xr:uid="{00000000-0005-0000-0000-000059210000}"/>
    <cellStyle name="Normal 14 5 4 6 2" xfId="9036" xr:uid="{00000000-0005-0000-0000-00005A210000}"/>
    <cellStyle name="Normal 14 5 4 6 3" xfId="9037" xr:uid="{00000000-0005-0000-0000-00005B210000}"/>
    <cellStyle name="Normal 14 5 4 7" xfId="9038" xr:uid="{00000000-0005-0000-0000-00005C210000}"/>
    <cellStyle name="Normal 14 5 4 8" xfId="9039" xr:uid="{00000000-0005-0000-0000-00005D210000}"/>
    <cellStyle name="Normal 14 5 4 9" xfId="9040" xr:uid="{00000000-0005-0000-0000-00005E210000}"/>
    <cellStyle name="Normal 14 5 5" xfId="9041" xr:uid="{00000000-0005-0000-0000-00005F210000}"/>
    <cellStyle name="Normal 14 5 5 2" xfId="9042" xr:uid="{00000000-0005-0000-0000-000060210000}"/>
    <cellStyle name="Normal 14 5 5 2 2" xfId="9043" xr:uid="{00000000-0005-0000-0000-000061210000}"/>
    <cellStyle name="Normal 14 5 5 2 2 2" xfId="9044" xr:uid="{00000000-0005-0000-0000-000062210000}"/>
    <cellStyle name="Normal 14 5 5 2 2 3" xfId="9045" xr:uid="{00000000-0005-0000-0000-000063210000}"/>
    <cellStyle name="Normal 14 5 5 2 2 4" xfId="9046" xr:uid="{00000000-0005-0000-0000-000064210000}"/>
    <cellStyle name="Normal 14 5 5 2 3" xfId="9047" xr:uid="{00000000-0005-0000-0000-000065210000}"/>
    <cellStyle name="Normal 14 5 5 2 3 2" xfId="9048" xr:uid="{00000000-0005-0000-0000-000066210000}"/>
    <cellStyle name="Normal 14 5 5 2 3 3" xfId="9049" xr:uid="{00000000-0005-0000-0000-000067210000}"/>
    <cellStyle name="Normal 14 5 5 2 4" xfId="9050" xr:uid="{00000000-0005-0000-0000-000068210000}"/>
    <cellStyle name="Normal 14 5 5 2 5" xfId="9051" xr:uid="{00000000-0005-0000-0000-000069210000}"/>
    <cellStyle name="Normal 14 5 5 2 6" xfId="9052" xr:uid="{00000000-0005-0000-0000-00006A210000}"/>
    <cellStyle name="Normal 14 5 5 3" xfId="9053" xr:uid="{00000000-0005-0000-0000-00006B210000}"/>
    <cellStyle name="Normal 14 5 5 3 2" xfId="9054" xr:uid="{00000000-0005-0000-0000-00006C210000}"/>
    <cellStyle name="Normal 14 5 5 3 3" xfId="9055" xr:uid="{00000000-0005-0000-0000-00006D210000}"/>
    <cellStyle name="Normal 14 5 5 3 4" xfId="9056" xr:uid="{00000000-0005-0000-0000-00006E210000}"/>
    <cellStyle name="Normal 14 5 5 4" xfId="9057" xr:uid="{00000000-0005-0000-0000-00006F210000}"/>
    <cellStyle name="Normal 14 5 5 4 2" xfId="9058" xr:uid="{00000000-0005-0000-0000-000070210000}"/>
    <cellStyle name="Normal 14 5 5 4 3" xfId="9059" xr:uid="{00000000-0005-0000-0000-000071210000}"/>
    <cellStyle name="Normal 14 5 5 4 4" xfId="9060" xr:uid="{00000000-0005-0000-0000-000072210000}"/>
    <cellStyle name="Normal 14 5 5 5" xfId="9061" xr:uid="{00000000-0005-0000-0000-000073210000}"/>
    <cellStyle name="Normal 14 5 5 5 2" xfId="9062" xr:uid="{00000000-0005-0000-0000-000074210000}"/>
    <cellStyle name="Normal 14 5 5 5 3" xfId="9063" xr:uid="{00000000-0005-0000-0000-000075210000}"/>
    <cellStyle name="Normal 14 5 5 5 4" xfId="9064" xr:uid="{00000000-0005-0000-0000-000076210000}"/>
    <cellStyle name="Normal 14 5 5 6" xfId="9065" xr:uid="{00000000-0005-0000-0000-000077210000}"/>
    <cellStyle name="Normal 14 5 5 6 2" xfId="9066" xr:uid="{00000000-0005-0000-0000-000078210000}"/>
    <cellStyle name="Normal 14 5 5 6 3" xfId="9067" xr:uid="{00000000-0005-0000-0000-000079210000}"/>
    <cellStyle name="Normal 14 5 5 7" xfId="9068" xr:uid="{00000000-0005-0000-0000-00007A210000}"/>
    <cellStyle name="Normal 14 5 5 8" xfId="9069" xr:uid="{00000000-0005-0000-0000-00007B210000}"/>
    <cellStyle name="Normal 14 5 5 9" xfId="9070" xr:uid="{00000000-0005-0000-0000-00007C210000}"/>
    <cellStyle name="Normal 14 5 6" xfId="9071" xr:uid="{00000000-0005-0000-0000-00007D210000}"/>
    <cellStyle name="Normal 14 5 6 2" xfId="9072" xr:uid="{00000000-0005-0000-0000-00007E210000}"/>
    <cellStyle name="Normal 14 5 6 2 2" xfId="9073" xr:uid="{00000000-0005-0000-0000-00007F210000}"/>
    <cellStyle name="Normal 14 5 6 2 2 2" xfId="9074" xr:uid="{00000000-0005-0000-0000-000080210000}"/>
    <cellStyle name="Normal 14 5 6 2 2 3" xfId="9075" xr:uid="{00000000-0005-0000-0000-000081210000}"/>
    <cellStyle name="Normal 14 5 6 2 2 4" xfId="9076" xr:uid="{00000000-0005-0000-0000-000082210000}"/>
    <cellStyle name="Normal 14 5 6 2 3" xfId="9077" xr:uid="{00000000-0005-0000-0000-000083210000}"/>
    <cellStyle name="Normal 14 5 6 2 3 2" xfId="9078" xr:uid="{00000000-0005-0000-0000-000084210000}"/>
    <cellStyle name="Normal 14 5 6 2 3 3" xfId="9079" xr:uid="{00000000-0005-0000-0000-000085210000}"/>
    <cellStyle name="Normal 14 5 6 2 4" xfId="9080" xr:uid="{00000000-0005-0000-0000-000086210000}"/>
    <cellStyle name="Normal 14 5 6 2 5" xfId="9081" xr:uid="{00000000-0005-0000-0000-000087210000}"/>
    <cellStyle name="Normal 14 5 6 2 6" xfId="9082" xr:uid="{00000000-0005-0000-0000-000088210000}"/>
    <cellStyle name="Normal 14 5 6 3" xfId="9083" xr:uid="{00000000-0005-0000-0000-000089210000}"/>
    <cellStyle name="Normal 14 5 6 3 2" xfId="9084" xr:uid="{00000000-0005-0000-0000-00008A210000}"/>
    <cellStyle name="Normal 14 5 6 3 3" xfId="9085" xr:uid="{00000000-0005-0000-0000-00008B210000}"/>
    <cellStyle name="Normal 14 5 6 3 4" xfId="9086" xr:uid="{00000000-0005-0000-0000-00008C210000}"/>
    <cellStyle name="Normal 14 5 6 4" xfId="9087" xr:uid="{00000000-0005-0000-0000-00008D210000}"/>
    <cellStyle name="Normal 14 5 6 4 2" xfId="9088" xr:uid="{00000000-0005-0000-0000-00008E210000}"/>
    <cellStyle name="Normal 14 5 6 4 3" xfId="9089" xr:uid="{00000000-0005-0000-0000-00008F210000}"/>
    <cellStyle name="Normal 14 5 6 4 4" xfId="9090" xr:uid="{00000000-0005-0000-0000-000090210000}"/>
    <cellStyle name="Normal 14 5 6 5" xfId="9091" xr:uid="{00000000-0005-0000-0000-000091210000}"/>
    <cellStyle name="Normal 14 5 6 5 2" xfId="9092" xr:uid="{00000000-0005-0000-0000-000092210000}"/>
    <cellStyle name="Normal 14 5 6 5 3" xfId="9093" xr:uid="{00000000-0005-0000-0000-000093210000}"/>
    <cellStyle name="Normal 14 5 6 6" xfId="9094" xr:uid="{00000000-0005-0000-0000-000094210000}"/>
    <cellStyle name="Normal 14 5 6 7" xfId="9095" xr:uid="{00000000-0005-0000-0000-000095210000}"/>
    <cellStyle name="Normal 14 5 6 8" xfId="9096" xr:uid="{00000000-0005-0000-0000-000096210000}"/>
    <cellStyle name="Normal 14 5 7" xfId="9097" xr:uid="{00000000-0005-0000-0000-000097210000}"/>
    <cellStyle name="Normal 14 5 7 2" xfId="9098" xr:uid="{00000000-0005-0000-0000-000098210000}"/>
    <cellStyle name="Normal 14 5 7 2 2" xfId="9099" xr:uid="{00000000-0005-0000-0000-000099210000}"/>
    <cellStyle name="Normal 14 5 7 2 3" xfId="9100" xr:uid="{00000000-0005-0000-0000-00009A210000}"/>
    <cellStyle name="Normal 14 5 7 2 4" xfId="9101" xr:uid="{00000000-0005-0000-0000-00009B210000}"/>
    <cellStyle name="Normal 14 5 7 3" xfId="9102" xr:uid="{00000000-0005-0000-0000-00009C210000}"/>
    <cellStyle name="Normal 14 5 7 3 2" xfId="9103" xr:uid="{00000000-0005-0000-0000-00009D210000}"/>
    <cellStyle name="Normal 14 5 7 3 3" xfId="9104" xr:uid="{00000000-0005-0000-0000-00009E210000}"/>
    <cellStyle name="Normal 14 5 7 4" xfId="9105" xr:uid="{00000000-0005-0000-0000-00009F210000}"/>
    <cellStyle name="Normal 14 5 7 5" xfId="9106" xr:uid="{00000000-0005-0000-0000-0000A0210000}"/>
    <cellStyle name="Normal 14 5 7 6" xfId="9107" xr:uid="{00000000-0005-0000-0000-0000A1210000}"/>
    <cellStyle name="Normal 14 5 8" xfId="9108" xr:uid="{00000000-0005-0000-0000-0000A2210000}"/>
    <cellStyle name="Normal 14 5 8 2" xfId="9109" xr:uid="{00000000-0005-0000-0000-0000A3210000}"/>
    <cellStyle name="Normal 14 5 8 3" xfId="9110" xr:uid="{00000000-0005-0000-0000-0000A4210000}"/>
    <cellStyle name="Normal 14 5 8 4" xfId="9111" xr:uid="{00000000-0005-0000-0000-0000A5210000}"/>
    <cellStyle name="Normal 14 5 9" xfId="9112" xr:uid="{00000000-0005-0000-0000-0000A6210000}"/>
    <cellStyle name="Normal 14 5 9 2" xfId="9113" xr:uid="{00000000-0005-0000-0000-0000A7210000}"/>
    <cellStyle name="Normal 14 5 9 3" xfId="9114" xr:uid="{00000000-0005-0000-0000-0000A8210000}"/>
    <cellStyle name="Normal 14 5 9 4" xfId="9115" xr:uid="{00000000-0005-0000-0000-0000A9210000}"/>
    <cellStyle name="Normal 14 6" xfId="375" xr:uid="{00000000-0005-0000-0000-0000AA210000}"/>
    <cellStyle name="Normal 14 6 10" xfId="9116" xr:uid="{00000000-0005-0000-0000-0000AB210000}"/>
    <cellStyle name="Normal 14 6 11" xfId="9117" xr:uid="{00000000-0005-0000-0000-0000AC210000}"/>
    <cellStyle name="Normal 14 6 2" xfId="9118" xr:uid="{00000000-0005-0000-0000-0000AD210000}"/>
    <cellStyle name="Normal 14 6 2 10" xfId="9119" xr:uid="{00000000-0005-0000-0000-0000AE210000}"/>
    <cellStyle name="Normal 14 6 2 2" xfId="9120" xr:uid="{00000000-0005-0000-0000-0000AF210000}"/>
    <cellStyle name="Normal 14 6 2 2 2" xfId="9121" xr:uid="{00000000-0005-0000-0000-0000B0210000}"/>
    <cellStyle name="Normal 14 6 2 2 2 2" xfId="9122" xr:uid="{00000000-0005-0000-0000-0000B1210000}"/>
    <cellStyle name="Normal 14 6 2 2 2 2 2" xfId="9123" xr:uid="{00000000-0005-0000-0000-0000B2210000}"/>
    <cellStyle name="Normal 14 6 2 2 2 2 3" xfId="9124" xr:uid="{00000000-0005-0000-0000-0000B3210000}"/>
    <cellStyle name="Normal 14 6 2 2 2 2 4" xfId="9125" xr:uid="{00000000-0005-0000-0000-0000B4210000}"/>
    <cellStyle name="Normal 14 6 2 2 2 3" xfId="9126" xr:uid="{00000000-0005-0000-0000-0000B5210000}"/>
    <cellStyle name="Normal 14 6 2 2 2 3 2" xfId="9127" xr:uid="{00000000-0005-0000-0000-0000B6210000}"/>
    <cellStyle name="Normal 14 6 2 2 2 3 3" xfId="9128" xr:uid="{00000000-0005-0000-0000-0000B7210000}"/>
    <cellStyle name="Normal 14 6 2 2 2 4" xfId="9129" xr:uid="{00000000-0005-0000-0000-0000B8210000}"/>
    <cellStyle name="Normal 14 6 2 2 2 5" xfId="9130" xr:uid="{00000000-0005-0000-0000-0000B9210000}"/>
    <cellStyle name="Normal 14 6 2 2 2 6" xfId="9131" xr:uid="{00000000-0005-0000-0000-0000BA210000}"/>
    <cellStyle name="Normal 14 6 2 2 3" xfId="9132" xr:uid="{00000000-0005-0000-0000-0000BB210000}"/>
    <cellStyle name="Normal 14 6 2 2 3 2" xfId="9133" xr:uid="{00000000-0005-0000-0000-0000BC210000}"/>
    <cellStyle name="Normal 14 6 2 2 3 3" xfId="9134" xr:uid="{00000000-0005-0000-0000-0000BD210000}"/>
    <cellStyle name="Normal 14 6 2 2 3 4" xfId="9135" xr:uid="{00000000-0005-0000-0000-0000BE210000}"/>
    <cellStyle name="Normal 14 6 2 2 4" xfId="9136" xr:uid="{00000000-0005-0000-0000-0000BF210000}"/>
    <cellStyle name="Normal 14 6 2 2 4 2" xfId="9137" xr:uid="{00000000-0005-0000-0000-0000C0210000}"/>
    <cellStyle name="Normal 14 6 2 2 4 3" xfId="9138" xr:uid="{00000000-0005-0000-0000-0000C1210000}"/>
    <cellStyle name="Normal 14 6 2 2 4 4" xfId="9139" xr:uid="{00000000-0005-0000-0000-0000C2210000}"/>
    <cellStyle name="Normal 14 6 2 2 5" xfId="9140" xr:uid="{00000000-0005-0000-0000-0000C3210000}"/>
    <cellStyle name="Normal 14 6 2 2 5 2" xfId="9141" xr:uid="{00000000-0005-0000-0000-0000C4210000}"/>
    <cellStyle name="Normal 14 6 2 2 5 3" xfId="9142" xr:uid="{00000000-0005-0000-0000-0000C5210000}"/>
    <cellStyle name="Normal 14 6 2 2 5 4" xfId="9143" xr:uid="{00000000-0005-0000-0000-0000C6210000}"/>
    <cellStyle name="Normal 14 6 2 2 6" xfId="9144" xr:uid="{00000000-0005-0000-0000-0000C7210000}"/>
    <cellStyle name="Normal 14 6 2 2 6 2" xfId="9145" xr:uid="{00000000-0005-0000-0000-0000C8210000}"/>
    <cellStyle name="Normal 14 6 2 2 6 3" xfId="9146" xr:uid="{00000000-0005-0000-0000-0000C9210000}"/>
    <cellStyle name="Normal 14 6 2 2 7" xfId="9147" xr:uid="{00000000-0005-0000-0000-0000CA210000}"/>
    <cellStyle name="Normal 14 6 2 2 8" xfId="9148" xr:uid="{00000000-0005-0000-0000-0000CB210000}"/>
    <cellStyle name="Normal 14 6 2 2 9" xfId="9149" xr:uid="{00000000-0005-0000-0000-0000CC210000}"/>
    <cellStyle name="Normal 14 6 2 3" xfId="9150" xr:uid="{00000000-0005-0000-0000-0000CD210000}"/>
    <cellStyle name="Normal 14 6 2 3 2" xfId="9151" xr:uid="{00000000-0005-0000-0000-0000CE210000}"/>
    <cellStyle name="Normal 14 6 2 3 2 2" xfId="9152" xr:uid="{00000000-0005-0000-0000-0000CF210000}"/>
    <cellStyle name="Normal 14 6 2 3 2 3" xfId="9153" xr:uid="{00000000-0005-0000-0000-0000D0210000}"/>
    <cellStyle name="Normal 14 6 2 3 2 4" xfId="9154" xr:uid="{00000000-0005-0000-0000-0000D1210000}"/>
    <cellStyle name="Normal 14 6 2 3 3" xfId="9155" xr:uid="{00000000-0005-0000-0000-0000D2210000}"/>
    <cellStyle name="Normal 14 6 2 3 3 2" xfId="9156" xr:uid="{00000000-0005-0000-0000-0000D3210000}"/>
    <cellStyle name="Normal 14 6 2 3 3 3" xfId="9157" xr:uid="{00000000-0005-0000-0000-0000D4210000}"/>
    <cellStyle name="Normal 14 6 2 3 4" xfId="9158" xr:uid="{00000000-0005-0000-0000-0000D5210000}"/>
    <cellStyle name="Normal 14 6 2 3 5" xfId="9159" xr:uid="{00000000-0005-0000-0000-0000D6210000}"/>
    <cellStyle name="Normal 14 6 2 3 6" xfId="9160" xr:uid="{00000000-0005-0000-0000-0000D7210000}"/>
    <cellStyle name="Normal 14 6 2 4" xfId="9161" xr:uid="{00000000-0005-0000-0000-0000D8210000}"/>
    <cellStyle name="Normal 14 6 2 4 2" xfId="9162" xr:uid="{00000000-0005-0000-0000-0000D9210000}"/>
    <cellStyle name="Normal 14 6 2 4 3" xfId="9163" xr:uid="{00000000-0005-0000-0000-0000DA210000}"/>
    <cellStyle name="Normal 14 6 2 4 4" xfId="9164" xr:uid="{00000000-0005-0000-0000-0000DB210000}"/>
    <cellStyle name="Normal 14 6 2 5" xfId="9165" xr:uid="{00000000-0005-0000-0000-0000DC210000}"/>
    <cellStyle name="Normal 14 6 2 5 2" xfId="9166" xr:uid="{00000000-0005-0000-0000-0000DD210000}"/>
    <cellStyle name="Normal 14 6 2 5 3" xfId="9167" xr:uid="{00000000-0005-0000-0000-0000DE210000}"/>
    <cellStyle name="Normal 14 6 2 5 4" xfId="9168" xr:uid="{00000000-0005-0000-0000-0000DF210000}"/>
    <cellStyle name="Normal 14 6 2 6" xfId="9169" xr:uid="{00000000-0005-0000-0000-0000E0210000}"/>
    <cellStyle name="Normal 14 6 2 6 2" xfId="9170" xr:uid="{00000000-0005-0000-0000-0000E1210000}"/>
    <cellStyle name="Normal 14 6 2 6 3" xfId="9171" xr:uid="{00000000-0005-0000-0000-0000E2210000}"/>
    <cellStyle name="Normal 14 6 2 6 4" xfId="9172" xr:uid="{00000000-0005-0000-0000-0000E3210000}"/>
    <cellStyle name="Normal 14 6 2 7" xfId="9173" xr:uid="{00000000-0005-0000-0000-0000E4210000}"/>
    <cellStyle name="Normal 14 6 2 7 2" xfId="9174" xr:uid="{00000000-0005-0000-0000-0000E5210000}"/>
    <cellStyle name="Normal 14 6 2 7 3" xfId="9175" xr:uid="{00000000-0005-0000-0000-0000E6210000}"/>
    <cellStyle name="Normal 14 6 2 8" xfId="9176" xr:uid="{00000000-0005-0000-0000-0000E7210000}"/>
    <cellStyle name="Normal 14 6 2 9" xfId="9177" xr:uid="{00000000-0005-0000-0000-0000E8210000}"/>
    <cellStyle name="Normal 14 6 3" xfId="9178" xr:uid="{00000000-0005-0000-0000-0000E9210000}"/>
    <cellStyle name="Normal 14 6 3 2" xfId="9179" xr:uid="{00000000-0005-0000-0000-0000EA210000}"/>
    <cellStyle name="Normal 14 6 3 2 2" xfId="9180" xr:uid="{00000000-0005-0000-0000-0000EB210000}"/>
    <cellStyle name="Normal 14 6 3 2 2 2" xfId="9181" xr:uid="{00000000-0005-0000-0000-0000EC210000}"/>
    <cellStyle name="Normal 14 6 3 2 2 3" xfId="9182" xr:uid="{00000000-0005-0000-0000-0000ED210000}"/>
    <cellStyle name="Normal 14 6 3 2 2 4" xfId="9183" xr:uid="{00000000-0005-0000-0000-0000EE210000}"/>
    <cellStyle name="Normal 14 6 3 2 3" xfId="9184" xr:uid="{00000000-0005-0000-0000-0000EF210000}"/>
    <cellStyle name="Normal 14 6 3 2 3 2" xfId="9185" xr:uid="{00000000-0005-0000-0000-0000F0210000}"/>
    <cellStyle name="Normal 14 6 3 2 3 3" xfId="9186" xr:uid="{00000000-0005-0000-0000-0000F1210000}"/>
    <cellStyle name="Normal 14 6 3 2 4" xfId="9187" xr:uid="{00000000-0005-0000-0000-0000F2210000}"/>
    <cellStyle name="Normal 14 6 3 2 5" xfId="9188" xr:uid="{00000000-0005-0000-0000-0000F3210000}"/>
    <cellStyle name="Normal 14 6 3 2 6" xfId="9189" xr:uid="{00000000-0005-0000-0000-0000F4210000}"/>
    <cellStyle name="Normal 14 6 3 3" xfId="9190" xr:uid="{00000000-0005-0000-0000-0000F5210000}"/>
    <cellStyle name="Normal 14 6 3 3 2" xfId="9191" xr:uid="{00000000-0005-0000-0000-0000F6210000}"/>
    <cellStyle name="Normal 14 6 3 3 3" xfId="9192" xr:uid="{00000000-0005-0000-0000-0000F7210000}"/>
    <cellStyle name="Normal 14 6 3 3 4" xfId="9193" xr:uid="{00000000-0005-0000-0000-0000F8210000}"/>
    <cellStyle name="Normal 14 6 3 4" xfId="9194" xr:uid="{00000000-0005-0000-0000-0000F9210000}"/>
    <cellStyle name="Normal 14 6 3 4 2" xfId="9195" xr:uid="{00000000-0005-0000-0000-0000FA210000}"/>
    <cellStyle name="Normal 14 6 3 4 3" xfId="9196" xr:uid="{00000000-0005-0000-0000-0000FB210000}"/>
    <cellStyle name="Normal 14 6 3 4 4" xfId="9197" xr:uid="{00000000-0005-0000-0000-0000FC210000}"/>
    <cellStyle name="Normal 14 6 3 5" xfId="9198" xr:uid="{00000000-0005-0000-0000-0000FD210000}"/>
    <cellStyle name="Normal 14 6 3 5 2" xfId="9199" xr:uid="{00000000-0005-0000-0000-0000FE210000}"/>
    <cellStyle name="Normal 14 6 3 5 3" xfId="9200" xr:uid="{00000000-0005-0000-0000-0000FF210000}"/>
    <cellStyle name="Normal 14 6 3 5 4" xfId="9201" xr:uid="{00000000-0005-0000-0000-000000220000}"/>
    <cellStyle name="Normal 14 6 3 6" xfId="9202" xr:uid="{00000000-0005-0000-0000-000001220000}"/>
    <cellStyle name="Normal 14 6 3 6 2" xfId="9203" xr:uid="{00000000-0005-0000-0000-000002220000}"/>
    <cellStyle name="Normal 14 6 3 6 3" xfId="9204" xr:uid="{00000000-0005-0000-0000-000003220000}"/>
    <cellStyle name="Normal 14 6 3 7" xfId="9205" xr:uid="{00000000-0005-0000-0000-000004220000}"/>
    <cellStyle name="Normal 14 6 3 8" xfId="9206" xr:uid="{00000000-0005-0000-0000-000005220000}"/>
    <cellStyle name="Normal 14 6 3 9" xfId="9207" xr:uid="{00000000-0005-0000-0000-000006220000}"/>
    <cellStyle name="Normal 14 6 4" xfId="9208" xr:uid="{00000000-0005-0000-0000-000007220000}"/>
    <cellStyle name="Normal 14 6 4 2" xfId="9209" xr:uid="{00000000-0005-0000-0000-000008220000}"/>
    <cellStyle name="Normal 14 6 4 2 2" xfId="9210" xr:uid="{00000000-0005-0000-0000-000009220000}"/>
    <cellStyle name="Normal 14 6 4 2 3" xfId="9211" xr:uid="{00000000-0005-0000-0000-00000A220000}"/>
    <cellStyle name="Normal 14 6 4 2 4" xfId="9212" xr:uid="{00000000-0005-0000-0000-00000B220000}"/>
    <cellStyle name="Normal 14 6 4 3" xfId="9213" xr:uid="{00000000-0005-0000-0000-00000C220000}"/>
    <cellStyle name="Normal 14 6 4 3 2" xfId="9214" xr:uid="{00000000-0005-0000-0000-00000D220000}"/>
    <cellStyle name="Normal 14 6 4 3 3" xfId="9215" xr:uid="{00000000-0005-0000-0000-00000E220000}"/>
    <cellStyle name="Normal 14 6 4 4" xfId="9216" xr:uid="{00000000-0005-0000-0000-00000F220000}"/>
    <cellStyle name="Normal 14 6 4 5" xfId="9217" xr:uid="{00000000-0005-0000-0000-000010220000}"/>
    <cellStyle name="Normal 14 6 4 6" xfId="9218" xr:uid="{00000000-0005-0000-0000-000011220000}"/>
    <cellStyle name="Normal 14 6 5" xfId="9219" xr:uid="{00000000-0005-0000-0000-000012220000}"/>
    <cellStyle name="Normal 14 6 5 2" xfId="9220" xr:uid="{00000000-0005-0000-0000-000013220000}"/>
    <cellStyle name="Normal 14 6 5 3" xfId="9221" xr:uid="{00000000-0005-0000-0000-000014220000}"/>
    <cellStyle name="Normal 14 6 5 4" xfId="9222" xr:uid="{00000000-0005-0000-0000-000015220000}"/>
    <cellStyle name="Normal 14 6 6" xfId="9223" xr:uid="{00000000-0005-0000-0000-000016220000}"/>
    <cellStyle name="Normal 14 6 6 2" xfId="9224" xr:uid="{00000000-0005-0000-0000-000017220000}"/>
    <cellStyle name="Normal 14 6 6 3" xfId="9225" xr:uid="{00000000-0005-0000-0000-000018220000}"/>
    <cellStyle name="Normal 14 6 6 4" xfId="9226" xr:uid="{00000000-0005-0000-0000-000019220000}"/>
    <cellStyle name="Normal 14 6 7" xfId="9227" xr:uid="{00000000-0005-0000-0000-00001A220000}"/>
    <cellStyle name="Normal 14 6 7 2" xfId="9228" xr:uid="{00000000-0005-0000-0000-00001B220000}"/>
    <cellStyle name="Normal 14 6 7 3" xfId="9229" xr:uid="{00000000-0005-0000-0000-00001C220000}"/>
    <cellStyle name="Normal 14 6 7 4" xfId="9230" xr:uid="{00000000-0005-0000-0000-00001D220000}"/>
    <cellStyle name="Normal 14 6 8" xfId="9231" xr:uid="{00000000-0005-0000-0000-00001E220000}"/>
    <cellStyle name="Normal 14 6 8 2" xfId="9232" xr:uid="{00000000-0005-0000-0000-00001F220000}"/>
    <cellStyle name="Normal 14 6 8 3" xfId="9233" xr:uid="{00000000-0005-0000-0000-000020220000}"/>
    <cellStyle name="Normal 14 6 9" xfId="9234" xr:uid="{00000000-0005-0000-0000-000021220000}"/>
    <cellStyle name="Normal 14 7" xfId="9235" xr:uid="{00000000-0005-0000-0000-000022220000}"/>
    <cellStyle name="Normal 14 7 10" xfId="9236" xr:uid="{00000000-0005-0000-0000-000023220000}"/>
    <cellStyle name="Normal 14 7 11" xfId="9237" xr:uid="{00000000-0005-0000-0000-000024220000}"/>
    <cellStyle name="Normal 14 7 2" xfId="9238" xr:uid="{00000000-0005-0000-0000-000025220000}"/>
    <cellStyle name="Normal 14 7 2 10" xfId="9239" xr:uid="{00000000-0005-0000-0000-000026220000}"/>
    <cellStyle name="Normal 14 7 2 2" xfId="9240" xr:uid="{00000000-0005-0000-0000-000027220000}"/>
    <cellStyle name="Normal 14 7 2 2 2" xfId="9241" xr:uid="{00000000-0005-0000-0000-000028220000}"/>
    <cellStyle name="Normal 14 7 2 2 2 2" xfId="9242" xr:uid="{00000000-0005-0000-0000-000029220000}"/>
    <cellStyle name="Normal 14 7 2 2 2 2 2" xfId="9243" xr:uid="{00000000-0005-0000-0000-00002A220000}"/>
    <cellStyle name="Normal 14 7 2 2 2 2 3" xfId="9244" xr:uid="{00000000-0005-0000-0000-00002B220000}"/>
    <cellStyle name="Normal 14 7 2 2 2 2 4" xfId="9245" xr:uid="{00000000-0005-0000-0000-00002C220000}"/>
    <cellStyle name="Normal 14 7 2 2 2 3" xfId="9246" xr:uid="{00000000-0005-0000-0000-00002D220000}"/>
    <cellStyle name="Normal 14 7 2 2 2 3 2" xfId="9247" xr:uid="{00000000-0005-0000-0000-00002E220000}"/>
    <cellStyle name="Normal 14 7 2 2 2 3 3" xfId="9248" xr:uid="{00000000-0005-0000-0000-00002F220000}"/>
    <cellStyle name="Normal 14 7 2 2 2 4" xfId="9249" xr:uid="{00000000-0005-0000-0000-000030220000}"/>
    <cellStyle name="Normal 14 7 2 2 2 5" xfId="9250" xr:uid="{00000000-0005-0000-0000-000031220000}"/>
    <cellStyle name="Normal 14 7 2 2 2 6" xfId="9251" xr:uid="{00000000-0005-0000-0000-000032220000}"/>
    <cellStyle name="Normal 14 7 2 2 3" xfId="9252" xr:uid="{00000000-0005-0000-0000-000033220000}"/>
    <cellStyle name="Normal 14 7 2 2 3 2" xfId="9253" xr:uid="{00000000-0005-0000-0000-000034220000}"/>
    <cellStyle name="Normal 14 7 2 2 3 3" xfId="9254" xr:uid="{00000000-0005-0000-0000-000035220000}"/>
    <cellStyle name="Normal 14 7 2 2 3 4" xfId="9255" xr:uid="{00000000-0005-0000-0000-000036220000}"/>
    <cellStyle name="Normal 14 7 2 2 4" xfId="9256" xr:uid="{00000000-0005-0000-0000-000037220000}"/>
    <cellStyle name="Normal 14 7 2 2 4 2" xfId="9257" xr:uid="{00000000-0005-0000-0000-000038220000}"/>
    <cellStyle name="Normal 14 7 2 2 4 3" xfId="9258" xr:uid="{00000000-0005-0000-0000-000039220000}"/>
    <cellStyle name="Normal 14 7 2 2 4 4" xfId="9259" xr:uid="{00000000-0005-0000-0000-00003A220000}"/>
    <cellStyle name="Normal 14 7 2 2 5" xfId="9260" xr:uid="{00000000-0005-0000-0000-00003B220000}"/>
    <cellStyle name="Normal 14 7 2 2 5 2" xfId="9261" xr:uid="{00000000-0005-0000-0000-00003C220000}"/>
    <cellStyle name="Normal 14 7 2 2 5 3" xfId="9262" xr:uid="{00000000-0005-0000-0000-00003D220000}"/>
    <cellStyle name="Normal 14 7 2 2 5 4" xfId="9263" xr:uid="{00000000-0005-0000-0000-00003E220000}"/>
    <cellStyle name="Normal 14 7 2 2 6" xfId="9264" xr:uid="{00000000-0005-0000-0000-00003F220000}"/>
    <cellStyle name="Normal 14 7 2 2 6 2" xfId="9265" xr:uid="{00000000-0005-0000-0000-000040220000}"/>
    <cellStyle name="Normal 14 7 2 2 6 3" xfId="9266" xr:uid="{00000000-0005-0000-0000-000041220000}"/>
    <cellStyle name="Normal 14 7 2 2 7" xfId="9267" xr:uid="{00000000-0005-0000-0000-000042220000}"/>
    <cellStyle name="Normal 14 7 2 2 8" xfId="9268" xr:uid="{00000000-0005-0000-0000-000043220000}"/>
    <cellStyle name="Normal 14 7 2 2 9" xfId="9269" xr:uid="{00000000-0005-0000-0000-000044220000}"/>
    <cellStyle name="Normal 14 7 2 3" xfId="9270" xr:uid="{00000000-0005-0000-0000-000045220000}"/>
    <cellStyle name="Normal 14 7 2 3 2" xfId="9271" xr:uid="{00000000-0005-0000-0000-000046220000}"/>
    <cellStyle name="Normal 14 7 2 3 2 2" xfId="9272" xr:uid="{00000000-0005-0000-0000-000047220000}"/>
    <cellStyle name="Normal 14 7 2 3 2 3" xfId="9273" xr:uid="{00000000-0005-0000-0000-000048220000}"/>
    <cellStyle name="Normal 14 7 2 3 2 4" xfId="9274" xr:uid="{00000000-0005-0000-0000-000049220000}"/>
    <cellStyle name="Normal 14 7 2 3 3" xfId="9275" xr:uid="{00000000-0005-0000-0000-00004A220000}"/>
    <cellStyle name="Normal 14 7 2 3 3 2" xfId="9276" xr:uid="{00000000-0005-0000-0000-00004B220000}"/>
    <cellStyle name="Normal 14 7 2 3 3 3" xfId="9277" xr:uid="{00000000-0005-0000-0000-00004C220000}"/>
    <cellStyle name="Normal 14 7 2 3 4" xfId="9278" xr:uid="{00000000-0005-0000-0000-00004D220000}"/>
    <cellStyle name="Normal 14 7 2 3 5" xfId="9279" xr:uid="{00000000-0005-0000-0000-00004E220000}"/>
    <cellStyle name="Normal 14 7 2 3 6" xfId="9280" xr:uid="{00000000-0005-0000-0000-00004F220000}"/>
    <cellStyle name="Normal 14 7 2 4" xfId="9281" xr:uid="{00000000-0005-0000-0000-000050220000}"/>
    <cellStyle name="Normal 14 7 2 4 2" xfId="9282" xr:uid="{00000000-0005-0000-0000-000051220000}"/>
    <cellStyle name="Normal 14 7 2 4 3" xfId="9283" xr:uid="{00000000-0005-0000-0000-000052220000}"/>
    <cellStyle name="Normal 14 7 2 4 4" xfId="9284" xr:uid="{00000000-0005-0000-0000-000053220000}"/>
    <cellStyle name="Normal 14 7 2 5" xfId="9285" xr:uid="{00000000-0005-0000-0000-000054220000}"/>
    <cellStyle name="Normal 14 7 2 5 2" xfId="9286" xr:uid="{00000000-0005-0000-0000-000055220000}"/>
    <cellStyle name="Normal 14 7 2 5 3" xfId="9287" xr:uid="{00000000-0005-0000-0000-000056220000}"/>
    <cellStyle name="Normal 14 7 2 5 4" xfId="9288" xr:uid="{00000000-0005-0000-0000-000057220000}"/>
    <cellStyle name="Normal 14 7 2 6" xfId="9289" xr:uid="{00000000-0005-0000-0000-000058220000}"/>
    <cellStyle name="Normal 14 7 2 6 2" xfId="9290" xr:uid="{00000000-0005-0000-0000-000059220000}"/>
    <cellStyle name="Normal 14 7 2 6 3" xfId="9291" xr:uid="{00000000-0005-0000-0000-00005A220000}"/>
    <cellStyle name="Normal 14 7 2 6 4" xfId="9292" xr:uid="{00000000-0005-0000-0000-00005B220000}"/>
    <cellStyle name="Normal 14 7 2 7" xfId="9293" xr:uid="{00000000-0005-0000-0000-00005C220000}"/>
    <cellStyle name="Normal 14 7 2 7 2" xfId="9294" xr:uid="{00000000-0005-0000-0000-00005D220000}"/>
    <cellStyle name="Normal 14 7 2 7 3" xfId="9295" xr:uid="{00000000-0005-0000-0000-00005E220000}"/>
    <cellStyle name="Normal 14 7 2 8" xfId="9296" xr:uid="{00000000-0005-0000-0000-00005F220000}"/>
    <cellStyle name="Normal 14 7 2 9" xfId="9297" xr:uid="{00000000-0005-0000-0000-000060220000}"/>
    <cellStyle name="Normal 14 7 3" xfId="9298" xr:uid="{00000000-0005-0000-0000-000061220000}"/>
    <cellStyle name="Normal 14 7 3 2" xfId="9299" xr:uid="{00000000-0005-0000-0000-000062220000}"/>
    <cellStyle name="Normal 14 7 3 2 2" xfId="9300" xr:uid="{00000000-0005-0000-0000-000063220000}"/>
    <cellStyle name="Normal 14 7 3 2 2 2" xfId="9301" xr:uid="{00000000-0005-0000-0000-000064220000}"/>
    <cellStyle name="Normal 14 7 3 2 2 3" xfId="9302" xr:uid="{00000000-0005-0000-0000-000065220000}"/>
    <cellStyle name="Normal 14 7 3 2 2 4" xfId="9303" xr:uid="{00000000-0005-0000-0000-000066220000}"/>
    <cellStyle name="Normal 14 7 3 2 3" xfId="9304" xr:uid="{00000000-0005-0000-0000-000067220000}"/>
    <cellStyle name="Normal 14 7 3 2 3 2" xfId="9305" xr:uid="{00000000-0005-0000-0000-000068220000}"/>
    <cellStyle name="Normal 14 7 3 2 3 3" xfId="9306" xr:uid="{00000000-0005-0000-0000-000069220000}"/>
    <cellStyle name="Normal 14 7 3 2 4" xfId="9307" xr:uid="{00000000-0005-0000-0000-00006A220000}"/>
    <cellStyle name="Normal 14 7 3 2 5" xfId="9308" xr:uid="{00000000-0005-0000-0000-00006B220000}"/>
    <cellStyle name="Normal 14 7 3 2 6" xfId="9309" xr:uid="{00000000-0005-0000-0000-00006C220000}"/>
    <cellStyle name="Normal 14 7 3 3" xfId="9310" xr:uid="{00000000-0005-0000-0000-00006D220000}"/>
    <cellStyle name="Normal 14 7 3 3 2" xfId="9311" xr:uid="{00000000-0005-0000-0000-00006E220000}"/>
    <cellStyle name="Normal 14 7 3 3 3" xfId="9312" xr:uid="{00000000-0005-0000-0000-00006F220000}"/>
    <cellStyle name="Normal 14 7 3 3 4" xfId="9313" xr:uid="{00000000-0005-0000-0000-000070220000}"/>
    <cellStyle name="Normal 14 7 3 4" xfId="9314" xr:uid="{00000000-0005-0000-0000-000071220000}"/>
    <cellStyle name="Normal 14 7 3 4 2" xfId="9315" xr:uid="{00000000-0005-0000-0000-000072220000}"/>
    <cellStyle name="Normal 14 7 3 4 3" xfId="9316" xr:uid="{00000000-0005-0000-0000-000073220000}"/>
    <cellStyle name="Normal 14 7 3 4 4" xfId="9317" xr:uid="{00000000-0005-0000-0000-000074220000}"/>
    <cellStyle name="Normal 14 7 3 5" xfId="9318" xr:uid="{00000000-0005-0000-0000-000075220000}"/>
    <cellStyle name="Normal 14 7 3 5 2" xfId="9319" xr:uid="{00000000-0005-0000-0000-000076220000}"/>
    <cellStyle name="Normal 14 7 3 5 3" xfId="9320" xr:uid="{00000000-0005-0000-0000-000077220000}"/>
    <cellStyle name="Normal 14 7 3 5 4" xfId="9321" xr:uid="{00000000-0005-0000-0000-000078220000}"/>
    <cellStyle name="Normal 14 7 3 6" xfId="9322" xr:uid="{00000000-0005-0000-0000-000079220000}"/>
    <cellStyle name="Normal 14 7 3 6 2" xfId="9323" xr:uid="{00000000-0005-0000-0000-00007A220000}"/>
    <cellStyle name="Normal 14 7 3 6 3" xfId="9324" xr:uid="{00000000-0005-0000-0000-00007B220000}"/>
    <cellStyle name="Normal 14 7 3 7" xfId="9325" xr:uid="{00000000-0005-0000-0000-00007C220000}"/>
    <cellStyle name="Normal 14 7 3 8" xfId="9326" xr:uid="{00000000-0005-0000-0000-00007D220000}"/>
    <cellStyle name="Normal 14 7 3 9" xfId="9327" xr:uid="{00000000-0005-0000-0000-00007E220000}"/>
    <cellStyle name="Normal 14 7 4" xfId="9328" xr:uid="{00000000-0005-0000-0000-00007F220000}"/>
    <cellStyle name="Normal 14 7 4 2" xfId="9329" xr:uid="{00000000-0005-0000-0000-000080220000}"/>
    <cellStyle name="Normal 14 7 4 2 2" xfId="9330" xr:uid="{00000000-0005-0000-0000-000081220000}"/>
    <cellStyle name="Normal 14 7 4 2 3" xfId="9331" xr:uid="{00000000-0005-0000-0000-000082220000}"/>
    <cellStyle name="Normal 14 7 4 2 4" xfId="9332" xr:uid="{00000000-0005-0000-0000-000083220000}"/>
    <cellStyle name="Normal 14 7 4 3" xfId="9333" xr:uid="{00000000-0005-0000-0000-000084220000}"/>
    <cellStyle name="Normal 14 7 4 3 2" xfId="9334" xr:uid="{00000000-0005-0000-0000-000085220000}"/>
    <cellStyle name="Normal 14 7 4 3 3" xfId="9335" xr:uid="{00000000-0005-0000-0000-000086220000}"/>
    <cellStyle name="Normal 14 7 4 4" xfId="9336" xr:uid="{00000000-0005-0000-0000-000087220000}"/>
    <cellStyle name="Normal 14 7 4 5" xfId="9337" xr:uid="{00000000-0005-0000-0000-000088220000}"/>
    <cellStyle name="Normal 14 7 4 6" xfId="9338" xr:uid="{00000000-0005-0000-0000-000089220000}"/>
    <cellStyle name="Normal 14 7 5" xfId="9339" xr:uid="{00000000-0005-0000-0000-00008A220000}"/>
    <cellStyle name="Normal 14 7 5 2" xfId="9340" xr:uid="{00000000-0005-0000-0000-00008B220000}"/>
    <cellStyle name="Normal 14 7 5 3" xfId="9341" xr:uid="{00000000-0005-0000-0000-00008C220000}"/>
    <cellStyle name="Normal 14 7 5 4" xfId="9342" xr:uid="{00000000-0005-0000-0000-00008D220000}"/>
    <cellStyle name="Normal 14 7 6" xfId="9343" xr:uid="{00000000-0005-0000-0000-00008E220000}"/>
    <cellStyle name="Normal 14 7 6 2" xfId="9344" xr:uid="{00000000-0005-0000-0000-00008F220000}"/>
    <cellStyle name="Normal 14 7 6 3" xfId="9345" xr:uid="{00000000-0005-0000-0000-000090220000}"/>
    <cellStyle name="Normal 14 7 6 4" xfId="9346" xr:uid="{00000000-0005-0000-0000-000091220000}"/>
    <cellStyle name="Normal 14 7 7" xfId="9347" xr:uid="{00000000-0005-0000-0000-000092220000}"/>
    <cellStyle name="Normal 14 7 7 2" xfId="9348" xr:uid="{00000000-0005-0000-0000-000093220000}"/>
    <cellStyle name="Normal 14 7 7 3" xfId="9349" xr:uid="{00000000-0005-0000-0000-000094220000}"/>
    <cellStyle name="Normal 14 7 7 4" xfId="9350" xr:uid="{00000000-0005-0000-0000-000095220000}"/>
    <cellStyle name="Normal 14 7 8" xfId="9351" xr:uid="{00000000-0005-0000-0000-000096220000}"/>
    <cellStyle name="Normal 14 7 8 2" xfId="9352" xr:uid="{00000000-0005-0000-0000-000097220000}"/>
    <cellStyle name="Normal 14 7 8 3" xfId="9353" xr:uid="{00000000-0005-0000-0000-000098220000}"/>
    <cellStyle name="Normal 14 7 9" xfId="9354" xr:uid="{00000000-0005-0000-0000-000099220000}"/>
    <cellStyle name="Normal 14 8" xfId="9355" xr:uid="{00000000-0005-0000-0000-00009A220000}"/>
    <cellStyle name="Normal 14 8 10" xfId="9356" xr:uid="{00000000-0005-0000-0000-00009B220000}"/>
    <cellStyle name="Normal 14 8 11" xfId="9357" xr:uid="{00000000-0005-0000-0000-00009C220000}"/>
    <cellStyle name="Normal 14 8 2" xfId="9358" xr:uid="{00000000-0005-0000-0000-00009D220000}"/>
    <cellStyle name="Normal 14 8 2 10" xfId="9359" xr:uid="{00000000-0005-0000-0000-00009E220000}"/>
    <cellStyle name="Normal 14 8 2 2" xfId="9360" xr:uid="{00000000-0005-0000-0000-00009F220000}"/>
    <cellStyle name="Normal 14 8 2 2 2" xfId="9361" xr:uid="{00000000-0005-0000-0000-0000A0220000}"/>
    <cellStyle name="Normal 14 8 2 2 2 2" xfId="9362" xr:uid="{00000000-0005-0000-0000-0000A1220000}"/>
    <cellStyle name="Normal 14 8 2 2 2 2 2" xfId="9363" xr:uid="{00000000-0005-0000-0000-0000A2220000}"/>
    <cellStyle name="Normal 14 8 2 2 2 2 3" xfId="9364" xr:uid="{00000000-0005-0000-0000-0000A3220000}"/>
    <cellStyle name="Normal 14 8 2 2 2 2 4" xfId="9365" xr:uid="{00000000-0005-0000-0000-0000A4220000}"/>
    <cellStyle name="Normal 14 8 2 2 2 3" xfId="9366" xr:uid="{00000000-0005-0000-0000-0000A5220000}"/>
    <cellStyle name="Normal 14 8 2 2 2 3 2" xfId="9367" xr:uid="{00000000-0005-0000-0000-0000A6220000}"/>
    <cellStyle name="Normal 14 8 2 2 2 3 3" xfId="9368" xr:uid="{00000000-0005-0000-0000-0000A7220000}"/>
    <cellStyle name="Normal 14 8 2 2 2 4" xfId="9369" xr:uid="{00000000-0005-0000-0000-0000A8220000}"/>
    <cellStyle name="Normal 14 8 2 2 2 5" xfId="9370" xr:uid="{00000000-0005-0000-0000-0000A9220000}"/>
    <cellStyle name="Normal 14 8 2 2 2 6" xfId="9371" xr:uid="{00000000-0005-0000-0000-0000AA220000}"/>
    <cellStyle name="Normal 14 8 2 2 3" xfId="9372" xr:uid="{00000000-0005-0000-0000-0000AB220000}"/>
    <cellStyle name="Normal 14 8 2 2 3 2" xfId="9373" xr:uid="{00000000-0005-0000-0000-0000AC220000}"/>
    <cellStyle name="Normal 14 8 2 2 3 3" xfId="9374" xr:uid="{00000000-0005-0000-0000-0000AD220000}"/>
    <cellStyle name="Normal 14 8 2 2 3 4" xfId="9375" xr:uid="{00000000-0005-0000-0000-0000AE220000}"/>
    <cellStyle name="Normal 14 8 2 2 4" xfId="9376" xr:uid="{00000000-0005-0000-0000-0000AF220000}"/>
    <cellStyle name="Normal 14 8 2 2 4 2" xfId="9377" xr:uid="{00000000-0005-0000-0000-0000B0220000}"/>
    <cellStyle name="Normal 14 8 2 2 4 3" xfId="9378" xr:uid="{00000000-0005-0000-0000-0000B1220000}"/>
    <cellStyle name="Normal 14 8 2 2 4 4" xfId="9379" xr:uid="{00000000-0005-0000-0000-0000B2220000}"/>
    <cellStyle name="Normal 14 8 2 2 5" xfId="9380" xr:uid="{00000000-0005-0000-0000-0000B3220000}"/>
    <cellStyle name="Normal 14 8 2 2 5 2" xfId="9381" xr:uid="{00000000-0005-0000-0000-0000B4220000}"/>
    <cellStyle name="Normal 14 8 2 2 5 3" xfId="9382" xr:uid="{00000000-0005-0000-0000-0000B5220000}"/>
    <cellStyle name="Normal 14 8 2 2 5 4" xfId="9383" xr:uid="{00000000-0005-0000-0000-0000B6220000}"/>
    <cellStyle name="Normal 14 8 2 2 6" xfId="9384" xr:uid="{00000000-0005-0000-0000-0000B7220000}"/>
    <cellStyle name="Normal 14 8 2 2 6 2" xfId="9385" xr:uid="{00000000-0005-0000-0000-0000B8220000}"/>
    <cellStyle name="Normal 14 8 2 2 6 3" xfId="9386" xr:uid="{00000000-0005-0000-0000-0000B9220000}"/>
    <cellStyle name="Normal 14 8 2 2 7" xfId="9387" xr:uid="{00000000-0005-0000-0000-0000BA220000}"/>
    <cellStyle name="Normal 14 8 2 2 8" xfId="9388" xr:uid="{00000000-0005-0000-0000-0000BB220000}"/>
    <cellStyle name="Normal 14 8 2 2 9" xfId="9389" xr:uid="{00000000-0005-0000-0000-0000BC220000}"/>
    <cellStyle name="Normal 14 8 2 3" xfId="9390" xr:uid="{00000000-0005-0000-0000-0000BD220000}"/>
    <cellStyle name="Normal 14 8 2 3 2" xfId="9391" xr:uid="{00000000-0005-0000-0000-0000BE220000}"/>
    <cellStyle name="Normal 14 8 2 3 2 2" xfId="9392" xr:uid="{00000000-0005-0000-0000-0000BF220000}"/>
    <cellStyle name="Normal 14 8 2 3 2 3" xfId="9393" xr:uid="{00000000-0005-0000-0000-0000C0220000}"/>
    <cellStyle name="Normal 14 8 2 3 2 4" xfId="9394" xr:uid="{00000000-0005-0000-0000-0000C1220000}"/>
    <cellStyle name="Normal 14 8 2 3 3" xfId="9395" xr:uid="{00000000-0005-0000-0000-0000C2220000}"/>
    <cellStyle name="Normal 14 8 2 3 3 2" xfId="9396" xr:uid="{00000000-0005-0000-0000-0000C3220000}"/>
    <cellStyle name="Normal 14 8 2 3 3 3" xfId="9397" xr:uid="{00000000-0005-0000-0000-0000C4220000}"/>
    <cellStyle name="Normal 14 8 2 3 4" xfId="9398" xr:uid="{00000000-0005-0000-0000-0000C5220000}"/>
    <cellStyle name="Normal 14 8 2 3 5" xfId="9399" xr:uid="{00000000-0005-0000-0000-0000C6220000}"/>
    <cellStyle name="Normal 14 8 2 3 6" xfId="9400" xr:uid="{00000000-0005-0000-0000-0000C7220000}"/>
    <cellStyle name="Normal 14 8 2 4" xfId="9401" xr:uid="{00000000-0005-0000-0000-0000C8220000}"/>
    <cellStyle name="Normal 14 8 2 4 2" xfId="9402" xr:uid="{00000000-0005-0000-0000-0000C9220000}"/>
    <cellStyle name="Normal 14 8 2 4 3" xfId="9403" xr:uid="{00000000-0005-0000-0000-0000CA220000}"/>
    <cellStyle name="Normal 14 8 2 4 4" xfId="9404" xr:uid="{00000000-0005-0000-0000-0000CB220000}"/>
    <cellStyle name="Normal 14 8 2 5" xfId="9405" xr:uid="{00000000-0005-0000-0000-0000CC220000}"/>
    <cellStyle name="Normal 14 8 2 5 2" xfId="9406" xr:uid="{00000000-0005-0000-0000-0000CD220000}"/>
    <cellStyle name="Normal 14 8 2 5 3" xfId="9407" xr:uid="{00000000-0005-0000-0000-0000CE220000}"/>
    <cellStyle name="Normal 14 8 2 5 4" xfId="9408" xr:uid="{00000000-0005-0000-0000-0000CF220000}"/>
    <cellStyle name="Normal 14 8 2 6" xfId="9409" xr:uid="{00000000-0005-0000-0000-0000D0220000}"/>
    <cellStyle name="Normal 14 8 2 6 2" xfId="9410" xr:uid="{00000000-0005-0000-0000-0000D1220000}"/>
    <cellStyle name="Normal 14 8 2 6 3" xfId="9411" xr:uid="{00000000-0005-0000-0000-0000D2220000}"/>
    <cellStyle name="Normal 14 8 2 6 4" xfId="9412" xr:uid="{00000000-0005-0000-0000-0000D3220000}"/>
    <cellStyle name="Normal 14 8 2 7" xfId="9413" xr:uid="{00000000-0005-0000-0000-0000D4220000}"/>
    <cellStyle name="Normal 14 8 2 7 2" xfId="9414" xr:uid="{00000000-0005-0000-0000-0000D5220000}"/>
    <cellStyle name="Normal 14 8 2 7 3" xfId="9415" xr:uid="{00000000-0005-0000-0000-0000D6220000}"/>
    <cellStyle name="Normal 14 8 2 8" xfId="9416" xr:uid="{00000000-0005-0000-0000-0000D7220000}"/>
    <cellStyle name="Normal 14 8 2 9" xfId="9417" xr:uid="{00000000-0005-0000-0000-0000D8220000}"/>
    <cellStyle name="Normal 14 8 3" xfId="9418" xr:uid="{00000000-0005-0000-0000-0000D9220000}"/>
    <cellStyle name="Normal 14 8 3 2" xfId="9419" xr:uid="{00000000-0005-0000-0000-0000DA220000}"/>
    <cellStyle name="Normal 14 8 3 2 2" xfId="9420" xr:uid="{00000000-0005-0000-0000-0000DB220000}"/>
    <cellStyle name="Normal 14 8 3 2 2 2" xfId="9421" xr:uid="{00000000-0005-0000-0000-0000DC220000}"/>
    <cellStyle name="Normal 14 8 3 2 2 3" xfId="9422" xr:uid="{00000000-0005-0000-0000-0000DD220000}"/>
    <cellStyle name="Normal 14 8 3 2 2 4" xfId="9423" xr:uid="{00000000-0005-0000-0000-0000DE220000}"/>
    <cellStyle name="Normal 14 8 3 2 3" xfId="9424" xr:uid="{00000000-0005-0000-0000-0000DF220000}"/>
    <cellStyle name="Normal 14 8 3 2 3 2" xfId="9425" xr:uid="{00000000-0005-0000-0000-0000E0220000}"/>
    <cellStyle name="Normal 14 8 3 2 3 3" xfId="9426" xr:uid="{00000000-0005-0000-0000-0000E1220000}"/>
    <cellStyle name="Normal 14 8 3 2 4" xfId="9427" xr:uid="{00000000-0005-0000-0000-0000E2220000}"/>
    <cellStyle name="Normal 14 8 3 2 5" xfId="9428" xr:uid="{00000000-0005-0000-0000-0000E3220000}"/>
    <cellStyle name="Normal 14 8 3 2 6" xfId="9429" xr:uid="{00000000-0005-0000-0000-0000E4220000}"/>
    <cellStyle name="Normal 14 8 3 3" xfId="9430" xr:uid="{00000000-0005-0000-0000-0000E5220000}"/>
    <cellStyle name="Normal 14 8 3 3 2" xfId="9431" xr:uid="{00000000-0005-0000-0000-0000E6220000}"/>
    <cellStyle name="Normal 14 8 3 3 3" xfId="9432" xr:uid="{00000000-0005-0000-0000-0000E7220000}"/>
    <cellStyle name="Normal 14 8 3 3 4" xfId="9433" xr:uid="{00000000-0005-0000-0000-0000E8220000}"/>
    <cellStyle name="Normal 14 8 3 4" xfId="9434" xr:uid="{00000000-0005-0000-0000-0000E9220000}"/>
    <cellStyle name="Normal 14 8 3 4 2" xfId="9435" xr:uid="{00000000-0005-0000-0000-0000EA220000}"/>
    <cellStyle name="Normal 14 8 3 4 3" xfId="9436" xr:uid="{00000000-0005-0000-0000-0000EB220000}"/>
    <cellStyle name="Normal 14 8 3 4 4" xfId="9437" xr:uid="{00000000-0005-0000-0000-0000EC220000}"/>
    <cellStyle name="Normal 14 8 3 5" xfId="9438" xr:uid="{00000000-0005-0000-0000-0000ED220000}"/>
    <cellStyle name="Normal 14 8 3 5 2" xfId="9439" xr:uid="{00000000-0005-0000-0000-0000EE220000}"/>
    <cellStyle name="Normal 14 8 3 5 3" xfId="9440" xr:uid="{00000000-0005-0000-0000-0000EF220000}"/>
    <cellStyle name="Normal 14 8 3 5 4" xfId="9441" xr:uid="{00000000-0005-0000-0000-0000F0220000}"/>
    <cellStyle name="Normal 14 8 3 6" xfId="9442" xr:uid="{00000000-0005-0000-0000-0000F1220000}"/>
    <cellStyle name="Normal 14 8 3 6 2" xfId="9443" xr:uid="{00000000-0005-0000-0000-0000F2220000}"/>
    <cellStyle name="Normal 14 8 3 6 3" xfId="9444" xr:uid="{00000000-0005-0000-0000-0000F3220000}"/>
    <cellStyle name="Normal 14 8 3 7" xfId="9445" xr:uid="{00000000-0005-0000-0000-0000F4220000}"/>
    <cellStyle name="Normal 14 8 3 8" xfId="9446" xr:uid="{00000000-0005-0000-0000-0000F5220000}"/>
    <cellStyle name="Normal 14 8 3 9" xfId="9447" xr:uid="{00000000-0005-0000-0000-0000F6220000}"/>
    <cellStyle name="Normal 14 8 4" xfId="9448" xr:uid="{00000000-0005-0000-0000-0000F7220000}"/>
    <cellStyle name="Normal 14 8 4 2" xfId="9449" xr:uid="{00000000-0005-0000-0000-0000F8220000}"/>
    <cellStyle name="Normal 14 8 4 2 2" xfId="9450" xr:uid="{00000000-0005-0000-0000-0000F9220000}"/>
    <cellStyle name="Normal 14 8 4 2 3" xfId="9451" xr:uid="{00000000-0005-0000-0000-0000FA220000}"/>
    <cellStyle name="Normal 14 8 4 2 4" xfId="9452" xr:uid="{00000000-0005-0000-0000-0000FB220000}"/>
    <cellStyle name="Normal 14 8 4 3" xfId="9453" xr:uid="{00000000-0005-0000-0000-0000FC220000}"/>
    <cellStyle name="Normal 14 8 4 3 2" xfId="9454" xr:uid="{00000000-0005-0000-0000-0000FD220000}"/>
    <cellStyle name="Normal 14 8 4 3 3" xfId="9455" xr:uid="{00000000-0005-0000-0000-0000FE220000}"/>
    <cellStyle name="Normal 14 8 4 4" xfId="9456" xr:uid="{00000000-0005-0000-0000-0000FF220000}"/>
    <cellStyle name="Normal 14 8 4 5" xfId="9457" xr:uid="{00000000-0005-0000-0000-000000230000}"/>
    <cellStyle name="Normal 14 8 4 6" xfId="9458" xr:uid="{00000000-0005-0000-0000-000001230000}"/>
    <cellStyle name="Normal 14 8 5" xfId="9459" xr:uid="{00000000-0005-0000-0000-000002230000}"/>
    <cellStyle name="Normal 14 8 5 2" xfId="9460" xr:uid="{00000000-0005-0000-0000-000003230000}"/>
    <cellStyle name="Normal 14 8 5 3" xfId="9461" xr:uid="{00000000-0005-0000-0000-000004230000}"/>
    <cellStyle name="Normal 14 8 5 4" xfId="9462" xr:uid="{00000000-0005-0000-0000-000005230000}"/>
    <cellStyle name="Normal 14 8 6" xfId="9463" xr:uid="{00000000-0005-0000-0000-000006230000}"/>
    <cellStyle name="Normal 14 8 6 2" xfId="9464" xr:uid="{00000000-0005-0000-0000-000007230000}"/>
    <cellStyle name="Normal 14 8 6 3" xfId="9465" xr:uid="{00000000-0005-0000-0000-000008230000}"/>
    <cellStyle name="Normal 14 8 6 4" xfId="9466" xr:uid="{00000000-0005-0000-0000-000009230000}"/>
    <cellStyle name="Normal 14 8 7" xfId="9467" xr:uid="{00000000-0005-0000-0000-00000A230000}"/>
    <cellStyle name="Normal 14 8 7 2" xfId="9468" xr:uid="{00000000-0005-0000-0000-00000B230000}"/>
    <cellStyle name="Normal 14 8 7 3" xfId="9469" xr:uid="{00000000-0005-0000-0000-00000C230000}"/>
    <cellStyle name="Normal 14 8 7 4" xfId="9470" xr:uid="{00000000-0005-0000-0000-00000D230000}"/>
    <cellStyle name="Normal 14 8 8" xfId="9471" xr:uid="{00000000-0005-0000-0000-00000E230000}"/>
    <cellStyle name="Normal 14 8 8 2" xfId="9472" xr:uid="{00000000-0005-0000-0000-00000F230000}"/>
    <cellStyle name="Normal 14 8 8 3" xfId="9473" xr:uid="{00000000-0005-0000-0000-000010230000}"/>
    <cellStyle name="Normal 14 8 9" xfId="9474" xr:uid="{00000000-0005-0000-0000-000011230000}"/>
    <cellStyle name="Normal 14 9" xfId="9475" xr:uid="{00000000-0005-0000-0000-000012230000}"/>
    <cellStyle name="Normal 14 9 10" xfId="9476" xr:uid="{00000000-0005-0000-0000-000013230000}"/>
    <cellStyle name="Normal 14 9 2" xfId="9477" xr:uid="{00000000-0005-0000-0000-000014230000}"/>
    <cellStyle name="Normal 14 9 2 2" xfId="9478" xr:uid="{00000000-0005-0000-0000-000015230000}"/>
    <cellStyle name="Normal 14 9 2 2 2" xfId="9479" xr:uid="{00000000-0005-0000-0000-000016230000}"/>
    <cellStyle name="Normal 14 9 2 2 2 2" xfId="9480" xr:uid="{00000000-0005-0000-0000-000017230000}"/>
    <cellStyle name="Normal 14 9 2 2 2 3" xfId="9481" xr:uid="{00000000-0005-0000-0000-000018230000}"/>
    <cellStyle name="Normal 14 9 2 2 2 4" xfId="9482" xr:uid="{00000000-0005-0000-0000-000019230000}"/>
    <cellStyle name="Normal 14 9 2 2 3" xfId="9483" xr:uid="{00000000-0005-0000-0000-00001A230000}"/>
    <cellStyle name="Normal 14 9 2 2 3 2" xfId="9484" xr:uid="{00000000-0005-0000-0000-00001B230000}"/>
    <cellStyle name="Normal 14 9 2 2 3 3" xfId="9485" xr:uid="{00000000-0005-0000-0000-00001C230000}"/>
    <cellStyle name="Normal 14 9 2 2 4" xfId="9486" xr:uid="{00000000-0005-0000-0000-00001D230000}"/>
    <cellStyle name="Normal 14 9 2 2 5" xfId="9487" xr:uid="{00000000-0005-0000-0000-00001E230000}"/>
    <cellStyle name="Normal 14 9 2 2 6" xfId="9488" xr:uid="{00000000-0005-0000-0000-00001F230000}"/>
    <cellStyle name="Normal 14 9 2 3" xfId="9489" xr:uid="{00000000-0005-0000-0000-000020230000}"/>
    <cellStyle name="Normal 14 9 2 3 2" xfId="9490" xr:uid="{00000000-0005-0000-0000-000021230000}"/>
    <cellStyle name="Normal 14 9 2 3 3" xfId="9491" xr:uid="{00000000-0005-0000-0000-000022230000}"/>
    <cellStyle name="Normal 14 9 2 3 4" xfId="9492" xr:uid="{00000000-0005-0000-0000-000023230000}"/>
    <cellStyle name="Normal 14 9 2 4" xfId="9493" xr:uid="{00000000-0005-0000-0000-000024230000}"/>
    <cellStyle name="Normal 14 9 2 4 2" xfId="9494" xr:uid="{00000000-0005-0000-0000-000025230000}"/>
    <cellStyle name="Normal 14 9 2 4 3" xfId="9495" xr:uid="{00000000-0005-0000-0000-000026230000}"/>
    <cellStyle name="Normal 14 9 2 4 4" xfId="9496" xr:uid="{00000000-0005-0000-0000-000027230000}"/>
    <cellStyle name="Normal 14 9 2 5" xfId="9497" xr:uid="{00000000-0005-0000-0000-000028230000}"/>
    <cellStyle name="Normal 14 9 2 5 2" xfId="9498" xr:uid="{00000000-0005-0000-0000-000029230000}"/>
    <cellStyle name="Normal 14 9 2 5 3" xfId="9499" xr:uid="{00000000-0005-0000-0000-00002A230000}"/>
    <cellStyle name="Normal 14 9 2 5 4" xfId="9500" xr:uid="{00000000-0005-0000-0000-00002B230000}"/>
    <cellStyle name="Normal 14 9 2 6" xfId="9501" xr:uid="{00000000-0005-0000-0000-00002C230000}"/>
    <cellStyle name="Normal 14 9 2 6 2" xfId="9502" xr:uid="{00000000-0005-0000-0000-00002D230000}"/>
    <cellStyle name="Normal 14 9 2 6 3" xfId="9503" xr:uid="{00000000-0005-0000-0000-00002E230000}"/>
    <cellStyle name="Normal 14 9 2 7" xfId="9504" xr:uid="{00000000-0005-0000-0000-00002F230000}"/>
    <cellStyle name="Normal 14 9 2 8" xfId="9505" xr:uid="{00000000-0005-0000-0000-000030230000}"/>
    <cellStyle name="Normal 14 9 2 9" xfId="9506" xr:uid="{00000000-0005-0000-0000-000031230000}"/>
    <cellStyle name="Normal 14 9 3" xfId="9507" xr:uid="{00000000-0005-0000-0000-000032230000}"/>
    <cellStyle name="Normal 14 9 3 2" xfId="9508" xr:uid="{00000000-0005-0000-0000-000033230000}"/>
    <cellStyle name="Normal 14 9 3 2 2" xfId="9509" xr:uid="{00000000-0005-0000-0000-000034230000}"/>
    <cellStyle name="Normal 14 9 3 2 3" xfId="9510" xr:uid="{00000000-0005-0000-0000-000035230000}"/>
    <cellStyle name="Normal 14 9 3 2 4" xfId="9511" xr:uid="{00000000-0005-0000-0000-000036230000}"/>
    <cellStyle name="Normal 14 9 3 3" xfId="9512" xr:uid="{00000000-0005-0000-0000-000037230000}"/>
    <cellStyle name="Normal 14 9 3 3 2" xfId="9513" xr:uid="{00000000-0005-0000-0000-000038230000}"/>
    <cellStyle name="Normal 14 9 3 3 3" xfId="9514" xr:uid="{00000000-0005-0000-0000-000039230000}"/>
    <cellStyle name="Normal 14 9 3 4" xfId="9515" xr:uid="{00000000-0005-0000-0000-00003A230000}"/>
    <cellStyle name="Normal 14 9 3 5" xfId="9516" xr:uid="{00000000-0005-0000-0000-00003B230000}"/>
    <cellStyle name="Normal 14 9 3 6" xfId="9517" xr:uid="{00000000-0005-0000-0000-00003C230000}"/>
    <cellStyle name="Normal 14 9 4" xfId="9518" xr:uid="{00000000-0005-0000-0000-00003D230000}"/>
    <cellStyle name="Normal 14 9 4 2" xfId="9519" xr:uid="{00000000-0005-0000-0000-00003E230000}"/>
    <cellStyle name="Normal 14 9 4 3" xfId="9520" xr:uid="{00000000-0005-0000-0000-00003F230000}"/>
    <cellStyle name="Normal 14 9 4 4" xfId="9521" xr:uid="{00000000-0005-0000-0000-000040230000}"/>
    <cellStyle name="Normal 14 9 5" xfId="9522" xr:uid="{00000000-0005-0000-0000-000041230000}"/>
    <cellStyle name="Normal 14 9 5 2" xfId="9523" xr:uid="{00000000-0005-0000-0000-000042230000}"/>
    <cellStyle name="Normal 14 9 5 3" xfId="9524" xr:uid="{00000000-0005-0000-0000-000043230000}"/>
    <cellStyle name="Normal 14 9 5 4" xfId="9525" xr:uid="{00000000-0005-0000-0000-000044230000}"/>
    <cellStyle name="Normal 14 9 6" xfId="9526" xr:uid="{00000000-0005-0000-0000-000045230000}"/>
    <cellStyle name="Normal 14 9 6 2" xfId="9527" xr:uid="{00000000-0005-0000-0000-000046230000}"/>
    <cellStyle name="Normal 14 9 6 3" xfId="9528" xr:uid="{00000000-0005-0000-0000-000047230000}"/>
    <cellStyle name="Normal 14 9 6 4" xfId="9529" xr:uid="{00000000-0005-0000-0000-000048230000}"/>
    <cellStyle name="Normal 14 9 7" xfId="9530" xr:uid="{00000000-0005-0000-0000-000049230000}"/>
    <cellStyle name="Normal 14 9 7 2" xfId="9531" xr:uid="{00000000-0005-0000-0000-00004A230000}"/>
    <cellStyle name="Normal 14 9 7 3" xfId="9532" xr:uid="{00000000-0005-0000-0000-00004B230000}"/>
    <cellStyle name="Normal 14 9 8" xfId="9533" xr:uid="{00000000-0005-0000-0000-00004C230000}"/>
    <cellStyle name="Normal 14 9 9" xfId="9534" xr:uid="{00000000-0005-0000-0000-00004D230000}"/>
    <cellStyle name="Normal 140" xfId="9535" xr:uid="{00000000-0005-0000-0000-00004E230000}"/>
    <cellStyle name="Normal 141" xfId="9536" xr:uid="{00000000-0005-0000-0000-00004F230000}"/>
    <cellStyle name="Normal 142" xfId="9537" xr:uid="{00000000-0005-0000-0000-000050230000}"/>
    <cellStyle name="Normal 143" xfId="9538" xr:uid="{00000000-0005-0000-0000-000051230000}"/>
    <cellStyle name="Normal 144" xfId="9539" xr:uid="{00000000-0005-0000-0000-000052230000}"/>
    <cellStyle name="Normal 145" xfId="9540" xr:uid="{00000000-0005-0000-0000-000053230000}"/>
    <cellStyle name="Normal 146" xfId="9541" xr:uid="{00000000-0005-0000-0000-000054230000}"/>
    <cellStyle name="Normal 147" xfId="9542" xr:uid="{00000000-0005-0000-0000-000055230000}"/>
    <cellStyle name="Normal 148" xfId="9543" xr:uid="{00000000-0005-0000-0000-000056230000}"/>
    <cellStyle name="Normal 149" xfId="9544" xr:uid="{00000000-0005-0000-0000-000057230000}"/>
    <cellStyle name="Normal 15" xfId="68" xr:uid="{00000000-0005-0000-0000-000058230000}"/>
    <cellStyle name="Normal 15 2" xfId="69" xr:uid="{00000000-0005-0000-0000-000059230000}"/>
    <cellStyle name="Normal 150" xfId="9545" xr:uid="{00000000-0005-0000-0000-00005A230000}"/>
    <cellStyle name="Normal 151" xfId="9546" xr:uid="{00000000-0005-0000-0000-00005B230000}"/>
    <cellStyle name="Normal 152" xfId="9547" xr:uid="{00000000-0005-0000-0000-00005C230000}"/>
    <cellStyle name="Normal 153" xfId="9548" xr:uid="{00000000-0005-0000-0000-00005D230000}"/>
    <cellStyle name="Normal 154" xfId="9549" xr:uid="{00000000-0005-0000-0000-00005E230000}"/>
    <cellStyle name="Normal 155" xfId="9550" xr:uid="{00000000-0005-0000-0000-00005F230000}"/>
    <cellStyle name="Normal 156" xfId="9551" xr:uid="{00000000-0005-0000-0000-000060230000}"/>
    <cellStyle name="Normal 157" xfId="9552" xr:uid="{00000000-0005-0000-0000-000061230000}"/>
    <cellStyle name="Normal 158" xfId="9553" xr:uid="{00000000-0005-0000-0000-000062230000}"/>
    <cellStyle name="Normal 159" xfId="9554" xr:uid="{00000000-0005-0000-0000-000063230000}"/>
    <cellStyle name="Normal 16" xfId="70" xr:uid="{00000000-0005-0000-0000-000064230000}"/>
    <cellStyle name="Normal 16 10" xfId="9555" xr:uid="{00000000-0005-0000-0000-000065230000}"/>
    <cellStyle name="Normal 16 10 2" xfId="9556" xr:uid="{00000000-0005-0000-0000-000066230000}"/>
    <cellStyle name="Normal 16 10 2 2" xfId="9557" xr:uid="{00000000-0005-0000-0000-000067230000}"/>
    <cellStyle name="Normal 16 10 2 2 2" xfId="9558" xr:uid="{00000000-0005-0000-0000-000068230000}"/>
    <cellStyle name="Normal 16 10 2 2 3" xfId="9559" xr:uid="{00000000-0005-0000-0000-000069230000}"/>
    <cellStyle name="Normal 16 10 2 2 4" xfId="9560" xr:uid="{00000000-0005-0000-0000-00006A230000}"/>
    <cellStyle name="Normal 16 10 2 3" xfId="9561" xr:uid="{00000000-0005-0000-0000-00006B230000}"/>
    <cellStyle name="Normal 16 10 2 3 2" xfId="9562" xr:uid="{00000000-0005-0000-0000-00006C230000}"/>
    <cellStyle name="Normal 16 10 2 3 3" xfId="9563" xr:uid="{00000000-0005-0000-0000-00006D230000}"/>
    <cellStyle name="Normal 16 10 2 4" xfId="9564" xr:uid="{00000000-0005-0000-0000-00006E230000}"/>
    <cellStyle name="Normal 16 10 2 5" xfId="9565" xr:uid="{00000000-0005-0000-0000-00006F230000}"/>
    <cellStyle name="Normal 16 10 2 6" xfId="9566" xr:uid="{00000000-0005-0000-0000-000070230000}"/>
    <cellStyle name="Normal 16 10 3" xfId="9567" xr:uid="{00000000-0005-0000-0000-000071230000}"/>
    <cellStyle name="Normal 16 10 3 2" xfId="9568" xr:uid="{00000000-0005-0000-0000-000072230000}"/>
    <cellStyle name="Normal 16 10 3 3" xfId="9569" xr:uid="{00000000-0005-0000-0000-000073230000}"/>
    <cellStyle name="Normal 16 10 3 4" xfId="9570" xr:uid="{00000000-0005-0000-0000-000074230000}"/>
    <cellStyle name="Normal 16 10 4" xfId="9571" xr:uid="{00000000-0005-0000-0000-000075230000}"/>
    <cellStyle name="Normal 16 10 4 2" xfId="9572" xr:uid="{00000000-0005-0000-0000-000076230000}"/>
    <cellStyle name="Normal 16 10 4 3" xfId="9573" xr:uid="{00000000-0005-0000-0000-000077230000}"/>
    <cellStyle name="Normal 16 10 4 4" xfId="9574" xr:uid="{00000000-0005-0000-0000-000078230000}"/>
    <cellStyle name="Normal 16 10 5" xfId="9575" xr:uid="{00000000-0005-0000-0000-000079230000}"/>
    <cellStyle name="Normal 16 10 5 2" xfId="9576" xr:uid="{00000000-0005-0000-0000-00007A230000}"/>
    <cellStyle name="Normal 16 10 5 3" xfId="9577" xr:uid="{00000000-0005-0000-0000-00007B230000}"/>
    <cellStyle name="Normal 16 10 5 4" xfId="9578" xr:uid="{00000000-0005-0000-0000-00007C230000}"/>
    <cellStyle name="Normal 16 10 6" xfId="9579" xr:uid="{00000000-0005-0000-0000-00007D230000}"/>
    <cellStyle name="Normal 16 10 6 2" xfId="9580" xr:uid="{00000000-0005-0000-0000-00007E230000}"/>
    <cellStyle name="Normal 16 10 6 3" xfId="9581" xr:uid="{00000000-0005-0000-0000-00007F230000}"/>
    <cellStyle name="Normal 16 10 7" xfId="9582" xr:uid="{00000000-0005-0000-0000-000080230000}"/>
    <cellStyle name="Normal 16 10 8" xfId="9583" xr:uid="{00000000-0005-0000-0000-000081230000}"/>
    <cellStyle name="Normal 16 10 9" xfId="9584" xr:uid="{00000000-0005-0000-0000-000082230000}"/>
    <cellStyle name="Normal 16 11" xfId="9585" xr:uid="{00000000-0005-0000-0000-000083230000}"/>
    <cellStyle name="Normal 16 11 2" xfId="9586" xr:uid="{00000000-0005-0000-0000-000084230000}"/>
    <cellStyle name="Normal 16 11 2 2" xfId="9587" xr:uid="{00000000-0005-0000-0000-000085230000}"/>
    <cellStyle name="Normal 16 11 2 2 2" xfId="9588" xr:uid="{00000000-0005-0000-0000-000086230000}"/>
    <cellStyle name="Normal 16 11 2 2 3" xfId="9589" xr:uid="{00000000-0005-0000-0000-000087230000}"/>
    <cellStyle name="Normal 16 11 2 2 4" xfId="9590" xr:uid="{00000000-0005-0000-0000-000088230000}"/>
    <cellStyle name="Normal 16 11 2 3" xfId="9591" xr:uid="{00000000-0005-0000-0000-000089230000}"/>
    <cellStyle name="Normal 16 11 2 3 2" xfId="9592" xr:uid="{00000000-0005-0000-0000-00008A230000}"/>
    <cellStyle name="Normal 16 11 2 3 3" xfId="9593" xr:uid="{00000000-0005-0000-0000-00008B230000}"/>
    <cellStyle name="Normal 16 11 2 4" xfId="9594" xr:uid="{00000000-0005-0000-0000-00008C230000}"/>
    <cellStyle name="Normal 16 11 2 5" xfId="9595" xr:uid="{00000000-0005-0000-0000-00008D230000}"/>
    <cellStyle name="Normal 16 11 2 6" xfId="9596" xr:uid="{00000000-0005-0000-0000-00008E230000}"/>
    <cellStyle name="Normal 16 11 3" xfId="9597" xr:uid="{00000000-0005-0000-0000-00008F230000}"/>
    <cellStyle name="Normal 16 11 3 2" xfId="9598" xr:uid="{00000000-0005-0000-0000-000090230000}"/>
    <cellStyle name="Normal 16 11 3 3" xfId="9599" xr:uid="{00000000-0005-0000-0000-000091230000}"/>
    <cellStyle name="Normal 16 11 3 4" xfId="9600" xr:uid="{00000000-0005-0000-0000-000092230000}"/>
    <cellStyle name="Normal 16 11 4" xfId="9601" xr:uid="{00000000-0005-0000-0000-000093230000}"/>
    <cellStyle name="Normal 16 11 4 2" xfId="9602" xr:uid="{00000000-0005-0000-0000-000094230000}"/>
    <cellStyle name="Normal 16 11 4 3" xfId="9603" xr:uid="{00000000-0005-0000-0000-000095230000}"/>
    <cellStyle name="Normal 16 11 4 4" xfId="9604" xr:uid="{00000000-0005-0000-0000-000096230000}"/>
    <cellStyle name="Normal 16 11 5" xfId="9605" xr:uid="{00000000-0005-0000-0000-000097230000}"/>
    <cellStyle name="Normal 16 11 5 2" xfId="9606" xr:uid="{00000000-0005-0000-0000-000098230000}"/>
    <cellStyle name="Normal 16 11 5 3" xfId="9607" xr:uid="{00000000-0005-0000-0000-000099230000}"/>
    <cellStyle name="Normal 16 11 5 4" xfId="9608" xr:uid="{00000000-0005-0000-0000-00009A230000}"/>
    <cellStyle name="Normal 16 11 6" xfId="9609" xr:uid="{00000000-0005-0000-0000-00009B230000}"/>
    <cellStyle name="Normal 16 11 6 2" xfId="9610" xr:uid="{00000000-0005-0000-0000-00009C230000}"/>
    <cellStyle name="Normal 16 11 6 3" xfId="9611" xr:uid="{00000000-0005-0000-0000-00009D230000}"/>
    <cellStyle name="Normal 16 11 7" xfId="9612" xr:uid="{00000000-0005-0000-0000-00009E230000}"/>
    <cellStyle name="Normal 16 11 8" xfId="9613" xr:uid="{00000000-0005-0000-0000-00009F230000}"/>
    <cellStyle name="Normal 16 11 9" xfId="9614" xr:uid="{00000000-0005-0000-0000-0000A0230000}"/>
    <cellStyle name="Normal 16 12" xfId="9615" xr:uid="{00000000-0005-0000-0000-0000A1230000}"/>
    <cellStyle name="Normal 16 12 2" xfId="9616" xr:uid="{00000000-0005-0000-0000-0000A2230000}"/>
    <cellStyle name="Normal 16 12 2 2" xfId="9617" xr:uid="{00000000-0005-0000-0000-0000A3230000}"/>
    <cellStyle name="Normal 16 12 2 2 2" xfId="9618" xr:uid="{00000000-0005-0000-0000-0000A4230000}"/>
    <cellStyle name="Normal 16 12 2 2 3" xfId="9619" xr:uid="{00000000-0005-0000-0000-0000A5230000}"/>
    <cellStyle name="Normal 16 12 2 2 4" xfId="9620" xr:uid="{00000000-0005-0000-0000-0000A6230000}"/>
    <cellStyle name="Normal 16 12 2 3" xfId="9621" xr:uid="{00000000-0005-0000-0000-0000A7230000}"/>
    <cellStyle name="Normal 16 12 2 3 2" xfId="9622" xr:uid="{00000000-0005-0000-0000-0000A8230000}"/>
    <cellStyle name="Normal 16 12 2 3 3" xfId="9623" xr:uid="{00000000-0005-0000-0000-0000A9230000}"/>
    <cellStyle name="Normal 16 12 2 4" xfId="9624" xr:uid="{00000000-0005-0000-0000-0000AA230000}"/>
    <cellStyle name="Normal 16 12 2 5" xfId="9625" xr:uid="{00000000-0005-0000-0000-0000AB230000}"/>
    <cellStyle name="Normal 16 12 2 6" xfId="9626" xr:uid="{00000000-0005-0000-0000-0000AC230000}"/>
    <cellStyle name="Normal 16 12 3" xfId="9627" xr:uid="{00000000-0005-0000-0000-0000AD230000}"/>
    <cellStyle name="Normal 16 12 3 2" xfId="9628" xr:uid="{00000000-0005-0000-0000-0000AE230000}"/>
    <cellStyle name="Normal 16 12 3 3" xfId="9629" xr:uid="{00000000-0005-0000-0000-0000AF230000}"/>
    <cellStyle name="Normal 16 12 3 4" xfId="9630" xr:uid="{00000000-0005-0000-0000-0000B0230000}"/>
    <cellStyle name="Normal 16 12 4" xfId="9631" xr:uid="{00000000-0005-0000-0000-0000B1230000}"/>
    <cellStyle name="Normal 16 12 4 2" xfId="9632" xr:uid="{00000000-0005-0000-0000-0000B2230000}"/>
    <cellStyle name="Normal 16 12 4 3" xfId="9633" xr:uid="{00000000-0005-0000-0000-0000B3230000}"/>
    <cellStyle name="Normal 16 12 4 4" xfId="9634" xr:uid="{00000000-0005-0000-0000-0000B4230000}"/>
    <cellStyle name="Normal 16 12 5" xfId="9635" xr:uid="{00000000-0005-0000-0000-0000B5230000}"/>
    <cellStyle name="Normal 16 12 5 2" xfId="9636" xr:uid="{00000000-0005-0000-0000-0000B6230000}"/>
    <cellStyle name="Normal 16 12 5 3" xfId="9637" xr:uid="{00000000-0005-0000-0000-0000B7230000}"/>
    <cellStyle name="Normal 16 12 5 4" xfId="9638" xr:uid="{00000000-0005-0000-0000-0000B8230000}"/>
    <cellStyle name="Normal 16 12 6" xfId="9639" xr:uid="{00000000-0005-0000-0000-0000B9230000}"/>
    <cellStyle name="Normal 16 12 6 2" xfId="9640" xr:uid="{00000000-0005-0000-0000-0000BA230000}"/>
    <cellStyle name="Normal 16 12 6 3" xfId="9641" xr:uid="{00000000-0005-0000-0000-0000BB230000}"/>
    <cellStyle name="Normal 16 12 7" xfId="9642" xr:uid="{00000000-0005-0000-0000-0000BC230000}"/>
    <cellStyle name="Normal 16 12 8" xfId="9643" xr:uid="{00000000-0005-0000-0000-0000BD230000}"/>
    <cellStyle name="Normal 16 12 9" xfId="9644" xr:uid="{00000000-0005-0000-0000-0000BE230000}"/>
    <cellStyle name="Normal 16 13" xfId="9645" xr:uid="{00000000-0005-0000-0000-0000BF230000}"/>
    <cellStyle name="Normal 16 13 2" xfId="9646" xr:uid="{00000000-0005-0000-0000-0000C0230000}"/>
    <cellStyle name="Normal 16 13 2 2" xfId="9647" xr:uid="{00000000-0005-0000-0000-0000C1230000}"/>
    <cellStyle name="Normal 16 13 2 2 2" xfId="9648" xr:uid="{00000000-0005-0000-0000-0000C2230000}"/>
    <cellStyle name="Normal 16 13 2 2 3" xfId="9649" xr:uid="{00000000-0005-0000-0000-0000C3230000}"/>
    <cellStyle name="Normal 16 13 2 2 4" xfId="9650" xr:uid="{00000000-0005-0000-0000-0000C4230000}"/>
    <cellStyle name="Normal 16 13 2 3" xfId="9651" xr:uid="{00000000-0005-0000-0000-0000C5230000}"/>
    <cellStyle name="Normal 16 13 2 3 2" xfId="9652" xr:uid="{00000000-0005-0000-0000-0000C6230000}"/>
    <cellStyle name="Normal 16 13 2 3 3" xfId="9653" xr:uid="{00000000-0005-0000-0000-0000C7230000}"/>
    <cellStyle name="Normal 16 13 2 4" xfId="9654" xr:uid="{00000000-0005-0000-0000-0000C8230000}"/>
    <cellStyle name="Normal 16 13 2 5" xfId="9655" xr:uid="{00000000-0005-0000-0000-0000C9230000}"/>
    <cellStyle name="Normal 16 13 2 6" xfId="9656" xr:uid="{00000000-0005-0000-0000-0000CA230000}"/>
    <cellStyle name="Normal 16 13 3" xfId="9657" xr:uid="{00000000-0005-0000-0000-0000CB230000}"/>
    <cellStyle name="Normal 16 13 3 2" xfId="9658" xr:uid="{00000000-0005-0000-0000-0000CC230000}"/>
    <cellStyle name="Normal 16 13 3 3" xfId="9659" xr:uid="{00000000-0005-0000-0000-0000CD230000}"/>
    <cellStyle name="Normal 16 13 3 4" xfId="9660" xr:uid="{00000000-0005-0000-0000-0000CE230000}"/>
    <cellStyle name="Normal 16 13 4" xfId="9661" xr:uid="{00000000-0005-0000-0000-0000CF230000}"/>
    <cellStyle name="Normal 16 13 4 2" xfId="9662" xr:uid="{00000000-0005-0000-0000-0000D0230000}"/>
    <cellStyle name="Normal 16 13 4 3" xfId="9663" xr:uid="{00000000-0005-0000-0000-0000D1230000}"/>
    <cellStyle name="Normal 16 13 4 4" xfId="9664" xr:uid="{00000000-0005-0000-0000-0000D2230000}"/>
    <cellStyle name="Normal 16 13 5" xfId="9665" xr:uid="{00000000-0005-0000-0000-0000D3230000}"/>
    <cellStyle name="Normal 16 13 5 2" xfId="9666" xr:uid="{00000000-0005-0000-0000-0000D4230000}"/>
    <cellStyle name="Normal 16 13 5 3" xfId="9667" xr:uid="{00000000-0005-0000-0000-0000D5230000}"/>
    <cellStyle name="Normal 16 13 6" xfId="9668" xr:uid="{00000000-0005-0000-0000-0000D6230000}"/>
    <cellStyle name="Normal 16 13 7" xfId="9669" xr:uid="{00000000-0005-0000-0000-0000D7230000}"/>
    <cellStyle name="Normal 16 13 8" xfId="9670" xr:uid="{00000000-0005-0000-0000-0000D8230000}"/>
    <cellStyle name="Normal 16 14" xfId="9671" xr:uid="{00000000-0005-0000-0000-0000D9230000}"/>
    <cellStyle name="Normal 16 14 2" xfId="9672" xr:uid="{00000000-0005-0000-0000-0000DA230000}"/>
    <cellStyle name="Normal 16 14 2 2" xfId="9673" xr:uid="{00000000-0005-0000-0000-0000DB230000}"/>
    <cellStyle name="Normal 16 14 2 3" xfId="9674" xr:uid="{00000000-0005-0000-0000-0000DC230000}"/>
    <cellStyle name="Normal 16 14 2 4" xfId="9675" xr:uid="{00000000-0005-0000-0000-0000DD230000}"/>
    <cellStyle name="Normal 16 14 3" xfId="9676" xr:uid="{00000000-0005-0000-0000-0000DE230000}"/>
    <cellStyle name="Normal 16 14 3 2" xfId="9677" xr:uid="{00000000-0005-0000-0000-0000DF230000}"/>
    <cellStyle name="Normal 16 14 3 3" xfId="9678" xr:uid="{00000000-0005-0000-0000-0000E0230000}"/>
    <cellStyle name="Normal 16 14 3 4" xfId="9679" xr:uid="{00000000-0005-0000-0000-0000E1230000}"/>
    <cellStyle name="Normal 16 14 4" xfId="9680" xr:uid="{00000000-0005-0000-0000-0000E2230000}"/>
    <cellStyle name="Normal 16 14 4 2" xfId="9681" xr:uid="{00000000-0005-0000-0000-0000E3230000}"/>
    <cellStyle name="Normal 16 14 4 3" xfId="9682" xr:uid="{00000000-0005-0000-0000-0000E4230000}"/>
    <cellStyle name="Normal 16 14 5" xfId="9683" xr:uid="{00000000-0005-0000-0000-0000E5230000}"/>
    <cellStyle name="Normal 16 14 6" xfId="9684" xr:uid="{00000000-0005-0000-0000-0000E6230000}"/>
    <cellStyle name="Normal 16 14 7" xfId="9685" xr:uid="{00000000-0005-0000-0000-0000E7230000}"/>
    <cellStyle name="Normal 16 15" xfId="9686" xr:uid="{00000000-0005-0000-0000-0000E8230000}"/>
    <cellStyle name="Normal 16 15 2" xfId="9687" xr:uid="{00000000-0005-0000-0000-0000E9230000}"/>
    <cellStyle name="Normal 16 15 3" xfId="9688" xr:uid="{00000000-0005-0000-0000-0000EA230000}"/>
    <cellStyle name="Normal 16 15 4" xfId="9689" xr:uid="{00000000-0005-0000-0000-0000EB230000}"/>
    <cellStyle name="Normal 16 16" xfId="9690" xr:uid="{00000000-0005-0000-0000-0000EC230000}"/>
    <cellStyle name="Normal 16 16 2" xfId="9691" xr:uid="{00000000-0005-0000-0000-0000ED230000}"/>
    <cellStyle name="Normal 16 16 3" xfId="9692" xr:uid="{00000000-0005-0000-0000-0000EE230000}"/>
    <cellStyle name="Normal 16 16 4" xfId="9693" xr:uid="{00000000-0005-0000-0000-0000EF230000}"/>
    <cellStyle name="Normal 16 17" xfId="9694" xr:uid="{00000000-0005-0000-0000-0000F0230000}"/>
    <cellStyle name="Normal 16 17 2" xfId="9695" xr:uid="{00000000-0005-0000-0000-0000F1230000}"/>
    <cellStyle name="Normal 16 17 3" xfId="9696" xr:uid="{00000000-0005-0000-0000-0000F2230000}"/>
    <cellStyle name="Normal 16 17 4" xfId="9697" xr:uid="{00000000-0005-0000-0000-0000F3230000}"/>
    <cellStyle name="Normal 16 18" xfId="9698" xr:uid="{00000000-0005-0000-0000-0000F4230000}"/>
    <cellStyle name="Normal 16 18 2" xfId="9699" xr:uid="{00000000-0005-0000-0000-0000F5230000}"/>
    <cellStyle name="Normal 16 18 3" xfId="9700" xr:uid="{00000000-0005-0000-0000-0000F6230000}"/>
    <cellStyle name="Normal 16 19" xfId="9701" xr:uid="{00000000-0005-0000-0000-0000F7230000}"/>
    <cellStyle name="Normal 16 2" xfId="71" xr:uid="{00000000-0005-0000-0000-0000F8230000}"/>
    <cellStyle name="Normal 16 2 10" xfId="9702" xr:uid="{00000000-0005-0000-0000-0000F9230000}"/>
    <cellStyle name="Normal 16 2 10 2" xfId="9703" xr:uid="{00000000-0005-0000-0000-0000FA230000}"/>
    <cellStyle name="Normal 16 2 10 2 2" xfId="9704" xr:uid="{00000000-0005-0000-0000-0000FB230000}"/>
    <cellStyle name="Normal 16 2 10 2 2 2" xfId="9705" xr:uid="{00000000-0005-0000-0000-0000FC230000}"/>
    <cellStyle name="Normal 16 2 10 2 2 3" xfId="9706" xr:uid="{00000000-0005-0000-0000-0000FD230000}"/>
    <cellStyle name="Normal 16 2 10 2 2 4" xfId="9707" xr:uid="{00000000-0005-0000-0000-0000FE230000}"/>
    <cellStyle name="Normal 16 2 10 2 3" xfId="9708" xr:uid="{00000000-0005-0000-0000-0000FF230000}"/>
    <cellStyle name="Normal 16 2 10 2 3 2" xfId="9709" xr:uid="{00000000-0005-0000-0000-000000240000}"/>
    <cellStyle name="Normal 16 2 10 2 3 3" xfId="9710" xr:uid="{00000000-0005-0000-0000-000001240000}"/>
    <cellStyle name="Normal 16 2 10 2 4" xfId="9711" xr:uid="{00000000-0005-0000-0000-000002240000}"/>
    <cellStyle name="Normal 16 2 10 2 5" xfId="9712" xr:uid="{00000000-0005-0000-0000-000003240000}"/>
    <cellStyle name="Normal 16 2 10 2 6" xfId="9713" xr:uid="{00000000-0005-0000-0000-000004240000}"/>
    <cellStyle name="Normal 16 2 10 3" xfId="9714" xr:uid="{00000000-0005-0000-0000-000005240000}"/>
    <cellStyle name="Normal 16 2 10 3 2" xfId="9715" xr:uid="{00000000-0005-0000-0000-000006240000}"/>
    <cellStyle name="Normal 16 2 10 3 3" xfId="9716" xr:uid="{00000000-0005-0000-0000-000007240000}"/>
    <cellStyle name="Normal 16 2 10 3 4" xfId="9717" xr:uid="{00000000-0005-0000-0000-000008240000}"/>
    <cellStyle name="Normal 16 2 10 4" xfId="9718" xr:uid="{00000000-0005-0000-0000-000009240000}"/>
    <cellStyle name="Normal 16 2 10 4 2" xfId="9719" xr:uid="{00000000-0005-0000-0000-00000A240000}"/>
    <cellStyle name="Normal 16 2 10 4 3" xfId="9720" xr:uid="{00000000-0005-0000-0000-00000B240000}"/>
    <cellStyle name="Normal 16 2 10 4 4" xfId="9721" xr:uid="{00000000-0005-0000-0000-00000C240000}"/>
    <cellStyle name="Normal 16 2 10 5" xfId="9722" xr:uid="{00000000-0005-0000-0000-00000D240000}"/>
    <cellStyle name="Normal 16 2 10 5 2" xfId="9723" xr:uid="{00000000-0005-0000-0000-00000E240000}"/>
    <cellStyle name="Normal 16 2 10 5 3" xfId="9724" xr:uid="{00000000-0005-0000-0000-00000F240000}"/>
    <cellStyle name="Normal 16 2 10 5 4" xfId="9725" xr:uid="{00000000-0005-0000-0000-000010240000}"/>
    <cellStyle name="Normal 16 2 10 6" xfId="9726" xr:uid="{00000000-0005-0000-0000-000011240000}"/>
    <cellStyle name="Normal 16 2 10 6 2" xfId="9727" xr:uid="{00000000-0005-0000-0000-000012240000}"/>
    <cellStyle name="Normal 16 2 10 6 3" xfId="9728" xr:uid="{00000000-0005-0000-0000-000013240000}"/>
    <cellStyle name="Normal 16 2 10 7" xfId="9729" xr:uid="{00000000-0005-0000-0000-000014240000}"/>
    <cellStyle name="Normal 16 2 10 8" xfId="9730" xr:uid="{00000000-0005-0000-0000-000015240000}"/>
    <cellStyle name="Normal 16 2 10 9" xfId="9731" xr:uid="{00000000-0005-0000-0000-000016240000}"/>
    <cellStyle name="Normal 16 2 11" xfId="9732" xr:uid="{00000000-0005-0000-0000-000017240000}"/>
    <cellStyle name="Normal 16 2 11 2" xfId="9733" xr:uid="{00000000-0005-0000-0000-000018240000}"/>
    <cellStyle name="Normal 16 2 11 2 2" xfId="9734" xr:uid="{00000000-0005-0000-0000-000019240000}"/>
    <cellStyle name="Normal 16 2 11 2 2 2" xfId="9735" xr:uid="{00000000-0005-0000-0000-00001A240000}"/>
    <cellStyle name="Normal 16 2 11 2 2 3" xfId="9736" xr:uid="{00000000-0005-0000-0000-00001B240000}"/>
    <cellStyle name="Normal 16 2 11 2 2 4" xfId="9737" xr:uid="{00000000-0005-0000-0000-00001C240000}"/>
    <cellStyle name="Normal 16 2 11 2 3" xfId="9738" xr:uid="{00000000-0005-0000-0000-00001D240000}"/>
    <cellStyle name="Normal 16 2 11 2 3 2" xfId="9739" xr:uid="{00000000-0005-0000-0000-00001E240000}"/>
    <cellStyle name="Normal 16 2 11 2 3 3" xfId="9740" xr:uid="{00000000-0005-0000-0000-00001F240000}"/>
    <cellStyle name="Normal 16 2 11 2 4" xfId="9741" xr:uid="{00000000-0005-0000-0000-000020240000}"/>
    <cellStyle name="Normal 16 2 11 2 5" xfId="9742" xr:uid="{00000000-0005-0000-0000-000021240000}"/>
    <cellStyle name="Normal 16 2 11 2 6" xfId="9743" xr:uid="{00000000-0005-0000-0000-000022240000}"/>
    <cellStyle name="Normal 16 2 11 3" xfId="9744" xr:uid="{00000000-0005-0000-0000-000023240000}"/>
    <cellStyle name="Normal 16 2 11 3 2" xfId="9745" xr:uid="{00000000-0005-0000-0000-000024240000}"/>
    <cellStyle name="Normal 16 2 11 3 3" xfId="9746" xr:uid="{00000000-0005-0000-0000-000025240000}"/>
    <cellStyle name="Normal 16 2 11 3 4" xfId="9747" xr:uid="{00000000-0005-0000-0000-000026240000}"/>
    <cellStyle name="Normal 16 2 11 4" xfId="9748" xr:uid="{00000000-0005-0000-0000-000027240000}"/>
    <cellStyle name="Normal 16 2 11 4 2" xfId="9749" xr:uid="{00000000-0005-0000-0000-000028240000}"/>
    <cellStyle name="Normal 16 2 11 4 3" xfId="9750" xr:uid="{00000000-0005-0000-0000-000029240000}"/>
    <cellStyle name="Normal 16 2 11 4 4" xfId="9751" xr:uid="{00000000-0005-0000-0000-00002A240000}"/>
    <cellStyle name="Normal 16 2 11 5" xfId="9752" xr:uid="{00000000-0005-0000-0000-00002B240000}"/>
    <cellStyle name="Normal 16 2 11 5 2" xfId="9753" xr:uid="{00000000-0005-0000-0000-00002C240000}"/>
    <cellStyle name="Normal 16 2 11 5 3" xfId="9754" xr:uid="{00000000-0005-0000-0000-00002D240000}"/>
    <cellStyle name="Normal 16 2 11 6" xfId="9755" xr:uid="{00000000-0005-0000-0000-00002E240000}"/>
    <cellStyle name="Normal 16 2 11 7" xfId="9756" xr:uid="{00000000-0005-0000-0000-00002F240000}"/>
    <cellStyle name="Normal 16 2 11 8" xfId="9757" xr:uid="{00000000-0005-0000-0000-000030240000}"/>
    <cellStyle name="Normal 16 2 12" xfId="9758" xr:uid="{00000000-0005-0000-0000-000031240000}"/>
    <cellStyle name="Normal 16 2 12 2" xfId="9759" xr:uid="{00000000-0005-0000-0000-000032240000}"/>
    <cellStyle name="Normal 16 2 12 2 2" xfId="9760" xr:uid="{00000000-0005-0000-0000-000033240000}"/>
    <cellStyle name="Normal 16 2 12 2 3" xfId="9761" xr:uid="{00000000-0005-0000-0000-000034240000}"/>
    <cellStyle name="Normal 16 2 12 2 4" xfId="9762" xr:uid="{00000000-0005-0000-0000-000035240000}"/>
    <cellStyle name="Normal 16 2 12 3" xfId="9763" xr:uid="{00000000-0005-0000-0000-000036240000}"/>
    <cellStyle name="Normal 16 2 12 3 2" xfId="9764" xr:uid="{00000000-0005-0000-0000-000037240000}"/>
    <cellStyle name="Normal 16 2 12 3 3" xfId="9765" xr:uid="{00000000-0005-0000-0000-000038240000}"/>
    <cellStyle name="Normal 16 2 12 3 4" xfId="9766" xr:uid="{00000000-0005-0000-0000-000039240000}"/>
    <cellStyle name="Normal 16 2 12 4" xfId="9767" xr:uid="{00000000-0005-0000-0000-00003A240000}"/>
    <cellStyle name="Normal 16 2 12 4 2" xfId="9768" xr:uid="{00000000-0005-0000-0000-00003B240000}"/>
    <cellStyle name="Normal 16 2 12 4 3" xfId="9769" xr:uid="{00000000-0005-0000-0000-00003C240000}"/>
    <cellStyle name="Normal 16 2 12 5" xfId="9770" xr:uid="{00000000-0005-0000-0000-00003D240000}"/>
    <cellStyle name="Normal 16 2 12 6" xfId="9771" xr:uid="{00000000-0005-0000-0000-00003E240000}"/>
    <cellStyle name="Normal 16 2 12 7" xfId="9772" xr:uid="{00000000-0005-0000-0000-00003F240000}"/>
    <cellStyle name="Normal 16 2 13" xfId="9773" xr:uid="{00000000-0005-0000-0000-000040240000}"/>
    <cellStyle name="Normal 16 2 13 2" xfId="9774" xr:uid="{00000000-0005-0000-0000-000041240000}"/>
    <cellStyle name="Normal 16 2 13 3" xfId="9775" xr:uid="{00000000-0005-0000-0000-000042240000}"/>
    <cellStyle name="Normal 16 2 13 4" xfId="9776" xr:uid="{00000000-0005-0000-0000-000043240000}"/>
    <cellStyle name="Normal 16 2 14" xfId="9777" xr:uid="{00000000-0005-0000-0000-000044240000}"/>
    <cellStyle name="Normal 16 2 14 2" xfId="9778" xr:uid="{00000000-0005-0000-0000-000045240000}"/>
    <cellStyle name="Normal 16 2 14 3" xfId="9779" xr:uid="{00000000-0005-0000-0000-000046240000}"/>
    <cellStyle name="Normal 16 2 14 4" xfId="9780" xr:uid="{00000000-0005-0000-0000-000047240000}"/>
    <cellStyle name="Normal 16 2 15" xfId="9781" xr:uid="{00000000-0005-0000-0000-000048240000}"/>
    <cellStyle name="Normal 16 2 15 2" xfId="9782" xr:uid="{00000000-0005-0000-0000-000049240000}"/>
    <cellStyle name="Normal 16 2 15 3" xfId="9783" xr:uid="{00000000-0005-0000-0000-00004A240000}"/>
    <cellStyle name="Normal 16 2 15 4" xfId="9784" xr:uid="{00000000-0005-0000-0000-00004B240000}"/>
    <cellStyle name="Normal 16 2 16" xfId="9785" xr:uid="{00000000-0005-0000-0000-00004C240000}"/>
    <cellStyle name="Normal 16 2 16 2" xfId="9786" xr:uid="{00000000-0005-0000-0000-00004D240000}"/>
    <cellStyle name="Normal 16 2 16 3" xfId="9787" xr:uid="{00000000-0005-0000-0000-00004E240000}"/>
    <cellStyle name="Normal 16 2 17" xfId="9788" xr:uid="{00000000-0005-0000-0000-00004F240000}"/>
    <cellStyle name="Normal 16 2 18" xfId="9789" xr:uid="{00000000-0005-0000-0000-000050240000}"/>
    <cellStyle name="Normal 16 2 19" xfId="9790" xr:uid="{00000000-0005-0000-0000-000051240000}"/>
    <cellStyle name="Normal 16 2 2" xfId="198" xr:uid="{00000000-0005-0000-0000-000052240000}"/>
    <cellStyle name="Normal 16 2 2 10" xfId="9791" xr:uid="{00000000-0005-0000-0000-000053240000}"/>
    <cellStyle name="Normal 16 2 2 10 2" xfId="9792" xr:uid="{00000000-0005-0000-0000-000054240000}"/>
    <cellStyle name="Normal 16 2 2 10 3" xfId="9793" xr:uid="{00000000-0005-0000-0000-000055240000}"/>
    <cellStyle name="Normal 16 2 2 10 4" xfId="9794" xr:uid="{00000000-0005-0000-0000-000056240000}"/>
    <cellStyle name="Normal 16 2 2 11" xfId="9795" xr:uid="{00000000-0005-0000-0000-000057240000}"/>
    <cellStyle name="Normal 16 2 2 11 2" xfId="9796" xr:uid="{00000000-0005-0000-0000-000058240000}"/>
    <cellStyle name="Normal 16 2 2 11 3" xfId="9797" xr:uid="{00000000-0005-0000-0000-000059240000}"/>
    <cellStyle name="Normal 16 2 2 12" xfId="9798" xr:uid="{00000000-0005-0000-0000-00005A240000}"/>
    <cellStyle name="Normal 16 2 2 13" xfId="9799" xr:uid="{00000000-0005-0000-0000-00005B240000}"/>
    <cellStyle name="Normal 16 2 2 14" xfId="9800" xr:uid="{00000000-0005-0000-0000-00005C240000}"/>
    <cellStyle name="Normal 16 2 2 2" xfId="489" xr:uid="{00000000-0005-0000-0000-00005D240000}"/>
    <cellStyle name="Normal 16 2 2 2 10" xfId="9801" xr:uid="{00000000-0005-0000-0000-00005E240000}"/>
    <cellStyle name="Normal 16 2 2 2 11" xfId="9802" xr:uid="{00000000-0005-0000-0000-00005F240000}"/>
    <cellStyle name="Normal 16 2 2 2 2" xfId="9803" xr:uid="{00000000-0005-0000-0000-000060240000}"/>
    <cellStyle name="Normal 16 2 2 2 2 10" xfId="9804" xr:uid="{00000000-0005-0000-0000-000061240000}"/>
    <cellStyle name="Normal 16 2 2 2 2 2" xfId="9805" xr:uid="{00000000-0005-0000-0000-000062240000}"/>
    <cellStyle name="Normal 16 2 2 2 2 2 2" xfId="9806" xr:uid="{00000000-0005-0000-0000-000063240000}"/>
    <cellStyle name="Normal 16 2 2 2 2 2 2 2" xfId="9807" xr:uid="{00000000-0005-0000-0000-000064240000}"/>
    <cellStyle name="Normal 16 2 2 2 2 2 2 2 2" xfId="9808" xr:uid="{00000000-0005-0000-0000-000065240000}"/>
    <cellStyle name="Normal 16 2 2 2 2 2 2 2 3" xfId="9809" xr:uid="{00000000-0005-0000-0000-000066240000}"/>
    <cellStyle name="Normal 16 2 2 2 2 2 2 2 4" xfId="9810" xr:uid="{00000000-0005-0000-0000-000067240000}"/>
    <cellStyle name="Normal 16 2 2 2 2 2 2 3" xfId="9811" xr:uid="{00000000-0005-0000-0000-000068240000}"/>
    <cellStyle name="Normal 16 2 2 2 2 2 2 3 2" xfId="9812" xr:uid="{00000000-0005-0000-0000-000069240000}"/>
    <cellStyle name="Normal 16 2 2 2 2 2 2 3 3" xfId="9813" xr:uid="{00000000-0005-0000-0000-00006A240000}"/>
    <cellStyle name="Normal 16 2 2 2 2 2 2 4" xfId="9814" xr:uid="{00000000-0005-0000-0000-00006B240000}"/>
    <cellStyle name="Normal 16 2 2 2 2 2 2 5" xfId="9815" xr:uid="{00000000-0005-0000-0000-00006C240000}"/>
    <cellStyle name="Normal 16 2 2 2 2 2 2 6" xfId="9816" xr:uid="{00000000-0005-0000-0000-00006D240000}"/>
    <cellStyle name="Normal 16 2 2 2 2 2 3" xfId="9817" xr:uid="{00000000-0005-0000-0000-00006E240000}"/>
    <cellStyle name="Normal 16 2 2 2 2 2 3 2" xfId="9818" xr:uid="{00000000-0005-0000-0000-00006F240000}"/>
    <cellStyle name="Normal 16 2 2 2 2 2 3 3" xfId="9819" xr:uid="{00000000-0005-0000-0000-000070240000}"/>
    <cellStyle name="Normal 16 2 2 2 2 2 3 4" xfId="9820" xr:uid="{00000000-0005-0000-0000-000071240000}"/>
    <cellStyle name="Normal 16 2 2 2 2 2 4" xfId="9821" xr:uid="{00000000-0005-0000-0000-000072240000}"/>
    <cellStyle name="Normal 16 2 2 2 2 2 4 2" xfId="9822" xr:uid="{00000000-0005-0000-0000-000073240000}"/>
    <cellStyle name="Normal 16 2 2 2 2 2 4 3" xfId="9823" xr:uid="{00000000-0005-0000-0000-000074240000}"/>
    <cellStyle name="Normal 16 2 2 2 2 2 4 4" xfId="9824" xr:uid="{00000000-0005-0000-0000-000075240000}"/>
    <cellStyle name="Normal 16 2 2 2 2 2 5" xfId="9825" xr:uid="{00000000-0005-0000-0000-000076240000}"/>
    <cellStyle name="Normal 16 2 2 2 2 2 5 2" xfId="9826" xr:uid="{00000000-0005-0000-0000-000077240000}"/>
    <cellStyle name="Normal 16 2 2 2 2 2 5 3" xfId="9827" xr:uid="{00000000-0005-0000-0000-000078240000}"/>
    <cellStyle name="Normal 16 2 2 2 2 2 5 4" xfId="9828" xr:uid="{00000000-0005-0000-0000-000079240000}"/>
    <cellStyle name="Normal 16 2 2 2 2 2 6" xfId="9829" xr:uid="{00000000-0005-0000-0000-00007A240000}"/>
    <cellStyle name="Normal 16 2 2 2 2 2 6 2" xfId="9830" xr:uid="{00000000-0005-0000-0000-00007B240000}"/>
    <cellStyle name="Normal 16 2 2 2 2 2 6 3" xfId="9831" xr:uid="{00000000-0005-0000-0000-00007C240000}"/>
    <cellStyle name="Normal 16 2 2 2 2 2 7" xfId="9832" xr:uid="{00000000-0005-0000-0000-00007D240000}"/>
    <cellStyle name="Normal 16 2 2 2 2 2 8" xfId="9833" xr:uid="{00000000-0005-0000-0000-00007E240000}"/>
    <cellStyle name="Normal 16 2 2 2 2 2 9" xfId="9834" xr:uid="{00000000-0005-0000-0000-00007F240000}"/>
    <cellStyle name="Normal 16 2 2 2 2 3" xfId="9835" xr:uid="{00000000-0005-0000-0000-000080240000}"/>
    <cellStyle name="Normal 16 2 2 2 2 3 2" xfId="9836" xr:uid="{00000000-0005-0000-0000-000081240000}"/>
    <cellStyle name="Normal 16 2 2 2 2 3 2 2" xfId="9837" xr:uid="{00000000-0005-0000-0000-000082240000}"/>
    <cellStyle name="Normal 16 2 2 2 2 3 2 3" xfId="9838" xr:uid="{00000000-0005-0000-0000-000083240000}"/>
    <cellStyle name="Normal 16 2 2 2 2 3 2 4" xfId="9839" xr:uid="{00000000-0005-0000-0000-000084240000}"/>
    <cellStyle name="Normal 16 2 2 2 2 3 3" xfId="9840" xr:uid="{00000000-0005-0000-0000-000085240000}"/>
    <cellStyle name="Normal 16 2 2 2 2 3 3 2" xfId="9841" xr:uid="{00000000-0005-0000-0000-000086240000}"/>
    <cellStyle name="Normal 16 2 2 2 2 3 3 3" xfId="9842" xr:uid="{00000000-0005-0000-0000-000087240000}"/>
    <cellStyle name="Normal 16 2 2 2 2 3 4" xfId="9843" xr:uid="{00000000-0005-0000-0000-000088240000}"/>
    <cellStyle name="Normal 16 2 2 2 2 3 5" xfId="9844" xr:uid="{00000000-0005-0000-0000-000089240000}"/>
    <cellStyle name="Normal 16 2 2 2 2 3 6" xfId="9845" xr:uid="{00000000-0005-0000-0000-00008A240000}"/>
    <cellStyle name="Normal 16 2 2 2 2 4" xfId="9846" xr:uid="{00000000-0005-0000-0000-00008B240000}"/>
    <cellStyle name="Normal 16 2 2 2 2 4 2" xfId="9847" xr:uid="{00000000-0005-0000-0000-00008C240000}"/>
    <cellStyle name="Normal 16 2 2 2 2 4 3" xfId="9848" xr:uid="{00000000-0005-0000-0000-00008D240000}"/>
    <cellStyle name="Normal 16 2 2 2 2 4 4" xfId="9849" xr:uid="{00000000-0005-0000-0000-00008E240000}"/>
    <cellStyle name="Normal 16 2 2 2 2 5" xfId="9850" xr:uid="{00000000-0005-0000-0000-00008F240000}"/>
    <cellStyle name="Normal 16 2 2 2 2 5 2" xfId="9851" xr:uid="{00000000-0005-0000-0000-000090240000}"/>
    <cellStyle name="Normal 16 2 2 2 2 5 3" xfId="9852" xr:uid="{00000000-0005-0000-0000-000091240000}"/>
    <cellStyle name="Normal 16 2 2 2 2 5 4" xfId="9853" xr:uid="{00000000-0005-0000-0000-000092240000}"/>
    <cellStyle name="Normal 16 2 2 2 2 6" xfId="9854" xr:uid="{00000000-0005-0000-0000-000093240000}"/>
    <cellStyle name="Normal 16 2 2 2 2 6 2" xfId="9855" xr:uid="{00000000-0005-0000-0000-000094240000}"/>
    <cellStyle name="Normal 16 2 2 2 2 6 3" xfId="9856" xr:uid="{00000000-0005-0000-0000-000095240000}"/>
    <cellStyle name="Normal 16 2 2 2 2 6 4" xfId="9857" xr:uid="{00000000-0005-0000-0000-000096240000}"/>
    <cellStyle name="Normal 16 2 2 2 2 7" xfId="9858" xr:uid="{00000000-0005-0000-0000-000097240000}"/>
    <cellStyle name="Normal 16 2 2 2 2 7 2" xfId="9859" xr:uid="{00000000-0005-0000-0000-000098240000}"/>
    <cellStyle name="Normal 16 2 2 2 2 7 3" xfId="9860" xr:uid="{00000000-0005-0000-0000-000099240000}"/>
    <cellStyle name="Normal 16 2 2 2 2 8" xfId="9861" xr:uid="{00000000-0005-0000-0000-00009A240000}"/>
    <cellStyle name="Normal 16 2 2 2 2 9" xfId="9862" xr:uid="{00000000-0005-0000-0000-00009B240000}"/>
    <cellStyle name="Normal 16 2 2 2 3" xfId="9863" xr:uid="{00000000-0005-0000-0000-00009C240000}"/>
    <cellStyle name="Normal 16 2 2 2 3 2" xfId="9864" xr:uid="{00000000-0005-0000-0000-00009D240000}"/>
    <cellStyle name="Normal 16 2 2 2 3 2 2" xfId="9865" xr:uid="{00000000-0005-0000-0000-00009E240000}"/>
    <cellStyle name="Normal 16 2 2 2 3 2 2 2" xfId="9866" xr:uid="{00000000-0005-0000-0000-00009F240000}"/>
    <cellStyle name="Normal 16 2 2 2 3 2 2 3" xfId="9867" xr:uid="{00000000-0005-0000-0000-0000A0240000}"/>
    <cellStyle name="Normal 16 2 2 2 3 2 2 4" xfId="9868" xr:uid="{00000000-0005-0000-0000-0000A1240000}"/>
    <cellStyle name="Normal 16 2 2 2 3 2 3" xfId="9869" xr:uid="{00000000-0005-0000-0000-0000A2240000}"/>
    <cellStyle name="Normal 16 2 2 2 3 2 3 2" xfId="9870" xr:uid="{00000000-0005-0000-0000-0000A3240000}"/>
    <cellStyle name="Normal 16 2 2 2 3 2 3 3" xfId="9871" xr:uid="{00000000-0005-0000-0000-0000A4240000}"/>
    <cellStyle name="Normal 16 2 2 2 3 2 4" xfId="9872" xr:uid="{00000000-0005-0000-0000-0000A5240000}"/>
    <cellStyle name="Normal 16 2 2 2 3 2 5" xfId="9873" xr:uid="{00000000-0005-0000-0000-0000A6240000}"/>
    <cellStyle name="Normal 16 2 2 2 3 2 6" xfId="9874" xr:uid="{00000000-0005-0000-0000-0000A7240000}"/>
    <cellStyle name="Normal 16 2 2 2 3 3" xfId="9875" xr:uid="{00000000-0005-0000-0000-0000A8240000}"/>
    <cellStyle name="Normal 16 2 2 2 3 3 2" xfId="9876" xr:uid="{00000000-0005-0000-0000-0000A9240000}"/>
    <cellStyle name="Normal 16 2 2 2 3 3 3" xfId="9877" xr:uid="{00000000-0005-0000-0000-0000AA240000}"/>
    <cellStyle name="Normal 16 2 2 2 3 3 4" xfId="9878" xr:uid="{00000000-0005-0000-0000-0000AB240000}"/>
    <cellStyle name="Normal 16 2 2 2 3 4" xfId="9879" xr:uid="{00000000-0005-0000-0000-0000AC240000}"/>
    <cellStyle name="Normal 16 2 2 2 3 4 2" xfId="9880" xr:uid="{00000000-0005-0000-0000-0000AD240000}"/>
    <cellStyle name="Normal 16 2 2 2 3 4 3" xfId="9881" xr:uid="{00000000-0005-0000-0000-0000AE240000}"/>
    <cellStyle name="Normal 16 2 2 2 3 4 4" xfId="9882" xr:uid="{00000000-0005-0000-0000-0000AF240000}"/>
    <cellStyle name="Normal 16 2 2 2 3 5" xfId="9883" xr:uid="{00000000-0005-0000-0000-0000B0240000}"/>
    <cellStyle name="Normal 16 2 2 2 3 5 2" xfId="9884" xr:uid="{00000000-0005-0000-0000-0000B1240000}"/>
    <cellStyle name="Normal 16 2 2 2 3 5 3" xfId="9885" xr:uid="{00000000-0005-0000-0000-0000B2240000}"/>
    <cellStyle name="Normal 16 2 2 2 3 5 4" xfId="9886" xr:uid="{00000000-0005-0000-0000-0000B3240000}"/>
    <cellStyle name="Normal 16 2 2 2 3 6" xfId="9887" xr:uid="{00000000-0005-0000-0000-0000B4240000}"/>
    <cellStyle name="Normal 16 2 2 2 3 6 2" xfId="9888" xr:uid="{00000000-0005-0000-0000-0000B5240000}"/>
    <cellStyle name="Normal 16 2 2 2 3 6 3" xfId="9889" xr:uid="{00000000-0005-0000-0000-0000B6240000}"/>
    <cellStyle name="Normal 16 2 2 2 3 7" xfId="9890" xr:uid="{00000000-0005-0000-0000-0000B7240000}"/>
    <cellStyle name="Normal 16 2 2 2 3 8" xfId="9891" xr:uid="{00000000-0005-0000-0000-0000B8240000}"/>
    <cellStyle name="Normal 16 2 2 2 3 9" xfId="9892" xr:uid="{00000000-0005-0000-0000-0000B9240000}"/>
    <cellStyle name="Normal 16 2 2 2 4" xfId="9893" xr:uid="{00000000-0005-0000-0000-0000BA240000}"/>
    <cellStyle name="Normal 16 2 2 2 4 2" xfId="9894" xr:uid="{00000000-0005-0000-0000-0000BB240000}"/>
    <cellStyle name="Normal 16 2 2 2 4 2 2" xfId="9895" xr:uid="{00000000-0005-0000-0000-0000BC240000}"/>
    <cellStyle name="Normal 16 2 2 2 4 2 3" xfId="9896" xr:uid="{00000000-0005-0000-0000-0000BD240000}"/>
    <cellStyle name="Normal 16 2 2 2 4 2 4" xfId="9897" xr:uid="{00000000-0005-0000-0000-0000BE240000}"/>
    <cellStyle name="Normal 16 2 2 2 4 3" xfId="9898" xr:uid="{00000000-0005-0000-0000-0000BF240000}"/>
    <cellStyle name="Normal 16 2 2 2 4 3 2" xfId="9899" xr:uid="{00000000-0005-0000-0000-0000C0240000}"/>
    <cellStyle name="Normal 16 2 2 2 4 3 3" xfId="9900" xr:uid="{00000000-0005-0000-0000-0000C1240000}"/>
    <cellStyle name="Normal 16 2 2 2 4 4" xfId="9901" xr:uid="{00000000-0005-0000-0000-0000C2240000}"/>
    <cellStyle name="Normal 16 2 2 2 4 5" xfId="9902" xr:uid="{00000000-0005-0000-0000-0000C3240000}"/>
    <cellStyle name="Normal 16 2 2 2 4 6" xfId="9903" xr:uid="{00000000-0005-0000-0000-0000C4240000}"/>
    <cellStyle name="Normal 16 2 2 2 5" xfId="9904" xr:uid="{00000000-0005-0000-0000-0000C5240000}"/>
    <cellStyle name="Normal 16 2 2 2 5 2" xfId="9905" xr:uid="{00000000-0005-0000-0000-0000C6240000}"/>
    <cellStyle name="Normal 16 2 2 2 5 3" xfId="9906" xr:uid="{00000000-0005-0000-0000-0000C7240000}"/>
    <cellStyle name="Normal 16 2 2 2 5 4" xfId="9907" xr:uid="{00000000-0005-0000-0000-0000C8240000}"/>
    <cellStyle name="Normal 16 2 2 2 6" xfId="9908" xr:uid="{00000000-0005-0000-0000-0000C9240000}"/>
    <cellStyle name="Normal 16 2 2 2 6 2" xfId="9909" xr:uid="{00000000-0005-0000-0000-0000CA240000}"/>
    <cellStyle name="Normal 16 2 2 2 6 3" xfId="9910" xr:uid="{00000000-0005-0000-0000-0000CB240000}"/>
    <cellStyle name="Normal 16 2 2 2 6 4" xfId="9911" xr:uid="{00000000-0005-0000-0000-0000CC240000}"/>
    <cellStyle name="Normal 16 2 2 2 7" xfId="9912" xr:uid="{00000000-0005-0000-0000-0000CD240000}"/>
    <cellStyle name="Normal 16 2 2 2 7 2" xfId="9913" xr:uid="{00000000-0005-0000-0000-0000CE240000}"/>
    <cellStyle name="Normal 16 2 2 2 7 3" xfId="9914" xr:uid="{00000000-0005-0000-0000-0000CF240000}"/>
    <cellStyle name="Normal 16 2 2 2 7 4" xfId="9915" xr:uid="{00000000-0005-0000-0000-0000D0240000}"/>
    <cellStyle name="Normal 16 2 2 2 8" xfId="9916" xr:uid="{00000000-0005-0000-0000-0000D1240000}"/>
    <cellStyle name="Normal 16 2 2 2 8 2" xfId="9917" xr:uid="{00000000-0005-0000-0000-0000D2240000}"/>
    <cellStyle name="Normal 16 2 2 2 8 3" xfId="9918" xr:uid="{00000000-0005-0000-0000-0000D3240000}"/>
    <cellStyle name="Normal 16 2 2 2 9" xfId="9919" xr:uid="{00000000-0005-0000-0000-0000D4240000}"/>
    <cellStyle name="Normal 16 2 2 3" xfId="9920" xr:uid="{00000000-0005-0000-0000-0000D5240000}"/>
    <cellStyle name="Normal 16 2 2 3 10" xfId="9921" xr:uid="{00000000-0005-0000-0000-0000D6240000}"/>
    <cellStyle name="Normal 16 2 2 3 2" xfId="9922" xr:uid="{00000000-0005-0000-0000-0000D7240000}"/>
    <cellStyle name="Normal 16 2 2 3 2 2" xfId="9923" xr:uid="{00000000-0005-0000-0000-0000D8240000}"/>
    <cellStyle name="Normal 16 2 2 3 2 2 2" xfId="9924" xr:uid="{00000000-0005-0000-0000-0000D9240000}"/>
    <cellStyle name="Normal 16 2 2 3 2 2 2 2" xfId="9925" xr:uid="{00000000-0005-0000-0000-0000DA240000}"/>
    <cellStyle name="Normal 16 2 2 3 2 2 2 3" xfId="9926" xr:uid="{00000000-0005-0000-0000-0000DB240000}"/>
    <cellStyle name="Normal 16 2 2 3 2 2 2 4" xfId="9927" xr:uid="{00000000-0005-0000-0000-0000DC240000}"/>
    <cellStyle name="Normal 16 2 2 3 2 2 3" xfId="9928" xr:uid="{00000000-0005-0000-0000-0000DD240000}"/>
    <cellStyle name="Normal 16 2 2 3 2 2 3 2" xfId="9929" xr:uid="{00000000-0005-0000-0000-0000DE240000}"/>
    <cellStyle name="Normal 16 2 2 3 2 2 3 3" xfId="9930" xr:uid="{00000000-0005-0000-0000-0000DF240000}"/>
    <cellStyle name="Normal 16 2 2 3 2 2 4" xfId="9931" xr:uid="{00000000-0005-0000-0000-0000E0240000}"/>
    <cellStyle name="Normal 16 2 2 3 2 2 5" xfId="9932" xr:uid="{00000000-0005-0000-0000-0000E1240000}"/>
    <cellStyle name="Normal 16 2 2 3 2 2 6" xfId="9933" xr:uid="{00000000-0005-0000-0000-0000E2240000}"/>
    <cellStyle name="Normal 16 2 2 3 2 3" xfId="9934" xr:uid="{00000000-0005-0000-0000-0000E3240000}"/>
    <cellStyle name="Normal 16 2 2 3 2 3 2" xfId="9935" xr:uid="{00000000-0005-0000-0000-0000E4240000}"/>
    <cellStyle name="Normal 16 2 2 3 2 3 3" xfId="9936" xr:uid="{00000000-0005-0000-0000-0000E5240000}"/>
    <cellStyle name="Normal 16 2 2 3 2 3 4" xfId="9937" xr:uid="{00000000-0005-0000-0000-0000E6240000}"/>
    <cellStyle name="Normal 16 2 2 3 2 4" xfId="9938" xr:uid="{00000000-0005-0000-0000-0000E7240000}"/>
    <cellStyle name="Normal 16 2 2 3 2 4 2" xfId="9939" xr:uid="{00000000-0005-0000-0000-0000E8240000}"/>
    <cellStyle name="Normal 16 2 2 3 2 4 3" xfId="9940" xr:uid="{00000000-0005-0000-0000-0000E9240000}"/>
    <cellStyle name="Normal 16 2 2 3 2 4 4" xfId="9941" xr:uid="{00000000-0005-0000-0000-0000EA240000}"/>
    <cellStyle name="Normal 16 2 2 3 2 5" xfId="9942" xr:uid="{00000000-0005-0000-0000-0000EB240000}"/>
    <cellStyle name="Normal 16 2 2 3 2 5 2" xfId="9943" xr:uid="{00000000-0005-0000-0000-0000EC240000}"/>
    <cellStyle name="Normal 16 2 2 3 2 5 3" xfId="9944" xr:uid="{00000000-0005-0000-0000-0000ED240000}"/>
    <cellStyle name="Normal 16 2 2 3 2 5 4" xfId="9945" xr:uid="{00000000-0005-0000-0000-0000EE240000}"/>
    <cellStyle name="Normal 16 2 2 3 2 6" xfId="9946" xr:uid="{00000000-0005-0000-0000-0000EF240000}"/>
    <cellStyle name="Normal 16 2 2 3 2 6 2" xfId="9947" xr:uid="{00000000-0005-0000-0000-0000F0240000}"/>
    <cellStyle name="Normal 16 2 2 3 2 6 3" xfId="9948" xr:uid="{00000000-0005-0000-0000-0000F1240000}"/>
    <cellStyle name="Normal 16 2 2 3 2 7" xfId="9949" xr:uid="{00000000-0005-0000-0000-0000F2240000}"/>
    <cellStyle name="Normal 16 2 2 3 2 8" xfId="9950" xr:uid="{00000000-0005-0000-0000-0000F3240000}"/>
    <cellStyle name="Normal 16 2 2 3 2 9" xfId="9951" xr:uid="{00000000-0005-0000-0000-0000F4240000}"/>
    <cellStyle name="Normal 16 2 2 3 3" xfId="9952" xr:uid="{00000000-0005-0000-0000-0000F5240000}"/>
    <cellStyle name="Normal 16 2 2 3 3 2" xfId="9953" xr:uid="{00000000-0005-0000-0000-0000F6240000}"/>
    <cellStyle name="Normal 16 2 2 3 3 2 2" xfId="9954" xr:uid="{00000000-0005-0000-0000-0000F7240000}"/>
    <cellStyle name="Normal 16 2 2 3 3 2 3" xfId="9955" xr:uid="{00000000-0005-0000-0000-0000F8240000}"/>
    <cellStyle name="Normal 16 2 2 3 3 2 4" xfId="9956" xr:uid="{00000000-0005-0000-0000-0000F9240000}"/>
    <cellStyle name="Normal 16 2 2 3 3 3" xfId="9957" xr:uid="{00000000-0005-0000-0000-0000FA240000}"/>
    <cellStyle name="Normal 16 2 2 3 3 3 2" xfId="9958" xr:uid="{00000000-0005-0000-0000-0000FB240000}"/>
    <cellStyle name="Normal 16 2 2 3 3 3 3" xfId="9959" xr:uid="{00000000-0005-0000-0000-0000FC240000}"/>
    <cellStyle name="Normal 16 2 2 3 3 4" xfId="9960" xr:uid="{00000000-0005-0000-0000-0000FD240000}"/>
    <cellStyle name="Normal 16 2 2 3 3 5" xfId="9961" xr:uid="{00000000-0005-0000-0000-0000FE240000}"/>
    <cellStyle name="Normal 16 2 2 3 3 6" xfId="9962" xr:uid="{00000000-0005-0000-0000-0000FF240000}"/>
    <cellStyle name="Normal 16 2 2 3 4" xfId="9963" xr:uid="{00000000-0005-0000-0000-000000250000}"/>
    <cellStyle name="Normal 16 2 2 3 4 2" xfId="9964" xr:uid="{00000000-0005-0000-0000-000001250000}"/>
    <cellStyle name="Normal 16 2 2 3 4 3" xfId="9965" xr:uid="{00000000-0005-0000-0000-000002250000}"/>
    <cellStyle name="Normal 16 2 2 3 4 4" xfId="9966" xr:uid="{00000000-0005-0000-0000-000003250000}"/>
    <cellStyle name="Normal 16 2 2 3 5" xfId="9967" xr:uid="{00000000-0005-0000-0000-000004250000}"/>
    <cellStyle name="Normal 16 2 2 3 5 2" xfId="9968" xr:uid="{00000000-0005-0000-0000-000005250000}"/>
    <cellStyle name="Normal 16 2 2 3 5 3" xfId="9969" xr:uid="{00000000-0005-0000-0000-000006250000}"/>
    <cellStyle name="Normal 16 2 2 3 5 4" xfId="9970" xr:uid="{00000000-0005-0000-0000-000007250000}"/>
    <cellStyle name="Normal 16 2 2 3 6" xfId="9971" xr:uid="{00000000-0005-0000-0000-000008250000}"/>
    <cellStyle name="Normal 16 2 2 3 6 2" xfId="9972" xr:uid="{00000000-0005-0000-0000-000009250000}"/>
    <cellStyle name="Normal 16 2 2 3 6 3" xfId="9973" xr:uid="{00000000-0005-0000-0000-00000A250000}"/>
    <cellStyle name="Normal 16 2 2 3 6 4" xfId="9974" xr:uid="{00000000-0005-0000-0000-00000B250000}"/>
    <cellStyle name="Normal 16 2 2 3 7" xfId="9975" xr:uid="{00000000-0005-0000-0000-00000C250000}"/>
    <cellStyle name="Normal 16 2 2 3 7 2" xfId="9976" xr:uid="{00000000-0005-0000-0000-00000D250000}"/>
    <cellStyle name="Normal 16 2 2 3 7 3" xfId="9977" xr:uid="{00000000-0005-0000-0000-00000E250000}"/>
    <cellStyle name="Normal 16 2 2 3 8" xfId="9978" xr:uid="{00000000-0005-0000-0000-00000F250000}"/>
    <cellStyle name="Normal 16 2 2 3 9" xfId="9979" xr:uid="{00000000-0005-0000-0000-000010250000}"/>
    <cellStyle name="Normal 16 2 2 4" xfId="9980" xr:uid="{00000000-0005-0000-0000-000011250000}"/>
    <cellStyle name="Normal 16 2 2 4 2" xfId="9981" xr:uid="{00000000-0005-0000-0000-000012250000}"/>
    <cellStyle name="Normal 16 2 2 4 2 2" xfId="9982" xr:uid="{00000000-0005-0000-0000-000013250000}"/>
    <cellStyle name="Normal 16 2 2 4 2 2 2" xfId="9983" xr:uid="{00000000-0005-0000-0000-000014250000}"/>
    <cellStyle name="Normal 16 2 2 4 2 2 3" xfId="9984" xr:uid="{00000000-0005-0000-0000-000015250000}"/>
    <cellStyle name="Normal 16 2 2 4 2 2 4" xfId="9985" xr:uid="{00000000-0005-0000-0000-000016250000}"/>
    <cellStyle name="Normal 16 2 2 4 2 3" xfId="9986" xr:uid="{00000000-0005-0000-0000-000017250000}"/>
    <cellStyle name="Normal 16 2 2 4 2 3 2" xfId="9987" xr:uid="{00000000-0005-0000-0000-000018250000}"/>
    <cellStyle name="Normal 16 2 2 4 2 3 3" xfId="9988" xr:uid="{00000000-0005-0000-0000-000019250000}"/>
    <cellStyle name="Normal 16 2 2 4 2 4" xfId="9989" xr:uid="{00000000-0005-0000-0000-00001A250000}"/>
    <cellStyle name="Normal 16 2 2 4 2 5" xfId="9990" xr:uid="{00000000-0005-0000-0000-00001B250000}"/>
    <cellStyle name="Normal 16 2 2 4 2 6" xfId="9991" xr:uid="{00000000-0005-0000-0000-00001C250000}"/>
    <cellStyle name="Normal 16 2 2 4 3" xfId="9992" xr:uid="{00000000-0005-0000-0000-00001D250000}"/>
    <cellStyle name="Normal 16 2 2 4 3 2" xfId="9993" xr:uid="{00000000-0005-0000-0000-00001E250000}"/>
    <cellStyle name="Normal 16 2 2 4 3 3" xfId="9994" xr:uid="{00000000-0005-0000-0000-00001F250000}"/>
    <cellStyle name="Normal 16 2 2 4 3 4" xfId="9995" xr:uid="{00000000-0005-0000-0000-000020250000}"/>
    <cellStyle name="Normal 16 2 2 4 4" xfId="9996" xr:uid="{00000000-0005-0000-0000-000021250000}"/>
    <cellStyle name="Normal 16 2 2 4 4 2" xfId="9997" xr:uid="{00000000-0005-0000-0000-000022250000}"/>
    <cellStyle name="Normal 16 2 2 4 4 3" xfId="9998" xr:uid="{00000000-0005-0000-0000-000023250000}"/>
    <cellStyle name="Normal 16 2 2 4 4 4" xfId="9999" xr:uid="{00000000-0005-0000-0000-000024250000}"/>
    <cellStyle name="Normal 16 2 2 4 5" xfId="10000" xr:uid="{00000000-0005-0000-0000-000025250000}"/>
    <cellStyle name="Normal 16 2 2 4 5 2" xfId="10001" xr:uid="{00000000-0005-0000-0000-000026250000}"/>
    <cellStyle name="Normal 16 2 2 4 5 3" xfId="10002" xr:uid="{00000000-0005-0000-0000-000027250000}"/>
    <cellStyle name="Normal 16 2 2 4 5 4" xfId="10003" xr:uid="{00000000-0005-0000-0000-000028250000}"/>
    <cellStyle name="Normal 16 2 2 4 6" xfId="10004" xr:uid="{00000000-0005-0000-0000-000029250000}"/>
    <cellStyle name="Normal 16 2 2 4 6 2" xfId="10005" xr:uid="{00000000-0005-0000-0000-00002A250000}"/>
    <cellStyle name="Normal 16 2 2 4 6 3" xfId="10006" xr:uid="{00000000-0005-0000-0000-00002B250000}"/>
    <cellStyle name="Normal 16 2 2 4 7" xfId="10007" xr:uid="{00000000-0005-0000-0000-00002C250000}"/>
    <cellStyle name="Normal 16 2 2 4 8" xfId="10008" xr:uid="{00000000-0005-0000-0000-00002D250000}"/>
    <cellStyle name="Normal 16 2 2 4 9" xfId="10009" xr:uid="{00000000-0005-0000-0000-00002E250000}"/>
    <cellStyle name="Normal 16 2 2 5" xfId="10010" xr:uid="{00000000-0005-0000-0000-00002F250000}"/>
    <cellStyle name="Normal 16 2 2 5 2" xfId="10011" xr:uid="{00000000-0005-0000-0000-000030250000}"/>
    <cellStyle name="Normal 16 2 2 5 2 2" xfId="10012" xr:uid="{00000000-0005-0000-0000-000031250000}"/>
    <cellStyle name="Normal 16 2 2 5 2 2 2" xfId="10013" xr:uid="{00000000-0005-0000-0000-000032250000}"/>
    <cellStyle name="Normal 16 2 2 5 2 2 3" xfId="10014" xr:uid="{00000000-0005-0000-0000-000033250000}"/>
    <cellStyle name="Normal 16 2 2 5 2 2 4" xfId="10015" xr:uid="{00000000-0005-0000-0000-000034250000}"/>
    <cellStyle name="Normal 16 2 2 5 2 3" xfId="10016" xr:uid="{00000000-0005-0000-0000-000035250000}"/>
    <cellStyle name="Normal 16 2 2 5 2 3 2" xfId="10017" xr:uid="{00000000-0005-0000-0000-000036250000}"/>
    <cellStyle name="Normal 16 2 2 5 2 3 3" xfId="10018" xr:uid="{00000000-0005-0000-0000-000037250000}"/>
    <cellStyle name="Normal 16 2 2 5 2 4" xfId="10019" xr:uid="{00000000-0005-0000-0000-000038250000}"/>
    <cellStyle name="Normal 16 2 2 5 2 5" xfId="10020" xr:uid="{00000000-0005-0000-0000-000039250000}"/>
    <cellStyle name="Normal 16 2 2 5 2 6" xfId="10021" xr:uid="{00000000-0005-0000-0000-00003A250000}"/>
    <cellStyle name="Normal 16 2 2 5 3" xfId="10022" xr:uid="{00000000-0005-0000-0000-00003B250000}"/>
    <cellStyle name="Normal 16 2 2 5 3 2" xfId="10023" xr:uid="{00000000-0005-0000-0000-00003C250000}"/>
    <cellStyle name="Normal 16 2 2 5 3 3" xfId="10024" xr:uid="{00000000-0005-0000-0000-00003D250000}"/>
    <cellStyle name="Normal 16 2 2 5 3 4" xfId="10025" xr:uid="{00000000-0005-0000-0000-00003E250000}"/>
    <cellStyle name="Normal 16 2 2 5 4" xfId="10026" xr:uid="{00000000-0005-0000-0000-00003F250000}"/>
    <cellStyle name="Normal 16 2 2 5 4 2" xfId="10027" xr:uid="{00000000-0005-0000-0000-000040250000}"/>
    <cellStyle name="Normal 16 2 2 5 4 3" xfId="10028" xr:uid="{00000000-0005-0000-0000-000041250000}"/>
    <cellStyle name="Normal 16 2 2 5 4 4" xfId="10029" xr:uid="{00000000-0005-0000-0000-000042250000}"/>
    <cellStyle name="Normal 16 2 2 5 5" xfId="10030" xr:uid="{00000000-0005-0000-0000-000043250000}"/>
    <cellStyle name="Normal 16 2 2 5 5 2" xfId="10031" xr:uid="{00000000-0005-0000-0000-000044250000}"/>
    <cellStyle name="Normal 16 2 2 5 5 3" xfId="10032" xr:uid="{00000000-0005-0000-0000-000045250000}"/>
    <cellStyle name="Normal 16 2 2 5 5 4" xfId="10033" xr:uid="{00000000-0005-0000-0000-000046250000}"/>
    <cellStyle name="Normal 16 2 2 5 6" xfId="10034" xr:uid="{00000000-0005-0000-0000-000047250000}"/>
    <cellStyle name="Normal 16 2 2 5 6 2" xfId="10035" xr:uid="{00000000-0005-0000-0000-000048250000}"/>
    <cellStyle name="Normal 16 2 2 5 6 3" xfId="10036" xr:uid="{00000000-0005-0000-0000-000049250000}"/>
    <cellStyle name="Normal 16 2 2 5 7" xfId="10037" xr:uid="{00000000-0005-0000-0000-00004A250000}"/>
    <cellStyle name="Normal 16 2 2 5 8" xfId="10038" xr:uid="{00000000-0005-0000-0000-00004B250000}"/>
    <cellStyle name="Normal 16 2 2 5 9" xfId="10039" xr:uid="{00000000-0005-0000-0000-00004C250000}"/>
    <cellStyle name="Normal 16 2 2 6" xfId="10040" xr:uid="{00000000-0005-0000-0000-00004D250000}"/>
    <cellStyle name="Normal 16 2 2 6 2" xfId="10041" xr:uid="{00000000-0005-0000-0000-00004E250000}"/>
    <cellStyle name="Normal 16 2 2 6 2 2" xfId="10042" xr:uid="{00000000-0005-0000-0000-00004F250000}"/>
    <cellStyle name="Normal 16 2 2 6 2 2 2" xfId="10043" xr:uid="{00000000-0005-0000-0000-000050250000}"/>
    <cellStyle name="Normal 16 2 2 6 2 2 3" xfId="10044" xr:uid="{00000000-0005-0000-0000-000051250000}"/>
    <cellStyle name="Normal 16 2 2 6 2 2 4" xfId="10045" xr:uid="{00000000-0005-0000-0000-000052250000}"/>
    <cellStyle name="Normal 16 2 2 6 2 3" xfId="10046" xr:uid="{00000000-0005-0000-0000-000053250000}"/>
    <cellStyle name="Normal 16 2 2 6 2 3 2" xfId="10047" xr:uid="{00000000-0005-0000-0000-000054250000}"/>
    <cellStyle name="Normal 16 2 2 6 2 3 3" xfId="10048" xr:uid="{00000000-0005-0000-0000-000055250000}"/>
    <cellStyle name="Normal 16 2 2 6 2 4" xfId="10049" xr:uid="{00000000-0005-0000-0000-000056250000}"/>
    <cellStyle name="Normal 16 2 2 6 2 5" xfId="10050" xr:uid="{00000000-0005-0000-0000-000057250000}"/>
    <cellStyle name="Normal 16 2 2 6 2 6" xfId="10051" xr:uid="{00000000-0005-0000-0000-000058250000}"/>
    <cellStyle name="Normal 16 2 2 6 3" xfId="10052" xr:uid="{00000000-0005-0000-0000-000059250000}"/>
    <cellStyle name="Normal 16 2 2 6 3 2" xfId="10053" xr:uid="{00000000-0005-0000-0000-00005A250000}"/>
    <cellStyle name="Normal 16 2 2 6 3 3" xfId="10054" xr:uid="{00000000-0005-0000-0000-00005B250000}"/>
    <cellStyle name="Normal 16 2 2 6 3 4" xfId="10055" xr:uid="{00000000-0005-0000-0000-00005C250000}"/>
    <cellStyle name="Normal 16 2 2 6 4" xfId="10056" xr:uid="{00000000-0005-0000-0000-00005D250000}"/>
    <cellStyle name="Normal 16 2 2 6 4 2" xfId="10057" xr:uid="{00000000-0005-0000-0000-00005E250000}"/>
    <cellStyle name="Normal 16 2 2 6 4 3" xfId="10058" xr:uid="{00000000-0005-0000-0000-00005F250000}"/>
    <cellStyle name="Normal 16 2 2 6 4 4" xfId="10059" xr:uid="{00000000-0005-0000-0000-000060250000}"/>
    <cellStyle name="Normal 16 2 2 6 5" xfId="10060" xr:uid="{00000000-0005-0000-0000-000061250000}"/>
    <cellStyle name="Normal 16 2 2 6 5 2" xfId="10061" xr:uid="{00000000-0005-0000-0000-000062250000}"/>
    <cellStyle name="Normal 16 2 2 6 5 3" xfId="10062" xr:uid="{00000000-0005-0000-0000-000063250000}"/>
    <cellStyle name="Normal 16 2 2 6 6" xfId="10063" xr:uid="{00000000-0005-0000-0000-000064250000}"/>
    <cellStyle name="Normal 16 2 2 6 7" xfId="10064" xr:uid="{00000000-0005-0000-0000-000065250000}"/>
    <cellStyle name="Normal 16 2 2 6 8" xfId="10065" xr:uid="{00000000-0005-0000-0000-000066250000}"/>
    <cellStyle name="Normal 16 2 2 7" xfId="10066" xr:uid="{00000000-0005-0000-0000-000067250000}"/>
    <cellStyle name="Normal 16 2 2 7 2" xfId="10067" xr:uid="{00000000-0005-0000-0000-000068250000}"/>
    <cellStyle name="Normal 16 2 2 7 2 2" xfId="10068" xr:uid="{00000000-0005-0000-0000-000069250000}"/>
    <cellStyle name="Normal 16 2 2 7 2 3" xfId="10069" xr:uid="{00000000-0005-0000-0000-00006A250000}"/>
    <cellStyle name="Normal 16 2 2 7 2 4" xfId="10070" xr:uid="{00000000-0005-0000-0000-00006B250000}"/>
    <cellStyle name="Normal 16 2 2 7 3" xfId="10071" xr:uid="{00000000-0005-0000-0000-00006C250000}"/>
    <cellStyle name="Normal 16 2 2 7 3 2" xfId="10072" xr:uid="{00000000-0005-0000-0000-00006D250000}"/>
    <cellStyle name="Normal 16 2 2 7 3 3" xfId="10073" xr:uid="{00000000-0005-0000-0000-00006E250000}"/>
    <cellStyle name="Normal 16 2 2 7 4" xfId="10074" xr:uid="{00000000-0005-0000-0000-00006F250000}"/>
    <cellStyle name="Normal 16 2 2 7 5" xfId="10075" xr:uid="{00000000-0005-0000-0000-000070250000}"/>
    <cellStyle name="Normal 16 2 2 7 6" xfId="10076" xr:uid="{00000000-0005-0000-0000-000071250000}"/>
    <cellStyle name="Normal 16 2 2 8" xfId="10077" xr:uid="{00000000-0005-0000-0000-000072250000}"/>
    <cellStyle name="Normal 16 2 2 8 2" xfId="10078" xr:uid="{00000000-0005-0000-0000-000073250000}"/>
    <cellStyle name="Normal 16 2 2 8 3" xfId="10079" xr:uid="{00000000-0005-0000-0000-000074250000}"/>
    <cellStyle name="Normal 16 2 2 8 4" xfId="10080" xr:uid="{00000000-0005-0000-0000-000075250000}"/>
    <cellStyle name="Normal 16 2 2 9" xfId="10081" xr:uid="{00000000-0005-0000-0000-000076250000}"/>
    <cellStyle name="Normal 16 2 2 9 2" xfId="10082" xr:uid="{00000000-0005-0000-0000-000077250000}"/>
    <cellStyle name="Normal 16 2 2 9 3" xfId="10083" xr:uid="{00000000-0005-0000-0000-000078250000}"/>
    <cellStyle name="Normal 16 2 2 9 4" xfId="10084" xr:uid="{00000000-0005-0000-0000-000079250000}"/>
    <cellStyle name="Normal 16 2 3" xfId="310" xr:uid="{00000000-0005-0000-0000-00007A250000}"/>
    <cellStyle name="Normal 16 2 3 10" xfId="10085" xr:uid="{00000000-0005-0000-0000-00007B250000}"/>
    <cellStyle name="Normal 16 2 3 10 2" xfId="10086" xr:uid="{00000000-0005-0000-0000-00007C250000}"/>
    <cellStyle name="Normal 16 2 3 10 3" xfId="10087" xr:uid="{00000000-0005-0000-0000-00007D250000}"/>
    <cellStyle name="Normal 16 2 3 10 4" xfId="10088" xr:uid="{00000000-0005-0000-0000-00007E250000}"/>
    <cellStyle name="Normal 16 2 3 11" xfId="10089" xr:uid="{00000000-0005-0000-0000-00007F250000}"/>
    <cellStyle name="Normal 16 2 3 11 2" xfId="10090" xr:uid="{00000000-0005-0000-0000-000080250000}"/>
    <cellStyle name="Normal 16 2 3 11 3" xfId="10091" xr:uid="{00000000-0005-0000-0000-000081250000}"/>
    <cellStyle name="Normal 16 2 3 12" xfId="10092" xr:uid="{00000000-0005-0000-0000-000082250000}"/>
    <cellStyle name="Normal 16 2 3 13" xfId="10093" xr:uid="{00000000-0005-0000-0000-000083250000}"/>
    <cellStyle name="Normal 16 2 3 14" xfId="10094" xr:uid="{00000000-0005-0000-0000-000084250000}"/>
    <cellStyle name="Normal 16 2 3 2" xfId="10095" xr:uid="{00000000-0005-0000-0000-000085250000}"/>
    <cellStyle name="Normal 16 2 3 2 10" xfId="10096" xr:uid="{00000000-0005-0000-0000-000086250000}"/>
    <cellStyle name="Normal 16 2 3 2 11" xfId="10097" xr:uid="{00000000-0005-0000-0000-000087250000}"/>
    <cellStyle name="Normal 16 2 3 2 2" xfId="10098" xr:uid="{00000000-0005-0000-0000-000088250000}"/>
    <cellStyle name="Normal 16 2 3 2 2 10" xfId="10099" xr:uid="{00000000-0005-0000-0000-000089250000}"/>
    <cellStyle name="Normal 16 2 3 2 2 2" xfId="10100" xr:uid="{00000000-0005-0000-0000-00008A250000}"/>
    <cellStyle name="Normal 16 2 3 2 2 2 2" xfId="10101" xr:uid="{00000000-0005-0000-0000-00008B250000}"/>
    <cellStyle name="Normal 16 2 3 2 2 2 2 2" xfId="10102" xr:uid="{00000000-0005-0000-0000-00008C250000}"/>
    <cellStyle name="Normal 16 2 3 2 2 2 2 2 2" xfId="10103" xr:uid="{00000000-0005-0000-0000-00008D250000}"/>
    <cellStyle name="Normal 16 2 3 2 2 2 2 2 3" xfId="10104" xr:uid="{00000000-0005-0000-0000-00008E250000}"/>
    <cellStyle name="Normal 16 2 3 2 2 2 2 2 4" xfId="10105" xr:uid="{00000000-0005-0000-0000-00008F250000}"/>
    <cellStyle name="Normal 16 2 3 2 2 2 2 3" xfId="10106" xr:uid="{00000000-0005-0000-0000-000090250000}"/>
    <cellStyle name="Normal 16 2 3 2 2 2 2 3 2" xfId="10107" xr:uid="{00000000-0005-0000-0000-000091250000}"/>
    <cellStyle name="Normal 16 2 3 2 2 2 2 3 3" xfId="10108" xr:uid="{00000000-0005-0000-0000-000092250000}"/>
    <cellStyle name="Normal 16 2 3 2 2 2 2 4" xfId="10109" xr:uid="{00000000-0005-0000-0000-000093250000}"/>
    <cellStyle name="Normal 16 2 3 2 2 2 2 5" xfId="10110" xr:uid="{00000000-0005-0000-0000-000094250000}"/>
    <cellStyle name="Normal 16 2 3 2 2 2 2 6" xfId="10111" xr:uid="{00000000-0005-0000-0000-000095250000}"/>
    <cellStyle name="Normal 16 2 3 2 2 2 3" xfId="10112" xr:uid="{00000000-0005-0000-0000-000096250000}"/>
    <cellStyle name="Normal 16 2 3 2 2 2 3 2" xfId="10113" xr:uid="{00000000-0005-0000-0000-000097250000}"/>
    <cellStyle name="Normal 16 2 3 2 2 2 3 3" xfId="10114" xr:uid="{00000000-0005-0000-0000-000098250000}"/>
    <cellStyle name="Normal 16 2 3 2 2 2 3 4" xfId="10115" xr:uid="{00000000-0005-0000-0000-000099250000}"/>
    <cellStyle name="Normal 16 2 3 2 2 2 4" xfId="10116" xr:uid="{00000000-0005-0000-0000-00009A250000}"/>
    <cellStyle name="Normal 16 2 3 2 2 2 4 2" xfId="10117" xr:uid="{00000000-0005-0000-0000-00009B250000}"/>
    <cellStyle name="Normal 16 2 3 2 2 2 4 3" xfId="10118" xr:uid="{00000000-0005-0000-0000-00009C250000}"/>
    <cellStyle name="Normal 16 2 3 2 2 2 4 4" xfId="10119" xr:uid="{00000000-0005-0000-0000-00009D250000}"/>
    <cellStyle name="Normal 16 2 3 2 2 2 5" xfId="10120" xr:uid="{00000000-0005-0000-0000-00009E250000}"/>
    <cellStyle name="Normal 16 2 3 2 2 2 5 2" xfId="10121" xr:uid="{00000000-0005-0000-0000-00009F250000}"/>
    <cellStyle name="Normal 16 2 3 2 2 2 5 3" xfId="10122" xr:uid="{00000000-0005-0000-0000-0000A0250000}"/>
    <cellStyle name="Normal 16 2 3 2 2 2 5 4" xfId="10123" xr:uid="{00000000-0005-0000-0000-0000A1250000}"/>
    <cellStyle name="Normal 16 2 3 2 2 2 6" xfId="10124" xr:uid="{00000000-0005-0000-0000-0000A2250000}"/>
    <cellStyle name="Normal 16 2 3 2 2 2 6 2" xfId="10125" xr:uid="{00000000-0005-0000-0000-0000A3250000}"/>
    <cellStyle name="Normal 16 2 3 2 2 2 6 3" xfId="10126" xr:uid="{00000000-0005-0000-0000-0000A4250000}"/>
    <cellStyle name="Normal 16 2 3 2 2 2 7" xfId="10127" xr:uid="{00000000-0005-0000-0000-0000A5250000}"/>
    <cellStyle name="Normal 16 2 3 2 2 2 8" xfId="10128" xr:uid="{00000000-0005-0000-0000-0000A6250000}"/>
    <cellStyle name="Normal 16 2 3 2 2 2 9" xfId="10129" xr:uid="{00000000-0005-0000-0000-0000A7250000}"/>
    <cellStyle name="Normal 16 2 3 2 2 3" xfId="10130" xr:uid="{00000000-0005-0000-0000-0000A8250000}"/>
    <cellStyle name="Normal 16 2 3 2 2 3 2" xfId="10131" xr:uid="{00000000-0005-0000-0000-0000A9250000}"/>
    <cellStyle name="Normal 16 2 3 2 2 3 2 2" xfId="10132" xr:uid="{00000000-0005-0000-0000-0000AA250000}"/>
    <cellStyle name="Normal 16 2 3 2 2 3 2 3" xfId="10133" xr:uid="{00000000-0005-0000-0000-0000AB250000}"/>
    <cellStyle name="Normal 16 2 3 2 2 3 2 4" xfId="10134" xr:uid="{00000000-0005-0000-0000-0000AC250000}"/>
    <cellStyle name="Normal 16 2 3 2 2 3 3" xfId="10135" xr:uid="{00000000-0005-0000-0000-0000AD250000}"/>
    <cellStyle name="Normal 16 2 3 2 2 3 3 2" xfId="10136" xr:uid="{00000000-0005-0000-0000-0000AE250000}"/>
    <cellStyle name="Normal 16 2 3 2 2 3 3 3" xfId="10137" xr:uid="{00000000-0005-0000-0000-0000AF250000}"/>
    <cellStyle name="Normal 16 2 3 2 2 3 4" xfId="10138" xr:uid="{00000000-0005-0000-0000-0000B0250000}"/>
    <cellStyle name="Normal 16 2 3 2 2 3 5" xfId="10139" xr:uid="{00000000-0005-0000-0000-0000B1250000}"/>
    <cellStyle name="Normal 16 2 3 2 2 3 6" xfId="10140" xr:uid="{00000000-0005-0000-0000-0000B2250000}"/>
    <cellStyle name="Normal 16 2 3 2 2 4" xfId="10141" xr:uid="{00000000-0005-0000-0000-0000B3250000}"/>
    <cellStyle name="Normal 16 2 3 2 2 4 2" xfId="10142" xr:uid="{00000000-0005-0000-0000-0000B4250000}"/>
    <cellStyle name="Normal 16 2 3 2 2 4 3" xfId="10143" xr:uid="{00000000-0005-0000-0000-0000B5250000}"/>
    <cellStyle name="Normal 16 2 3 2 2 4 4" xfId="10144" xr:uid="{00000000-0005-0000-0000-0000B6250000}"/>
    <cellStyle name="Normal 16 2 3 2 2 5" xfId="10145" xr:uid="{00000000-0005-0000-0000-0000B7250000}"/>
    <cellStyle name="Normal 16 2 3 2 2 5 2" xfId="10146" xr:uid="{00000000-0005-0000-0000-0000B8250000}"/>
    <cellStyle name="Normal 16 2 3 2 2 5 3" xfId="10147" xr:uid="{00000000-0005-0000-0000-0000B9250000}"/>
    <cellStyle name="Normal 16 2 3 2 2 5 4" xfId="10148" xr:uid="{00000000-0005-0000-0000-0000BA250000}"/>
    <cellStyle name="Normal 16 2 3 2 2 6" xfId="10149" xr:uid="{00000000-0005-0000-0000-0000BB250000}"/>
    <cellStyle name="Normal 16 2 3 2 2 6 2" xfId="10150" xr:uid="{00000000-0005-0000-0000-0000BC250000}"/>
    <cellStyle name="Normal 16 2 3 2 2 6 3" xfId="10151" xr:uid="{00000000-0005-0000-0000-0000BD250000}"/>
    <cellStyle name="Normal 16 2 3 2 2 6 4" xfId="10152" xr:uid="{00000000-0005-0000-0000-0000BE250000}"/>
    <cellStyle name="Normal 16 2 3 2 2 7" xfId="10153" xr:uid="{00000000-0005-0000-0000-0000BF250000}"/>
    <cellStyle name="Normal 16 2 3 2 2 7 2" xfId="10154" xr:uid="{00000000-0005-0000-0000-0000C0250000}"/>
    <cellStyle name="Normal 16 2 3 2 2 7 3" xfId="10155" xr:uid="{00000000-0005-0000-0000-0000C1250000}"/>
    <cellStyle name="Normal 16 2 3 2 2 8" xfId="10156" xr:uid="{00000000-0005-0000-0000-0000C2250000}"/>
    <cellStyle name="Normal 16 2 3 2 2 9" xfId="10157" xr:uid="{00000000-0005-0000-0000-0000C3250000}"/>
    <cellStyle name="Normal 16 2 3 2 3" xfId="10158" xr:uid="{00000000-0005-0000-0000-0000C4250000}"/>
    <cellStyle name="Normal 16 2 3 2 3 2" xfId="10159" xr:uid="{00000000-0005-0000-0000-0000C5250000}"/>
    <cellStyle name="Normal 16 2 3 2 3 2 2" xfId="10160" xr:uid="{00000000-0005-0000-0000-0000C6250000}"/>
    <cellStyle name="Normal 16 2 3 2 3 2 2 2" xfId="10161" xr:uid="{00000000-0005-0000-0000-0000C7250000}"/>
    <cellStyle name="Normal 16 2 3 2 3 2 2 3" xfId="10162" xr:uid="{00000000-0005-0000-0000-0000C8250000}"/>
    <cellStyle name="Normal 16 2 3 2 3 2 2 4" xfId="10163" xr:uid="{00000000-0005-0000-0000-0000C9250000}"/>
    <cellStyle name="Normal 16 2 3 2 3 2 3" xfId="10164" xr:uid="{00000000-0005-0000-0000-0000CA250000}"/>
    <cellStyle name="Normal 16 2 3 2 3 2 3 2" xfId="10165" xr:uid="{00000000-0005-0000-0000-0000CB250000}"/>
    <cellStyle name="Normal 16 2 3 2 3 2 3 3" xfId="10166" xr:uid="{00000000-0005-0000-0000-0000CC250000}"/>
    <cellStyle name="Normal 16 2 3 2 3 2 4" xfId="10167" xr:uid="{00000000-0005-0000-0000-0000CD250000}"/>
    <cellStyle name="Normal 16 2 3 2 3 2 5" xfId="10168" xr:uid="{00000000-0005-0000-0000-0000CE250000}"/>
    <cellStyle name="Normal 16 2 3 2 3 2 6" xfId="10169" xr:uid="{00000000-0005-0000-0000-0000CF250000}"/>
    <cellStyle name="Normal 16 2 3 2 3 3" xfId="10170" xr:uid="{00000000-0005-0000-0000-0000D0250000}"/>
    <cellStyle name="Normal 16 2 3 2 3 3 2" xfId="10171" xr:uid="{00000000-0005-0000-0000-0000D1250000}"/>
    <cellStyle name="Normal 16 2 3 2 3 3 3" xfId="10172" xr:uid="{00000000-0005-0000-0000-0000D2250000}"/>
    <cellStyle name="Normal 16 2 3 2 3 3 4" xfId="10173" xr:uid="{00000000-0005-0000-0000-0000D3250000}"/>
    <cellStyle name="Normal 16 2 3 2 3 4" xfId="10174" xr:uid="{00000000-0005-0000-0000-0000D4250000}"/>
    <cellStyle name="Normal 16 2 3 2 3 4 2" xfId="10175" xr:uid="{00000000-0005-0000-0000-0000D5250000}"/>
    <cellStyle name="Normal 16 2 3 2 3 4 3" xfId="10176" xr:uid="{00000000-0005-0000-0000-0000D6250000}"/>
    <cellStyle name="Normal 16 2 3 2 3 4 4" xfId="10177" xr:uid="{00000000-0005-0000-0000-0000D7250000}"/>
    <cellStyle name="Normal 16 2 3 2 3 5" xfId="10178" xr:uid="{00000000-0005-0000-0000-0000D8250000}"/>
    <cellStyle name="Normal 16 2 3 2 3 5 2" xfId="10179" xr:uid="{00000000-0005-0000-0000-0000D9250000}"/>
    <cellStyle name="Normal 16 2 3 2 3 5 3" xfId="10180" xr:uid="{00000000-0005-0000-0000-0000DA250000}"/>
    <cellStyle name="Normal 16 2 3 2 3 5 4" xfId="10181" xr:uid="{00000000-0005-0000-0000-0000DB250000}"/>
    <cellStyle name="Normal 16 2 3 2 3 6" xfId="10182" xr:uid="{00000000-0005-0000-0000-0000DC250000}"/>
    <cellStyle name="Normal 16 2 3 2 3 6 2" xfId="10183" xr:uid="{00000000-0005-0000-0000-0000DD250000}"/>
    <cellStyle name="Normal 16 2 3 2 3 6 3" xfId="10184" xr:uid="{00000000-0005-0000-0000-0000DE250000}"/>
    <cellStyle name="Normal 16 2 3 2 3 7" xfId="10185" xr:uid="{00000000-0005-0000-0000-0000DF250000}"/>
    <cellStyle name="Normal 16 2 3 2 3 8" xfId="10186" xr:uid="{00000000-0005-0000-0000-0000E0250000}"/>
    <cellStyle name="Normal 16 2 3 2 3 9" xfId="10187" xr:uid="{00000000-0005-0000-0000-0000E1250000}"/>
    <cellStyle name="Normal 16 2 3 2 4" xfId="10188" xr:uid="{00000000-0005-0000-0000-0000E2250000}"/>
    <cellStyle name="Normal 16 2 3 2 4 2" xfId="10189" xr:uid="{00000000-0005-0000-0000-0000E3250000}"/>
    <cellStyle name="Normal 16 2 3 2 4 2 2" xfId="10190" xr:uid="{00000000-0005-0000-0000-0000E4250000}"/>
    <cellStyle name="Normal 16 2 3 2 4 2 3" xfId="10191" xr:uid="{00000000-0005-0000-0000-0000E5250000}"/>
    <cellStyle name="Normal 16 2 3 2 4 2 4" xfId="10192" xr:uid="{00000000-0005-0000-0000-0000E6250000}"/>
    <cellStyle name="Normal 16 2 3 2 4 3" xfId="10193" xr:uid="{00000000-0005-0000-0000-0000E7250000}"/>
    <cellStyle name="Normal 16 2 3 2 4 3 2" xfId="10194" xr:uid="{00000000-0005-0000-0000-0000E8250000}"/>
    <cellStyle name="Normal 16 2 3 2 4 3 3" xfId="10195" xr:uid="{00000000-0005-0000-0000-0000E9250000}"/>
    <cellStyle name="Normal 16 2 3 2 4 4" xfId="10196" xr:uid="{00000000-0005-0000-0000-0000EA250000}"/>
    <cellStyle name="Normal 16 2 3 2 4 5" xfId="10197" xr:uid="{00000000-0005-0000-0000-0000EB250000}"/>
    <cellStyle name="Normal 16 2 3 2 4 6" xfId="10198" xr:uid="{00000000-0005-0000-0000-0000EC250000}"/>
    <cellStyle name="Normal 16 2 3 2 5" xfId="10199" xr:uid="{00000000-0005-0000-0000-0000ED250000}"/>
    <cellStyle name="Normal 16 2 3 2 5 2" xfId="10200" xr:uid="{00000000-0005-0000-0000-0000EE250000}"/>
    <cellStyle name="Normal 16 2 3 2 5 3" xfId="10201" xr:uid="{00000000-0005-0000-0000-0000EF250000}"/>
    <cellStyle name="Normal 16 2 3 2 5 4" xfId="10202" xr:uid="{00000000-0005-0000-0000-0000F0250000}"/>
    <cellStyle name="Normal 16 2 3 2 6" xfId="10203" xr:uid="{00000000-0005-0000-0000-0000F1250000}"/>
    <cellStyle name="Normal 16 2 3 2 6 2" xfId="10204" xr:uid="{00000000-0005-0000-0000-0000F2250000}"/>
    <cellStyle name="Normal 16 2 3 2 6 3" xfId="10205" xr:uid="{00000000-0005-0000-0000-0000F3250000}"/>
    <cellStyle name="Normal 16 2 3 2 6 4" xfId="10206" xr:uid="{00000000-0005-0000-0000-0000F4250000}"/>
    <cellStyle name="Normal 16 2 3 2 7" xfId="10207" xr:uid="{00000000-0005-0000-0000-0000F5250000}"/>
    <cellStyle name="Normal 16 2 3 2 7 2" xfId="10208" xr:uid="{00000000-0005-0000-0000-0000F6250000}"/>
    <cellStyle name="Normal 16 2 3 2 7 3" xfId="10209" xr:uid="{00000000-0005-0000-0000-0000F7250000}"/>
    <cellStyle name="Normal 16 2 3 2 7 4" xfId="10210" xr:uid="{00000000-0005-0000-0000-0000F8250000}"/>
    <cellStyle name="Normal 16 2 3 2 8" xfId="10211" xr:uid="{00000000-0005-0000-0000-0000F9250000}"/>
    <cellStyle name="Normal 16 2 3 2 8 2" xfId="10212" xr:uid="{00000000-0005-0000-0000-0000FA250000}"/>
    <cellStyle name="Normal 16 2 3 2 8 3" xfId="10213" xr:uid="{00000000-0005-0000-0000-0000FB250000}"/>
    <cellStyle name="Normal 16 2 3 2 9" xfId="10214" xr:uid="{00000000-0005-0000-0000-0000FC250000}"/>
    <cellStyle name="Normal 16 2 3 3" xfId="10215" xr:uid="{00000000-0005-0000-0000-0000FD250000}"/>
    <cellStyle name="Normal 16 2 3 3 10" xfId="10216" xr:uid="{00000000-0005-0000-0000-0000FE250000}"/>
    <cellStyle name="Normal 16 2 3 3 2" xfId="10217" xr:uid="{00000000-0005-0000-0000-0000FF250000}"/>
    <cellStyle name="Normal 16 2 3 3 2 2" xfId="10218" xr:uid="{00000000-0005-0000-0000-000000260000}"/>
    <cellStyle name="Normal 16 2 3 3 2 2 2" xfId="10219" xr:uid="{00000000-0005-0000-0000-000001260000}"/>
    <cellStyle name="Normal 16 2 3 3 2 2 2 2" xfId="10220" xr:uid="{00000000-0005-0000-0000-000002260000}"/>
    <cellStyle name="Normal 16 2 3 3 2 2 2 3" xfId="10221" xr:uid="{00000000-0005-0000-0000-000003260000}"/>
    <cellStyle name="Normal 16 2 3 3 2 2 2 4" xfId="10222" xr:uid="{00000000-0005-0000-0000-000004260000}"/>
    <cellStyle name="Normal 16 2 3 3 2 2 3" xfId="10223" xr:uid="{00000000-0005-0000-0000-000005260000}"/>
    <cellStyle name="Normal 16 2 3 3 2 2 3 2" xfId="10224" xr:uid="{00000000-0005-0000-0000-000006260000}"/>
    <cellStyle name="Normal 16 2 3 3 2 2 3 3" xfId="10225" xr:uid="{00000000-0005-0000-0000-000007260000}"/>
    <cellStyle name="Normal 16 2 3 3 2 2 4" xfId="10226" xr:uid="{00000000-0005-0000-0000-000008260000}"/>
    <cellStyle name="Normal 16 2 3 3 2 2 5" xfId="10227" xr:uid="{00000000-0005-0000-0000-000009260000}"/>
    <cellStyle name="Normal 16 2 3 3 2 2 6" xfId="10228" xr:uid="{00000000-0005-0000-0000-00000A260000}"/>
    <cellStyle name="Normal 16 2 3 3 2 3" xfId="10229" xr:uid="{00000000-0005-0000-0000-00000B260000}"/>
    <cellStyle name="Normal 16 2 3 3 2 3 2" xfId="10230" xr:uid="{00000000-0005-0000-0000-00000C260000}"/>
    <cellStyle name="Normal 16 2 3 3 2 3 3" xfId="10231" xr:uid="{00000000-0005-0000-0000-00000D260000}"/>
    <cellStyle name="Normal 16 2 3 3 2 3 4" xfId="10232" xr:uid="{00000000-0005-0000-0000-00000E260000}"/>
    <cellStyle name="Normal 16 2 3 3 2 4" xfId="10233" xr:uid="{00000000-0005-0000-0000-00000F260000}"/>
    <cellStyle name="Normal 16 2 3 3 2 4 2" xfId="10234" xr:uid="{00000000-0005-0000-0000-000010260000}"/>
    <cellStyle name="Normal 16 2 3 3 2 4 3" xfId="10235" xr:uid="{00000000-0005-0000-0000-000011260000}"/>
    <cellStyle name="Normal 16 2 3 3 2 4 4" xfId="10236" xr:uid="{00000000-0005-0000-0000-000012260000}"/>
    <cellStyle name="Normal 16 2 3 3 2 5" xfId="10237" xr:uid="{00000000-0005-0000-0000-000013260000}"/>
    <cellStyle name="Normal 16 2 3 3 2 5 2" xfId="10238" xr:uid="{00000000-0005-0000-0000-000014260000}"/>
    <cellStyle name="Normal 16 2 3 3 2 5 3" xfId="10239" xr:uid="{00000000-0005-0000-0000-000015260000}"/>
    <cellStyle name="Normal 16 2 3 3 2 5 4" xfId="10240" xr:uid="{00000000-0005-0000-0000-000016260000}"/>
    <cellStyle name="Normal 16 2 3 3 2 6" xfId="10241" xr:uid="{00000000-0005-0000-0000-000017260000}"/>
    <cellStyle name="Normal 16 2 3 3 2 6 2" xfId="10242" xr:uid="{00000000-0005-0000-0000-000018260000}"/>
    <cellStyle name="Normal 16 2 3 3 2 6 3" xfId="10243" xr:uid="{00000000-0005-0000-0000-000019260000}"/>
    <cellStyle name="Normal 16 2 3 3 2 7" xfId="10244" xr:uid="{00000000-0005-0000-0000-00001A260000}"/>
    <cellStyle name="Normal 16 2 3 3 2 8" xfId="10245" xr:uid="{00000000-0005-0000-0000-00001B260000}"/>
    <cellStyle name="Normal 16 2 3 3 2 9" xfId="10246" xr:uid="{00000000-0005-0000-0000-00001C260000}"/>
    <cellStyle name="Normal 16 2 3 3 3" xfId="10247" xr:uid="{00000000-0005-0000-0000-00001D260000}"/>
    <cellStyle name="Normal 16 2 3 3 3 2" xfId="10248" xr:uid="{00000000-0005-0000-0000-00001E260000}"/>
    <cellStyle name="Normal 16 2 3 3 3 2 2" xfId="10249" xr:uid="{00000000-0005-0000-0000-00001F260000}"/>
    <cellStyle name="Normal 16 2 3 3 3 2 3" xfId="10250" xr:uid="{00000000-0005-0000-0000-000020260000}"/>
    <cellStyle name="Normal 16 2 3 3 3 2 4" xfId="10251" xr:uid="{00000000-0005-0000-0000-000021260000}"/>
    <cellStyle name="Normal 16 2 3 3 3 3" xfId="10252" xr:uid="{00000000-0005-0000-0000-000022260000}"/>
    <cellStyle name="Normal 16 2 3 3 3 3 2" xfId="10253" xr:uid="{00000000-0005-0000-0000-000023260000}"/>
    <cellStyle name="Normal 16 2 3 3 3 3 3" xfId="10254" xr:uid="{00000000-0005-0000-0000-000024260000}"/>
    <cellStyle name="Normal 16 2 3 3 3 4" xfId="10255" xr:uid="{00000000-0005-0000-0000-000025260000}"/>
    <cellStyle name="Normal 16 2 3 3 3 5" xfId="10256" xr:uid="{00000000-0005-0000-0000-000026260000}"/>
    <cellStyle name="Normal 16 2 3 3 3 6" xfId="10257" xr:uid="{00000000-0005-0000-0000-000027260000}"/>
    <cellStyle name="Normal 16 2 3 3 4" xfId="10258" xr:uid="{00000000-0005-0000-0000-000028260000}"/>
    <cellStyle name="Normal 16 2 3 3 4 2" xfId="10259" xr:uid="{00000000-0005-0000-0000-000029260000}"/>
    <cellStyle name="Normal 16 2 3 3 4 3" xfId="10260" xr:uid="{00000000-0005-0000-0000-00002A260000}"/>
    <cellStyle name="Normal 16 2 3 3 4 4" xfId="10261" xr:uid="{00000000-0005-0000-0000-00002B260000}"/>
    <cellStyle name="Normal 16 2 3 3 5" xfId="10262" xr:uid="{00000000-0005-0000-0000-00002C260000}"/>
    <cellStyle name="Normal 16 2 3 3 5 2" xfId="10263" xr:uid="{00000000-0005-0000-0000-00002D260000}"/>
    <cellStyle name="Normal 16 2 3 3 5 3" xfId="10264" xr:uid="{00000000-0005-0000-0000-00002E260000}"/>
    <cellStyle name="Normal 16 2 3 3 5 4" xfId="10265" xr:uid="{00000000-0005-0000-0000-00002F260000}"/>
    <cellStyle name="Normal 16 2 3 3 6" xfId="10266" xr:uid="{00000000-0005-0000-0000-000030260000}"/>
    <cellStyle name="Normal 16 2 3 3 6 2" xfId="10267" xr:uid="{00000000-0005-0000-0000-000031260000}"/>
    <cellStyle name="Normal 16 2 3 3 6 3" xfId="10268" xr:uid="{00000000-0005-0000-0000-000032260000}"/>
    <cellStyle name="Normal 16 2 3 3 6 4" xfId="10269" xr:uid="{00000000-0005-0000-0000-000033260000}"/>
    <cellStyle name="Normal 16 2 3 3 7" xfId="10270" xr:uid="{00000000-0005-0000-0000-000034260000}"/>
    <cellStyle name="Normal 16 2 3 3 7 2" xfId="10271" xr:uid="{00000000-0005-0000-0000-000035260000}"/>
    <cellStyle name="Normal 16 2 3 3 7 3" xfId="10272" xr:uid="{00000000-0005-0000-0000-000036260000}"/>
    <cellStyle name="Normal 16 2 3 3 8" xfId="10273" xr:uid="{00000000-0005-0000-0000-000037260000}"/>
    <cellStyle name="Normal 16 2 3 3 9" xfId="10274" xr:uid="{00000000-0005-0000-0000-000038260000}"/>
    <cellStyle name="Normal 16 2 3 4" xfId="10275" xr:uid="{00000000-0005-0000-0000-000039260000}"/>
    <cellStyle name="Normal 16 2 3 4 2" xfId="10276" xr:uid="{00000000-0005-0000-0000-00003A260000}"/>
    <cellStyle name="Normal 16 2 3 4 2 2" xfId="10277" xr:uid="{00000000-0005-0000-0000-00003B260000}"/>
    <cellStyle name="Normal 16 2 3 4 2 2 2" xfId="10278" xr:uid="{00000000-0005-0000-0000-00003C260000}"/>
    <cellStyle name="Normal 16 2 3 4 2 2 3" xfId="10279" xr:uid="{00000000-0005-0000-0000-00003D260000}"/>
    <cellStyle name="Normal 16 2 3 4 2 2 4" xfId="10280" xr:uid="{00000000-0005-0000-0000-00003E260000}"/>
    <cellStyle name="Normal 16 2 3 4 2 3" xfId="10281" xr:uid="{00000000-0005-0000-0000-00003F260000}"/>
    <cellStyle name="Normal 16 2 3 4 2 3 2" xfId="10282" xr:uid="{00000000-0005-0000-0000-000040260000}"/>
    <cellStyle name="Normal 16 2 3 4 2 3 3" xfId="10283" xr:uid="{00000000-0005-0000-0000-000041260000}"/>
    <cellStyle name="Normal 16 2 3 4 2 4" xfId="10284" xr:uid="{00000000-0005-0000-0000-000042260000}"/>
    <cellStyle name="Normal 16 2 3 4 2 5" xfId="10285" xr:uid="{00000000-0005-0000-0000-000043260000}"/>
    <cellStyle name="Normal 16 2 3 4 2 6" xfId="10286" xr:uid="{00000000-0005-0000-0000-000044260000}"/>
    <cellStyle name="Normal 16 2 3 4 3" xfId="10287" xr:uid="{00000000-0005-0000-0000-000045260000}"/>
    <cellStyle name="Normal 16 2 3 4 3 2" xfId="10288" xr:uid="{00000000-0005-0000-0000-000046260000}"/>
    <cellStyle name="Normal 16 2 3 4 3 3" xfId="10289" xr:uid="{00000000-0005-0000-0000-000047260000}"/>
    <cellStyle name="Normal 16 2 3 4 3 4" xfId="10290" xr:uid="{00000000-0005-0000-0000-000048260000}"/>
    <cellStyle name="Normal 16 2 3 4 4" xfId="10291" xr:uid="{00000000-0005-0000-0000-000049260000}"/>
    <cellStyle name="Normal 16 2 3 4 4 2" xfId="10292" xr:uid="{00000000-0005-0000-0000-00004A260000}"/>
    <cellStyle name="Normal 16 2 3 4 4 3" xfId="10293" xr:uid="{00000000-0005-0000-0000-00004B260000}"/>
    <cellStyle name="Normal 16 2 3 4 4 4" xfId="10294" xr:uid="{00000000-0005-0000-0000-00004C260000}"/>
    <cellStyle name="Normal 16 2 3 4 5" xfId="10295" xr:uid="{00000000-0005-0000-0000-00004D260000}"/>
    <cellStyle name="Normal 16 2 3 4 5 2" xfId="10296" xr:uid="{00000000-0005-0000-0000-00004E260000}"/>
    <cellStyle name="Normal 16 2 3 4 5 3" xfId="10297" xr:uid="{00000000-0005-0000-0000-00004F260000}"/>
    <cellStyle name="Normal 16 2 3 4 5 4" xfId="10298" xr:uid="{00000000-0005-0000-0000-000050260000}"/>
    <cellStyle name="Normal 16 2 3 4 6" xfId="10299" xr:uid="{00000000-0005-0000-0000-000051260000}"/>
    <cellStyle name="Normal 16 2 3 4 6 2" xfId="10300" xr:uid="{00000000-0005-0000-0000-000052260000}"/>
    <cellStyle name="Normal 16 2 3 4 6 3" xfId="10301" xr:uid="{00000000-0005-0000-0000-000053260000}"/>
    <cellStyle name="Normal 16 2 3 4 7" xfId="10302" xr:uid="{00000000-0005-0000-0000-000054260000}"/>
    <cellStyle name="Normal 16 2 3 4 8" xfId="10303" xr:uid="{00000000-0005-0000-0000-000055260000}"/>
    <cellStyle name="Normal 16 2 3 4 9" xfId="10304" xr:uid="{00000000-0005-0000-0000-000056260000}"/>
    <cellStyle name="Normal 16 2 3 5" xfId="10305" xr:uid="{00000000-0005-0000-0000-000057260000}"/>
    <cellStyle name="Normal 16 2 3 5 2" xfId="10306" xr:uid="{00000000-0005-0000-0000-000058260000}"/>
    <cellStyle name="Normal 16 2 3 5 2 2" xfId="10307" xr:uid="{00000000-0005-0000-0000-000059260000}"/>
    <cellStyle name="Normal 16 2 3 5 2 2 2" xfId="10308" xr:uid="{00000000-0005-0000-0000-00005A260000}"/>
    <cellStyle name="Normal 16 2 3 5 2 2 3" xfId="10309" xr:uid="{00000000-0005-0000-0000-00005B260000}"/>
    <cellStyle name="Normal 16 2 3 5 2 2 4" xfId="10310" xr:uid="{00000000-0005-0000-0000-00005C260000}"/>
    <cellStyle name="Normal 16 2 3 5 2 3" xfId="10311" xr:uid="{00000000-0005-0000-0000-00005D260000}"/>
    <cellStyle name="Normal 16 2 3 5 2 3 2" xfId="10312" xr:uid="{00000000-0005-0000-0000-00005E260000}"/>
    <cellStyle name="Normal 16 2 3 5 2 3 3" xfId="10313" xr:uid="{00000000-0005-0000-0000-00005F260000}"/>
    <cellStyle name="Normal 16 2 3 5 2 4" xfId="10314" xr:uid="{00000000-0005-0000-0000-000060260000}"/>
    <cellStyle name="Normal 16 2 3 5 2 5" xfId="10315" xr:uid="{00000000-0005-0000-0000-000061260000}"/>
    <cellStyle name="Normal 16 2 3 5 2 6" xfId="10316" xr:uid="{00000000-0005-0000-0000-000062260000}"/>
    <cellStyle name="Normal 16 2 3 5 3" xfId="10317" xr:uid="{00000000-0005-0000-0000-000063260000}"/>
    <cellStyle name="Normal 16 2 3 5 3 2" xfId="10318" xr:uid="{00000000-0005-0000-0000-000064260000}"/>
    <cellStyle name="Normal 16 2 3 5 3 3" xfId="10319" xr:uid="{00000000-0005-0000-0000-000065260000}"/>
    <cellStyle name="Normal 16 2 3 5 3 4" xfId="10320" xr:uid="{00000000-0005-0000-0000-000066260000}"/>
    <cellStyle name="Normal 16 2 3 5 4" xfId="10321" xr:uid="{00000000-0005-0000-0000-000067260000}"/>
    <cellStyle name="Normal 16 2 3 5 4 2" xfId="10322" xr:uid="{00000000-0005-0000-0000-000068260000}"/>
    <cellStyle name="Normal 16 2 3 5 4 3" xfId="10323" xr:uid="{00000000-0005-0000-0000-000069260000}"/>
    <cellStyle name="Normal 16 2 3 5 4 4" xfId="10324" xr:uid="{00000000-0005-0000-0000-00006A260000}"/>
    <cellStyle name="Normal 16 2 3 5 5" xfId="10325" xr:uid="{00000000-0005-0000-0000-00006B260000}"/>
    <cellStyle name="Normal 16 2 3 5 5 2" xfId="10326" xr:uid="{00000000-0005-0000-0000-00006C260000}"/>
    <cellStyle name="Normal 16 2 3 5 5 3" xfId="10327" xr:uid="{00000000-0005-0000-0000-00006D260000}"/>
    <cellStyle name="Normal 16 2 3 5 5 4" xfId="10328" xr:uid="{00000000-0005-0000-0000-00006E260000}"/>
    <cellStyle name="Normal 16 2 3 5 6" xfId="10329" xr:uid="{00000000-0005-0000-0000-00006F260000}"/>
    <cellStyle name="Normal 16 2 3 5 6 2" xfId="10330" xr:uid="{00000000-0005-0000-0000-000070260000}"/>
    <cellStyle name="Normal 16 2 3 5 6 3" xfId="10331" xr:uid="{00000000-0005-0000-0000-000071260000}"/>
    <cellStyle name="Normal 16 2 3 5 7" xfId="10332" xr:uid="{00000000-0005-0000-0000-000072260000}"/>
    <cellStyle name="Normal 16 2 3 5 8" xfId="10333" xr:uid="{00000000-0005-0000-0000-000073260000}"/>
    <cellStyle name="Normal 16 2 3 5 9" xfId="10334" xr:uid="{00000000-0005-0000-0000-000074260000}"/>
    <cellStyle name="Normal 16 2 3 6" xfId="10335" xr:uid="{00000000-0005-0000-0000-000075260000}"/>
    <cellStyle name="Normal 16 2 3 6 2" xfId="10336" xr:uid="{00000000-0005-0000-0000-000076260000}"/>
    <cellStyle name="Normal 16 2 3 6 2 2" xfId="10337" xr:uid="{00000000-0005-0000-0000-000077260000}"/>
    <cellStyle name="Normal 16 2 3 6 2 2 2" xfId="10338" xr:uid="{00000000-0005-0000-0000-000078260000}"/>
    <cellStyle name="Normal 16 2 3 6 2 2 3" xfId="10339" xr:uid="{00000000-0005-0000-0000-000079260000}"/>
    <cellStyle name="Normal 16 2 3 6 2 2 4" xfId="10340" xr:uid="{00000000-0005-0000-0000-00007A260000}"/>
    <cellStyle name="Normal 16 2 3 6 2 3" xfId="10341" xr:uid="{00000000-0005-0000-0000-00007B260000}"/>
    <cellStyle name="Normal 16 2 3 6 2 3 2" xfId="10342" xr:uid="{00000000-0005-0000-0000-00007C260000}"/>
    <cellStyle name="Normal 16 2 3 6 2 3 3" xfId="10343" xr:uid="{00000000-0005-0000-0000-00007D260000}"/>
    <cellStyle name="Normal 16 2 3 6 2 4" xfId="10344" xr:uid="{00000000-0005-0000-0000-00007E260000}"/>
    <cellStyle name="Normal 16 2 3 6 2 5" xfId="10345" xr:uid="{00000000-0005-0000-0000-00007F260000}"/>
    <cellStyle name="Normal 16 2 3 6 2 6" xfId="10346" xr:uid="{00000000-0005-0000-0000-000080260000}"/>
    <cellStyle name="Normal 16 2 3 6 3" xfId="10347" xr:uid="{00000000-0005-0000-0000-000081260000}"/>
    <cellStyle name="Normal 16 2 3 6 3 2" xfId="10348" xr:uid="{00000000-0005-0000-0000-000082260000}"/>
    <cellStyle name="Normal 16 2 3 6 3 3" xfId="10349" xr:uid="{00000000-0005-0000-0000-000083260000}"/>
    <cellStyle name="Normal 16 2 3 6 3 4" xfId="10350" xr:uid="{00000000-0005-0000-0000-000084260000}"/>
    <cellStyle name="Normal 16 2 3 6 4" xfId="10351" xr:uid="{00000000-0005-0000-0000-000085260000}"/>
    <cellStyle name="Normal 16 2 3 6 4 2" xfId="10352" xr:uid="{00000000-0005-0000-0000-000086260000}"/>
    <cellStyle name="Normal 16 2 3 6 4 3" xfId="10353" xr:uid="{00000000-0005-0000-0000-000087260000}"/>
    <cellStyle name="Normal 16 2 3 6 4 4" xfId="10354" xr:uid="{00000000-0005-0000-0000-000088260000}"/>
    <cellStyle name="Normal 16 2 3 6 5" xfId="10355" xr:uid="{00000000-0005-0000-0000-000089260000}"/>
    <cellStyle name="Normal 16 2 3 6 5 2" xfId="10356" xr:uid="{00000000-0005-0000-0000-00008A260000}"/>
    <cellStyle name="Normal 16 2 3 6 5 3" xfId="10357" xr:uid="{00000000-0005-0000-0000-00008B260000}"/>
    <cellStyle name="Normal 16 2 3 6 6" xfId="10358" xr:uid="{00000000-0005-0000-0000-00008C260000}"/>
    <cellStyle name="Normal 16 2 3 6 7" xfId="10359" xr:uid="{00000000-0005-0000-0000-00008D260000}"/>
    <cellStyle name="Normal 16 2 3 6 8" xfId="10360" xr:uid="{00000000-0005-0000-0000-00008E260000}"/>
    <cellStyle name="Normal 16 2 3 7" xfId="10361" xr:uid="{00000000-0005-0000-0000-00008F260000}"/>
    <cellStyle name="Normal 16 2 3 7 2" xfId="10362" xr:uid="{00000000-0005-0000-0000-000090260000}"/>
    <cellStyle name="Normal 16 2 3 7 2 2" xfId="10363" xr:uid="{00000000-0005-0000-0000-000091260000}"/>
    <cellStyle name="Normal 16 2 3 7 2 3" xfId="10364" xr:uid="{00000000-0005-0000-0000-000092260000}"/>
    <cellStyle name="Normal 16 2 3 7 2 4" xfId="10365" xr:uid="{00000000-0005-0000-0000-000093260000}"/>
    <cellStyle name="Normal 16 2 3 7 3" xfId="10366" xr:uid="{00000000-0005-0000-0000-000094260000}"/>
    <cellStyle name="Normal 16 2 3 7 3 2" xfId="10367" xr:uid="{00000000-0005-0000-0000-000095260000}"/>
    <cellStyle name="Normal 16 2 3 7 3 3" xfId="10368" xr:uid="{00000000-0005-0000-0000-000096260000}"/>
    <cellStyle name="Normal 16 2 3 7 4" xfId="10369" xr:uid="{00000000-0005-0000-0000-000097260000}"/>
    <cellStyle name="Normal 16 2 3 7 5" xfId="10370" xr:uid="{00000000-0005-0000-0000-000098260000}"/>
    <cellStyle name="Normal 16 2 3 7 6" xfId="10371" xr:uid="{00000000-0005-0000-0000-000099260000}"/>
    <cellStyle name="Normal 16 2 3 8" xfId="10372" xr:uid="{00000000-0005-0000-0000-00009A260000}"/>
    <cellStyle name="Normal 16 2 3 8 2" xfId="10373" xr:uid="{00000000-0005-0000-0000-00009B260000}"/>
    <cellStyle name="Normal 16 2 3 8 3" xfId="10374" xr:uid="{00000000-0005-0000-0000-00009C260000}"/>
    <cellStyle name="Normal 16 2 3 8 4" xfId="10375" xr:uid="{00000000-0005-0000-0000-00009D260000}"/>
    <cellStyle name="Normal 16 2 3 9" xfId="10376" xr:uid="{00000000-0005-0000-0000-00009E260000}"/>
    <cellStyle name="Normal 16 2 3 9 2" xfId="10377" xr:uid="{00000000-0005-0000-0000-00009F260000}"/>
    <cellStyle name="Normal 16 2 3 9 3" xfId="10378" xr:uid="{00000000-0005-0000-0000-0000A0260000}"/>
    <cellStyle name="Normal 16 2 3 9 4" xfId="10379" xr:uid="{00000000-0005-0000-0000-0000A1260000}"/>
    <cellStyle name="Normal 16 2 4" xfId="379" xr:uid="{00000000-0005-0000-0000-0000A2260000}"/>
    <cellStyle name="Normal 16 2 4 10" xfId="10380" xr:uid="{00000000-0005-0000-0000-0000A3260000}"/>
    <cellStyle name="Normal 16 2 4 11" xfId="10381" xr:uid="{00000000-0005-0000-0000-0000A4260000}"/>
    <cellStyle name="Normal 16 2 4 2" xfId="10382" xr:uid="{00000000-0005-0000-0000-0000A5260000}"/>
    <cellStyle name="Normal 16 2 4 2 10" xfId="10383" xr:uid="{00000000-0005-0000-0000-0000A6260000}"/>
    <cellStyle name="Normal 16 2 4 2 2" xfId="10384" xr:uid="{00000000-0005-0000-0000-0000A7260000}"/>
    <cellStyle name="Normal 16 2 4 2 2 2" xfId="10385" xr:uid="{00000000-0005-0000-0000-0000A8260000}"/>
    <cellStyle name="Normal 16 2 4 2 2 2 2" xfId="10386" xr:uid="{00000000-0005-0000-0000-0000A9260000}"/>
    <cellStyle name="Normal 16 2 4 2 2 2 2 2" xfId="10387" xr:uid="{00000000-0005-0000-0000-0000AA260000}"/>
    <cellStyle name="Normal 16 2 4 2 2 2 2 3" xfId="10388" xr:uid="{00000000-0005-0000-0000-0000AB260000}"/>
    <cellStyle name="Normal 16 2 4 2 2 2 2 4" xfId="10389" xr:uid="{00000000-0005-0000-0000-0000AC260000}"/>
    <cellStyle name="Normal 16 2 4 2 2 2 3" xfId="10390" xr:uid="{00000000-0005-0000-0000-0000AD260000}"/>
    <cellStyle name="Normal 16 2 4 2 2 2 3 2" xfId="10391" xr:uid="{00000000-0005-0000-0000-0000AE260000}"/>
    <cellStyle name="Normal 16 2 4 2 2 2 3 3" xfId="10392" xr:uid="{00000000-0005-0000-0000-0000AF260000}"/>
    <cellStyle name="Normal 16 2 4 2 2 2 4" xfId="10393" xr:uid="{00000000-0005-0000-0000-0000B0260000}"/>
    <cellStyle name="Normal 16 2 4 2 2 2 5" xfId="10394" xr:uid="{00000000-0005-0000-0000-0000B1260000}"/>
    <cellStyle name="Normal 16 2 4 2 2 2 6" xfId="10395" xr:uid="{00000000-0005-0000-0000-0000B2260000}"/>
    <cellStyle name="Normal 16 2 4 2 2 3" xfId="10396" xr:uid="{00000000-0005-0000-0000-0000B3260000}"/>
    <cellStyle name="Normal 16 2 4 2 2 3 2" xfId="10397" xr:uid="{00000000-0005-0000-0000-0000B4260000}"/>
    <cellStyle name="Normal 16 2 4 2 2 3 3" xfId="10398" xr:uid="{00000000-0005-0000-0000-0000B5260000}"/>
    <cellStyle name="Normal 16 2 4 2 2 3 4" xfId="10399" xr:uid="{00000000-0005-0000-0000-0000B6260000}"/>
    <cellStyle name="Normal 16 2 4 2 2 4" xfId="10400" xr:uid="{00000000-0005-0000-0000-0000B7260000}"/>
    <cellStyle name="Normal 16 2 4 2 2 4 2" xfId="10401" xr:uid="{00000000-0005-0000-0000-0000B8260000}"/>
    <cellStyle name="Normal 16 2 4 2 2 4 3" xfId="10402" xr:uid="{00000000-0005-0000-0000-0000B9260000}"/>
    <cellStyle name="Normal 16 2 4 2 2 4 4" xfId="10403" xr:uid="{00000000-0005-0000-0000-0000BA260000}"/>
    <cellStyle name="Normal 16 2 4 2 2 5" xfId="10404" xr:uid="{00000000-0005-0000-0000-0000BB260000}"/>
    <cellStyle name="Normal 16 2 4 2 2 5 2" xfId="10405" xr:uid="{00000000-0005-0000-0000-0000BC260000}"/>
    <cellStyle name="Normal 16 2 4 2 2 5 3" xfId="10406" xr:uid="{00000000-0005-0000-0000-0000BD260000}"/>
    <cellStyle name="Normal 16 2 4 2 2 5 4" xfId="10407" xr:uid="{00000000-0005-0000-0000-0000BE260000}"/>
    <cellStyle name="Normal 16 2 4 2 2 6" xfId="10408" xr:uid="{00000000-0005-0000-0000-0000BF260000}"/>
    <cellStyle name="Normal 16 2 4 2 2 6 2" xfId="10409" xr:uid="{00000000-0005-0000-0000-0000C0260000}"/>
    <cellStyle name="Normal 16 2 4 2 2 6 3" xfId="10410" xr:uid="{00000000-0005-0000-0000-0000C1260000}"/>
    <cellStyle name="Normal 16 2 4 2 2 7" xfId="10411" xr:uid="{00000000-0005-0000-0000-0000C2260000}"/>
    <cellStyle name="Normal 16 2 4 2 2 8" xfId="10412" xr:uid="{00000000-0005-0000-0000-0000C3260000}"/>
    <cellStyle name="Normal 16 2 4 2 2 9" xfId="10413" xr:uid="{00000000-0005-0000-0000-0000C4260000}"/>
    <cellStyle name="Normal 16 2 4 2 3" xfId="10414" xr:uid="{00000000-0005-0000-0000-0000C5260000}"/>
    <cellStyle name="Normal 16 2 4 2 3 2" xfId="10415" xr:uid="{00000000-0005-0000-0000-0000C6260000}"/>
    <cellStyle name="Normal 16 2 4 2 3 2 2" xfId="10416" xr:uid="{00000000-0005-0000-0000-0000C7260000}"/>
    <cellStyle name="Normal 16 2 4 2 3 2 3" xfId="10417" xr:uid="{00000000-0005-0000-0000-0000C8260000}"/>
    <cellStyle name="Normal 16 2 4 2 3 2 4" xfId="10418" xr:uid="{00000000-0005-0000-0000-0000C9260000}"/>
    <cellStyle name="Normal 16 2 4 2 3 3" xfId="10419" xr:uid="{00000000-0005-0000-0000-0000CA260000}"/>
    <cellStyle name="Normal 16 2 4 2 3 3 2" xfId="10420" xr:uid="{00000000-0005-0000-0000-0000CB260000}"/>
    <cellStyle name="Normal 16 2 4 2 3 3 3" xfId="10421" xr:uid="{00000000-0005-0000-0000-0000CC260000}"/>
    <cellStyle name="Normal 16 2 4 2 3 4" xfId="10422" xr:uid="{00000000-0005-0000-0000-0000CD260000}"/>
    <cellStyle name="Normal 16 2 4 2 3 5" xfId="10423" xr:uid="{00000000-0005-0000-0000-0000CE260000}"/>
    <cellStyle name="Normal 16 2 4 2 3 6" xfId="10424" xr:uid="{00000000-0005-0000-0000-0000CF260000}"/>
    <cellStyle name="Normal 16 2 4 2 4" xfId="10425" xr:uid="{00000000-0005-0000-0000-0000D0260000}"/>
    <cellStyle name="Normal 16 2 4 2 4 2" xfId="10426" xr:uid="{00000000-0005-0000-0000-0000D1260000}"/>
    <cellStyle name="Normal 16 2 4 2 4 3" xfId="10427" xr:uid="{00000000-0005-0000-0000-0000D2260000}"/>
    <cellStyle name="Normal 16 2 4 2 4 4" xfId="10428" xr:uid="{00000000-0005-0000-0000-0000D3260000}"/>
    <cellStyle name="Normal 16 2 4 2 5" xfId="10429" xr:uid="{00000000-0005-0000-0000-0000D4260000}"/>
    <cellStyle name="Normal 16 2 4 2 5 2" xfId="10430" xr:uid="{00000000-0005-0000-0000-0000D5260000}"/>
    <cellStyle name="Normal 16 2 4 2 5 3" xfId="10431" xr:uid="{00000000-0005-0000-0000-0000D6260000}"/>
    <cellStyle name="Normal 16 2 4 2 5 4" xfId="10432" xr:uid="{00000000-0005-0000-0000-0000D7260000}"/>
    <cellStyle name="Normal 16 2 4 2 6" xfId="10433" xr:uid="{00000000-0005-0000-0000-0000D8260000}"/>
    <cellStyle name="Normal 16 2 4 2 6 2" xfId="10434" xr:uid="{00000000-0005-0000-0000-0000D9260000}"/>
    <cellStyle name="Normal 16 2 4 2 6 3" xfId="10435" xr:uid="{00000000-0005-0000-0000-0000DA260000}"/>
    <cellStyle name="Normal 16 2 4 2 6 4" xfId="10436" xr:uid="{00000000-0005-0000-0000-0000DB260000}"/>
    <cellStyle name="Normal 16 2 4 2 7" xfId="10437" xr:uid="{00000000-0005-0000-0000-0000DC260000}"/>
    <cellStyle name="Normal 16 2 4 2 7 2" xfId="10438" xr:uid="{00000000-0005-0000-0000-0000DD260000}"/>
    <cellStyle name="Normal 16 2 4 2 7 3" xfId="10439" xr:uid="{00000000-0005-0000-0000-0000DE260000}"/>
    <cellStyle name="Normal 16 2 4 2 8" xfId="10440" xr:uid="{00000000-0005-0000-0000-0000DF260000}"/>
    <cellStyle name="Normal 16 2 4 2 9" xfId="10441" xr:uid="{00000000-0005-0000-0000-0000E0260000}"/>
    <cellStyle name="Normal 16 2 4 3" xfId="10442" xr:uid="{00000000-0005-0000-0000-0000E1260000}"/>
    <cellStyle name="Normal 16 2 4 3 2" xfId="10443" xr:uid="{00000000-0005-0000-0000-0000E2260000}"/>
    <cellStyle name="Normal 16 2 4 3 2 2" xfId="10444" xr:uid="{00000000-0005-0000-0000-0000E3260000}"/>
    <cellStyle name="Normal 16 2 4 3 2 2 2" xfId="10445" xr:uid="{00000000-0005-0000-0000-0000E4260000}"/>
    <cellStyle name="Normal 16 2 4 3 2 2 3" xfId="10446" xr:uid="{00000000-0005-0000-0000-0000E5260000}"/>
    <cellStyle name="Normal 16 2 4 3 2 2 4" xfId="10447" xr:uid="{00000000-0005-0000-0000-0000E6260000}"/>
    <cellStyle name="Normal 16 2 4 3 2 3" xfId="10448" xr:uid="{00000000-0005-0000-0000-0000E7260000}"/>
    <cellStyle name="Normal 16 2 4 3 2 3 2" xfId="10449" xr:uid="{00000000-0005-0000-0000-0000E8260000}"/>
    <cellStyle name="Normal 16 2 4 3 2 3 3" xfId="10450" xr:uid="{00000000-0005-0000-0000-0000E9260000}"/>
    <cellStyle name="Normal 16 2 4 3 2 4" xfId="10451" xr:uid="{00000000-0005-0000-0000-0000EA260000}"/>
    <cellStyle name="Normal 16 2 4 3 2 5" xfId="10452" xr:uid="{00000000-0005-0000-0000-0000EB260000}"/>
    <cellStyle name="Normal 16 2 4 3 2 6" xfId="10453" xr:uid="{00000000-0005-0000-0000-0000EC260000}"/>
    <cellStyle name="Normal 16 2 4 3 3" xfId="10454" xr:uid="{00000000-0005-0000-0000-0000ED260000}"/>
    <cellStyle name="Normal 16 2 4 3 3 2" xfId="10455" xr:uid="{00000000-0005-0000-0000-0000EE260000}"/>
    <cellStyle name="Normal 16 2 4 3 3 3" xfId="10456" xr:uid="{00000000-0005-0000-0000-0000EF260000}"/>
    <cellStyle name="Normal 16 2 4 3 3 4" xfId="10457" xr:uid="{00000000-0005-0000-0000-0000F0260000}"/>
    <cellStyle name="Normal 16 2 4 3 4" xfId="10458" xr:uid="{00000000-0005-0000-0000-0000F1260000}"/>
    <cellStyle name="Normal 16 2 4 3 4 2" xfId="10459" xr:uid="{00000000-0005-0000-0000-0000F2260000}"/>
    <cellStyle name="Normal 16 2 4 3 4 3" xfId="10460" xr:uid="{00000000-0005-0000-0000-0000F3260000}"/>
    <cellStyle name="Normal 16 2 4 3 4 4" xfId="10461" xr:uid="{00000000-0005-0000-0000-0000F4260000}"/>
    <cellStyle name="Normal 16 2 4 3 5" xfId="10462" xr:uid="{00000000-0005-0000-0000-0000F5260000}"/>
    <cellStyle name="Normal 16 2 4 3 5 2" xfId="10463" xr:uid="{00000000-0005-0000-0000-0000F6260000}"/>
    <cellStyle name="Normal 16 2 4 3 5 3" xfId="10464" xr:uid="{00000000-0005-0000-0000-0000F7260000}"/>
    <cellStyle name="Normal 16 2 4 3 5 4" xfId="10465" xr:uid="{00000000-0005-0000-0000-0000F8260000}"/>
    <cellStyle name="Normal 16 2 4 3 6" xfId="10466" xr:uid="{00000000-0005-0000-0000-0000F9260000}"/>
    <cellStyle name="Normal 16 2 4 3 6 2" xfId="10467" xr:uid="{00000000-0005-0000-0000-0000FA260000}"/>
    <cellStyle name="Normal 16 2 4 3 6 3" xfId="10468" xr:uid="{00000000-0005-0000-0000-0000FB260000}"/>
    <cellStyle name="Normal 16 2 4 3 7" xfId="10469" xr:uid="{00000000-0005-0000-0000-0000FC260000}"/>
    <cellStyle name="Normal 16 2 4 3 8" xfId="10470" xr:uid="{00000000-0005-0000-0000-0000FD260000}"/>
    <cellStyle name="Normal 16 2 4 3 9" xfId="10471" xr:uid="{00000000-0005-0000-0000-0000FE260000}"/>
    <cellStyle name="Normal 16 2 4 4" xfId="10472" xr:uid="{00000000-0005-0000-0000-0000FF260000}"/>
    <cellStyle name="Normal 16 2 4 4 2" xfId="10473" xr:uid="{00000000-0005-0000-0000-000000270000}"/>
    <cellStyle name="Normal 16 2 4 4 2 2" xfId="10474" xr:uid="{00000000-0005-0000-0000-000001270000}"/>
    <cellStyle name="Normal 16 2 4 4 2 3" xfId="10475" xr:uid="{00000000-0005-0000-0000-000002270000}"/>
    <cellStyle name="Normal 16 2 4 4 2 4" xfId="10476" xr:uid="{00000000-0005-0000-0000-000003270000}"/>
    <cellStyle name="Normal 16 2 4 4 3" xfId="10477" xr:uid="{00000000-0005-0000-0000-000004270000}"/>
    <cellStyle name="Normal 16 2 4 4 3 2" xfId="10478" xr:uid="{00000000-0005-0000-0000-000005270000}"/>
    <cellStyle name="Normal 16 2 4 4 3 3" xfId="10479" xr:uid="{00000000-0005-0000-0000-000006270000}"/>
    <cellStyle name="Normal 16 2 4 4 4" xfId="10480" xr:uid="{00000000-0005-0000-0000-000007270000}"/>
    <cellStyle name="Normal 16 2 4 4 5" xfId="10481" xr:uid="{00000000-0005-0000-0000-000008270000}"/>
    <cellStyle name="Normal 16 2 4 4 6" xfId="10482" xr:uid="{00000000-0005-0000-0000-000009270000}"/>
    <cellStyle name="Normal 16 2 4 5" xfId="10483" xr:uid="{00000000-0005-0000-0000-00000A270000}"/>
    <cellStyle name="Normal 16 2 4 5 2" xfId="10484" xr:uid="{00000000-0005-0000-0000-00000B270000}"/>
    <cellStyle name="Normal 16 2 4 5 3" xfId="10485" xr:uid="{00000000-0005-0000-0000-00000C270000}"/>
    <cellStyle name="Normal 16 2 4 5 4" xfId="10486" xr:uid="{00000000-0005-0000-0000-00000D270000}"/>
    <cellStyle name="Normal 16 2 4 6" xfId="10487" xr:uid="{00000000-0005-0000-0000-00000E270000}"/>
    <cellStyle name="Normal 16 2 4 6 2" xfId="10488" xr:uid="{00000000-0005-0000-0000-00000F270000}"/>
    <cellStyle name="Normal 16 2 4 6 3" xfId="10489" xr:uid="{00000000-0005-0000-0000-000010270000}"/>
    <cellStyle name="Normal 16 2 4 6 4" xfId="10490" xr:uid="{00000000-0005-0000-0000-000011270000}"/>
    <cellStyle name="Normal 16 2 4 7" xfId="10491" xr:uid="{00000000-0005-0000-0000-000012270000}"/>
    <cellStyle name="Normal 16 2 4 7 2" xfId="10492" xr:uid="{00000000-0005-0000-0000-000013270000}"/>
    <cellStyle name="Normal 16 2 4 7 3" xfId="10493" xr:uid="{00000000-0005-0000-0000-000014270000}"/>
    <cellStyle name="Normal 16 2 4 7 4" xfId="10494" xr:uid="{00000000-0005-0000-0000-000015270000}"/>
    <cellStyle name="Normal 16 2 4 8" xfId="10495" xr:uid="{00000000-0005-0000-0000-000016270000}"/>
    <cellStyle name="Normal 16 2 4 8 2" xfId="10496" xr:uid="{00000000-0005-0000-0000-000017270000}"/>
    <cellStyle name="Normal 16 2 4 8 3" xfId="10497" xr:uid="{00000000-0005-0000-0000-000018270000}"/>
    <cellStyle name="Normal 16 2 4 9" xfId="10498" xr:uid="{00000000-0005-0000-0000-000019270000}"/>
    <cellStyle name="Normal 16 2 5" xfId="10499" xr:uid="{00000000-0005-0000-0000-00001A270000}"/>
    <cellStyle name="Normal 16 2 5 10" xfId="10500" xr:uid="{00000000-0005-0000-0000-00001B270000}"/>
    <cellStyle name="Normal 16 2 5 11" xfId="10501" xr:uid="{00000000-0005-0000-0000-00001C270000}"/>
    <cellStyle name="Normal 16 2 5 2" xfId="10502" xr:uid="{00000000-0005-0000-0000-00001D270000}"/>
    <cellStyle name="Normal 16 2 5 2 10" xfId="10503" xr:uid="{00000000-0005-0000-0000-00001E270000}"/>
    <cellStyle name="Normal 16 2 5 2 2" xfId="10504" xr:uid="{00000000-0005-0000-0000-00001F270000}"/>
    <cellStyle name="Normal 16 2 5 2 2 2" xfId="10505" xr:uid="{00000000-0005-0000-0000-000020270000}"/>
    <cellStyle name="Normal 16 2 5 2 2 2 2" xfId="10506" xr:uid="{00000000-0005-0000-0000-000021270000}"/>
    <cellStyle name="Normal 16 2 5 2 2 2 2 2" xfId="10507" xr:uid="{00000000-0005-0000-0000-000022270000}"/>
    <cellStyle name="Normal 16 2 5 2 2 2 2 3" xfId="10508" xr:uid="{00000000-0005-0000-0000-000023270000}"/>
    <cellStyle name="Normal 16 2 5 2 2 2 2 4" xfId="10509" xr:uid="{00000000-0005-0000-0000-000024270000}"/>
    <cellStyle name="Normal 16 2 5 2 2 2 3" xfId="10510" xr:uid="{00000000-0005-0000-0000-000025270000}"/>
    <cellStyle name="Normal 16 2 5 2 2 2 3 2" xfId="10511" xr:uid="{00000000-0005-0000-0000-000026270000}"/>
    <cellStyle name="Normal 16 2 5 2 2 2 3 3" xfId="10512" xr:uid="{00000000-0005-0000-0000-000027270000}"/>
    <cellStyle name="Normal 16 2 5 2 2 2 4" xfId="10513" xr:uid="{00000000-0005-0000-0000-000028270000}"/>
    <cellStyle name="Normal 16 2 5 2 2 2 5" xfId="10514" xr:uid="{00000000-0005-0000-0000-000029270000}"/>
    <cellStyle name="Normal 16 2 5 2 2 2 6" xfId="10515" xr:uid="{00000000-0005-0000-0000-00002A270000}"/>
    <cellStyle name="Normal 16 2 5 2 2 3" xfId="10516" xr:uid="{00000000-0005-0000-0000-00002B270000}"/>
    <cellStyle name="Normal 16 2 5 2 2 3 2" xfId="10517" xr:uid="{00000000-0005-0000-0000-00002C270000}"/>
    <cellStyle name="Normal 16 2 5 2 2 3 3" xfId="10518" xr:uid="{00000000-0005-0000-0000-00002D270000}"/>
    <cellStyle name="Normal 16 2 5 2 2 3 4" xfId="10519" xr:uid="{00000000-0005-0000-0000-00002E270000}"/>
    <cellStyle name="Normal 16 2 5 2 2 4" xfId="10520" xr:uid="{00000000-0005-0000-0000-00002F270000}"/>
    <cellStyle name="Normal 16 2 5 2 2 4 2" xfId="10521" xr:uid="{00000000-0005-0000-0000-000030270000}"/>
    <cellStyle name="Normal 16 2 5 2 2 4 3" xfId="10522" xr:uid="{00000000-0005-0000-0000-000031270000}"/>
    <cellStyle name="Normal 16 2 5 2 2 4 4" xfId="10523" xr:uid="{00000000-0005-0000-0000-000032270000}"/>
    <cellStyle name="Normal 16 2 5 2 2 5" xfId="10524" xr:uid="{00000000-0005-0000-0000-000033270000}"/>
    <cellStyle name="Normal 16 2 5 2 2 5 2" xfId="10525" xr:uid="{00000000-0005-0000-0000-000034270000}"/>
    <cellStyle name="Normal 16 2 5 2 2 5 3" xfId="10526" xr:uid="{00000000-0005-0000-0000-000035270000}"/>
    <cellStyle name="Normal 16 2 5 2 2 5 4" xfId="10527" xr:uid="{00000000-0005-0000-0000-000036270000}"/>
    <cellStyle name="Normal 16 2 5 2 2 6" xfId="10528" xr:uid="{00000000-0005-0000-0000-000037270000}"/>
    <cellStyle name="Normal 16 2 5 2 2 6 2" xfId="10529" xr:uid="{00000000-0005-0000-0000-000038270000}"/>
    <cellStyle name="Normal 16 2 5 2 2 6 3" xfId="10530" xr:uid="{00000000-0005-0000-0000-000039270000}"/>
    <cellStyle name="Normal 16 2 5 2 2 7" xfId="10531" xr:uid="{00000000-0005-0000-0000-00003A270000}"/>
    <cellStyle name="Normal 16 2 5 2 2 8" xfId="10532" xr:uid="{00000000-0005-0000-0000-00003B270000}"/>
    <cellStyle name="Normal 16 2 5 2 2 9" xfId="10533" xr:uid="{00000000-0005-0000-0000-00003C270000}"/>
    <cellStyle name="Normal 16 2 5 2 3" xfId="10534" xr:uid="{00000000-0005-0000-0000-00003D270000}"/>
    <cellStyle name="Normal 16 2 5 2 3 2" xfId="10535" xr:uid="{00000000-0005-0000-0000-00003E270000}"/>
    <cellStyle name="Normal 16 2 5 2 3 2 2" xfId="10536" xr:uid="{00000000-0005-0000-0000-00003F270000}"/>
    <cellStyle name="Normal 16 2 5 2 3 2 3" xfId="10537" xr:uid="{00000000-0005-0000-0000-000040270000}"/>
    <cellStyle name="Normal 16 2 5 2 3 2 4" xfId="10538" xr:uid="{00000000-0005-0000-0000-000041270000}"/>
    <cellStyle name="Normal 16 2 5 2 3 3" xfId="10539" xr:uid="{00000000-0005-0000-0000-000042270000}"/>
    <cellStyle name="Normal 16 2 5 2 3 3 2" xfId="10540" xr:uid="{00000000-0005-0000-0000-000043270000}"/>
    <cellStyle name="Normal 16 2 5 2 3 3 3" xfId="10541" xr:uid="{00000000-0005-0000-0000-000044270000}"/>
    <cellStyle name="Normal 16 2 5 2 3 4" xfId="10542" xr:uid="{00000000-0005-0000-0000-000045270000}"/>
    <cellStyle name="Normal 16 2 5 2 3 5" xfId="10543" xr:uid="{00000000-0005-0000-0000-000046270000}"/>
    <cellStyle name="Normal 16 2 5 2 3 6" xfId="10544" xr:uid="{00000000-0005-0000-0000-000047270000}"/>
    <cellStyle name="Normal 16 2 5 2 4" xfId="10545" xr:uid="{00000000-0005-0000-0000-000048270000}"/>
    <cellStyle name="Normal 16 2 5 2 4 2" xfId="10546" xr:uid="{00000000-0005-0000-0000-000049270000}"/>
    <cellStyle name="Normal 16 2 5 2 4 3" xfId="10547" xr:uid="{00000000-0005-0000-0000-00004A270000}"/>
    <cellStyle name="Normal 16 2 5 2 4 4" xfId="10548" xr:uid="{00000000-0005-0000-0000-00004B270000}"/>
    <cellStyle name="Normal 16 2 5 2 5" xfId="10549" xr:uid="{00000000-0005-0000-0000-00004C270000}"/>
    <cellStyle name="Normal 16 2 5 2 5 2" xfId="10550" xr:uid="{00000000-0005-0000-0000-00004D270000}"/>
    <cellStyle name="Normal 16 2 5 2 5 3" xfId="10551" xr:uid="{00000000-0005-0000-0000-00004E270000}"/>
    <cellStyle name="Normal 16 2 5 2 5 4" xfId="10552" xr:uid="{00000000-0005-0000-0000-00004F270000}"/>
    <cellStyle name="Normal 16 2 5 2 6" xfId="10553" xr:uid="{00000000-0005-0000-0000-000050270000}"/>
    <cellStyle name="Normal 16 2 5 2 6 2" xfId="10554" xr:uid="{00000000-0005-0000-0000-000051270000}"/>
    <cellStyle name="Normal 16 2 5 2 6 3" xfId="10555" xr:uid="{00000000-0005-0000-0000-000052270000}"/>
    <cellStyle name="Normal 16 2 5 2 6 4" xfId="10556" xr:uid="{00000000-0005-0000-0000-000053270000}"/>
    <cellStyle name="Normal 16 2 5 2 7" xfId="10557" xr:uid="{00000000-0005-0000-0000-000054270000}"/>
    <cellStyle name="Normal 16 2 5 2 7 2" xfId="10558" xr:uid="{00000000-0005-0000-0000-000055270000}"/>
    <cellStyle name="Normal 16 2 5 2 7 3" xfId="10559" xr:uid="{00000000-0005-0000-0000-000056270000}"/>
    <cellStyle name="Normal 16 2 5 2 8" xfId="10560" xr:uid="{00000000-0005-0000-0000-000057270000}"/>
    <cellStyle name="Normal 16 2 5 2 9" xfId="10561" xr:uid="{00000000-0005-0000-0000-000058270000}"/>
    <cellStyle name="Normal 16 2 5 3" xfId="10562" xr:uid="{00000000-0005-0000-0000-000059270000}"/>
    <cellStyle name="Normal 16 2 5 3 2" xfId="10563" xr:uid="{00000000-0005-0000-0000-00005A270000}"/>
    <cellStyle name="Normal 16 2 5 3 2 2" xfId="10564" xr:uid="{00000000-0005-0000-0000-00005B270000}"/>
    <cellStyle name="Normal 16 2 5 3 2 2 2" xfId="10565" xr:uid="{00000000-0005-0000-0000-00005C270000}"/>
    <cellStyle name="Normal 16 2 5 3 2 2 3" xfId="10566" xr:uid="{00000000-0005-0000-0000-00005D270000}"/>
    <cellStyle name="Normal 16 2 5 3 2 2 4" xfId="10567" xr:uid="{00000000-0005-0000-0000-00005E270000}"/>
    <cellStyle name="Normal 16 2 5 3 2 3" xfId="10568" xr:uid="{00000000-0005-0000-0000-00005F270000}"/>
    <cellStyle name="Normal 16 2 5 3 2 3 2" xfId="10569" xr:uid="{00000000-0005-0000-0000-000060270000}"/>
    <cellStyle name="Normal 16 2 5 3 2 3 3" xfId="10570" xr:uid="{00000000-0005-0000-0000-000061270000}"/>
    <cellStyle name="Normal 16 2 5 3 2 4" xfId="10571" xr:uid="{00000000-0005-0000-0000-000062270000}"/>
    <cellStyle name="Normal 16 2 5 3 2 5" xfId="10572" xr:uid="{00000000-0005-0000-0000-000063270000}"/>
    <cellStyle name="Normal 16 2 5 3 2 6" xfId="10573" xr:uid="{00000000-0005-0000-0000-000064270000}"/>
    <cellStyle name="Normal 16 2 5 3 3" xfId="10574" xr:uid="{00000000-0005-0000-0000-000065270000}"/>
    <cellStyle name="Normal 16 2 5 3 3 2" xfId="10575" xr:uid="{00000000-0005-0000-0000-000066270000}"/>
    <cellStyle name="Normal 16 2 5 3 3 3" xfId="10576" xr:uid="{00000000-0005-0000-0000-000067270000}"/>
    <cellStyle name="Normal 16 2 5 3 3 4" xfId="10577" xr:uid="{00000000-0005-0000-0000-000068270000}"/>
    <cellStyle name="Normal 16 2 5 3 4" xfId="10578" xr:uid="{00000000-0005-0000-0000-000069270000}"/>
    <cellStyle name="Normal 16 2 5 3 4 2" xfId="10579" xr:uid="{00000000-0005-0000-0000-00006A270000}"/>
    <cellStyle name="Normal 16 2 5 3 4 3" xfId="10580" xr:uid="{00000000-0005-0000-0000-00006B270000}"/>
    <cellStyle name="Normal 16 2 5 3 4 4" xfId="10581" xr:uid="{00000000-0005-0000-0000-00006C270000}"/>
    <cellStyle name="Normal 16 2 5 3 5" xfId="10582" xr:uid="{00000000-0005-0000-0000-00006D270000}"/>
    <cellStyle name="Normal 16 2 5 3 5 2" xfId="10583" xr:uid="{00000000-0005-0000-0000-00006E270000}"/>
    <cellStyle name="Normal 16 2 5 3 5 3" xfId="10584" xr:uid="{00000000-0005-0000-0000-00006F270000}"/>
    <cellStyle name="Normal 16 2 5 3 5 4" xfId="10585" xr:uid="{00000000-0005-0000-0000-000070270000}"/>
    <cellStyle name="Normal 16 2 5 3 6" xfId="10586" xr:uid="{00000000-0005-0000-0000-000071270000}"/>
    <cellStyle name="Normal 16 2 5 3 6 2" xfId="10587" xr:uid="{00000000-0005-0000-0000-000072270000}"/>
    <cellStyle name="Normal 16 2 5 3 6 3" xfId="10588" xr:uid="{00000000-0005-0000-0000-000073270000}"/>
    <cellStyle name="Normal 16 2 5 3 7" xfId="10589" xr:uid="{00000000-0005-0000-0000-000074270000}"/>
    <cellStyle name="Normal 16 2 5 3 8" xfId="10590" xr:uid="{00000000-0005-0000-0000-000075270000}"/>
    <cellStyle name="Normal 16 2 5 3 9" xfId="10591" xr:uid="{00000000-0005-0000-0000-000076270000}"/>
    <cellStyle name="Normal 16 2 5 4" xfId="10592" xr:uid="{00000000-0005-0000-0000-000077270000}"/>
    <cellStyle name="Normal 16 2 5 4 2" xfId="10593" xr:uid="{00000000-0005-0000-0000-000078270000}"/>
    <cellStyle name="Normal 16 2 5 4 2 2" xfId="10594" xr:uid="{00000000-0005-0000-0000-000079270000}"/>
    <cellStyle name="Normal 16 2 5 4 2 3" xfId="10595" xr:uid="{00000000-0005-0000-0000-00007A270000}"/>
    <cellStyle name="Normal 16 2 5 4 2 4" xfId="10596" xr:uid="{00000000-0005-0000-0000-00007B270000}"/>
    <cellStyle name="Normal 16 2 5 4 3" xfId="10597" xr:uid="{00000000-0005-0000-0000-00007C270000}"/>
    <cellStyle name="Normal 16 2 5 4 3 2" xfId="10598" xr:uid="{00000000-0005-0000-0000-00007D270000}"/>
    <cellStyle name="Normal 16 2 5 4 3 3" xfId="10599" xr:uid="{00000000-0005-0000-0000-00007E270000}"/>
    <cellStyle name="Normal 16 2 5 4 4" xfId="10600" xr:uid="{00000000-0005-0000-0000-00007F270000}"/>
    <cellStyle name="Normal 16 2 5 4 5" xfId="10601" xr:uid="{00000000-0005-0000-0000-000080270000}"/>
    <cellStyle name="Normal 16 2 5 4 6" xfId="10602" xr:uid="{00000000-0005-0000-0000-000081270000}"/>
    <cellStyle name="Normal 16 2 5 5" xfId="10603" xr:uid="{00000000-0005-0000-0000-000082270000}"/>
    <cellStyle name="Normal 16 2 5 5 2" xfId="10604" xr:uid="{00000000-0005-0000-0000-000083270000}"/>
    <cellStyle name="Normal 16 2 5 5 3" xfId="10605" xr:uid="{00000000-0005-0000-0000-000084270000}"/>
    <cellStyle name="Normal 16 2 5 5 4" xfId="10606" xr:uid="{00000000-0005-0000-0000-000085270000}"/>
    <cellStyle name="Normal 16 2 5 6" xfId="10607" xr:uid="{00000000-0005-0000-0000-000086270000}"/>
    <cellStyle name="Normal 16 2 5 6 2" xfId="10608" xr:uid="{00000000-0005-0000-0000-000087270000}"/>
    <cellStyle name="Normal 16 2 5 6 3" xfId="10609" xr:uid="{00000000-0005-0000-0000-000088270000}"/>
    <cellStyle name="Normal 16 2 5 6 4" xfId="10610" xr:uid="{00000000-0005-0000-0000-000089270000}"/>
    <cellStyle name="Normal 16 2 5 7" xfId="10611" xr:uid="{00000000-0005-0000-0000-00008A270000}"/>
    <cellStyle name="Normal 16 2 5 7 2" xfId="10612" xr:uid="{00000000-0005-0000-0000-00008B270000}"/>
    <cellStyle name="Normal 16 2 5 7 3" xfId="10613" xr:uid="{00000000-0005-0000-0000-00008C270000}"/>
    <cellStyle name="Normal 16 2 5 7 4" xfId="10614" xr:uid="{00000000-0005-0000-0000-00008D270000}"/>
    <cellStyle name="Normal 16 2 5 8" xfId="10615" xr:uid="{00000000-0005-0000-0000-00008E270000}"/>
    <cellStyle name="Normal 16 2 5 8 2" xfId="10616" xr:uid="{00000000-0005-0000-0000-00008F270000}"/>
    <cellStyle name="Normal 16 2 5 8 3" xfId="10617" xr:uid="{00000000-0005-0000-0000-000090270000}"/>
    <cellStyle name="Normal 16 2 5 9" xfId="10618" xr:uid="{00000000-0005-0000-0000-000091270000}"/>
    <cellStyle name="Normal 16 2 6" xfId="10619" xr:uid="{00000000-0005-0000-0000-000092270000}"/>
    <cellStyle name="Normal 16 2 6 10" xfId="10620" xr:uid="{00000000-0005-0000-0000-000093270000}"/>
    <cellStyle name="Normal 16 2 6 11" xfId="10621" xr:uid="{00000000-0005-0000-0000-000094270000}"/>
    <cellStyle name="Normal 16 2 6 2" xfId="10622" xr:uid="{00000000-0005-0000-0000-000095270000}"/>
    <cellStyle name="Normal 16 2 6 2 10" xfId="10623" xr:uid="{00000000-0005-0000-0000-000096270000}"/>
    <cellStyle name="Normal 16 2 6 2 2" xfId="10624" xr:uid="{00000000-0005-0000-0000-000097270000}"/>
    <cellStyle name="Normal 16 2 6 2 2 2" xfId="10625" xr:uid="{00000000-0005-0000-0000-000098270000}"/>
    <cellStyle name="Normal 16 2 6 2 2 2 2" xfId="10626" xr:uid="{00000000-0005-0000-0000-000099270000}"/>
    <cellStyle name="Normal 16 2 6 2 2 2 2 2" xfId="10627" xr:uid="{00000000-0005-0000-0000-00009A270000}"/>
    <cellStyle name="Normal 16 2 6 2 2 2 2 3" xfId="10628" xr:uid="{00000000-0005-0000-0000-00009B270000}"/>
    <cellStyle name="Normal 16 2 6 2 2 2 2 4" xfId="10629" xr:uid="{00000000-0005-0000-0000-00009C270000}"/>
    <cellStyle name="Normal 16 2 6 2 2 2 3" xfId="10630" xr:uid="{00000000-0005-0000-0000-00009D270000}"/>
    <cellStyle name="Normal 16 2 6 2 2 2 3 2" xfId="10631" xr:uid="{00000000-0005-0000-0000-00009E270000}"/>
    <cellStyle name="Normal 16 2 6 2 2 2 3 3" xfId="10632" xr:uid="{00000000-0005-0000-0000-00009F270000}"/>
    <cellStyle name="Normal 16 2 6 2 2 2 4" xfId="10633" xr:uid="{00000000-0005-0000-0000-0000A0270000}"/>
    <cellStyle name="Normal 16 2 6 2 2 2 5" xfId="10634" xr:uid="{00000000-0005-0000-0000-0000A1270000}"/>
    <cellStyle name="Normal 16 2 6 2 2 2 6" xfId="10635" xr:uid="{00000000-0005-0000-0000-0000A2270000}"/>
    <cellStyle name="Normal 16 2 6 2 2 3" xfId="10636" xr:uid="{00000000-0005-0000-0000-0000A3270000}"/>
    <cellStyle name="Normal 16 2 6 2 2 3 2" xfId="10637" xr:uid="{00000000-0005-0000-0000-0000A4270000}"/>
    <cellStyle name="Normal 16 2 6 2 2 3 3" xfId="10638" xr:uid="{00000000-0005-0000-0000-0000A5270000}"/>
    <cellStyle name="Normal 16 2 6 2 2 3 4" xfId="10639" xr:uid="{00000000-0005-0000-0000-0000A6270000}"/>
    <cellStyle name="Normal 16 2 6 2 2 4" xfId="10640" xr:uid="{00000000-0005-0000-0000-0000A7270000}"/>
    <cellStyle name="Normal 16 2 6 2 2 4 2" xfId="10641" xr:uid="{00000000-0005-0000-0000-0000A8270000}"/>
    <cellStyle name="Normal 16 2 6 2 2 4 3" xfId="10642" xr:uid="{00000000-0005-0000-0000-0000A9270000}"/>
    <cellStyle name="Normal 16 2 6 2 2 4 4" xfId="10643" xr:uid="{00000000-0005-0000-0000-0000AA270000}"/>
    <cellStyle name="Normal 16 2 6 2 2 5" xfId="10644" xr:uid="{00000000-0005-0000-0000-0000AB270000}"/>
    <cellStyle name="Normal 16 2 6 2 2 5 2" xfId="10645" xr:uid="{00000000-0005-0000-0000-0000AC270000}"/>
    <cellStyle name="Normal 16 2 6 2 2 5 3" xfId="10646" xr:uid="{00000000-0005-0000-0000-0000AD270000}"/>
    <cellStyle name="Normal 16 2 6 2 2 5 4" xfId="10647" xr:uid="{00000000-0005-0000-0000-0000AE270000}"/>
    <cellStyle name="Normal 16 2 6 2 2 6" xfId="10648" xr:uid="{00000000-0005-0000-0000-0000AF270000}"/>
    <cellStyle name="Normal 16 2 6 2 2 6 2" xfId="10649" xr:uid="{00000000-0005-0000-0000-0000B0270000}"/>
    <cellStyle name="Normal 16 2 6 2 2 6 3" xfId="10650" xr:uid="{00000000-0005-0000-0000-0000B1270000}"/>
    <cellStyle name="Normal 16 2 6 2 2 7" xfId="10651" xr:uid="{00000000-0005-0000-0000-0000B2270000}"/>
    <cellStyle name="Normal 16 2 6 2 2 8" xfId="10652" xr:uid="{00000000-0005-0000-0000-0000B3270000}"/>
    <cellStyle name="Normal 16 2 6 2 2 9" xfId="10653" xr:uid="{00000000-0005-0000-0000-0000B4270000}"/>
    <cellStyle name="Normal 16 2 6 2 3" xfId="10654" xr:uid="{00000000-0005-0000-0000-0000B5270000}"/>
    <cellStyle name="Normal 16 2 6 2 3 2" xfId="10655" xr:uid="{00000000-0005-0000-0000-0000B6270000}"/>
    <cellStyle name="Normal 16 2 6 2 3 2 2" xfId="10656" xr:uid="{00000000-0005-0000-0000-0000B7270000}"/>
    <cellStyle name="Normal 16 2 6 2 3 2 3" xfId="10657" xr:uid="{00000000-0005-0000-0000-0000B8270000}"/>
    <cellStyle name="Normal 16 2 6 2 3 2 4" xfId="10658" xr:uid="{00000000-0005-0000-0000-0000B9270000}"/>
    <cellStyle name="Normal 16 2 6 2 3 3" xfId="10659" xr:uid="{00000000-0005-0000-0000-0000BA270000}"/>
    <cellStyle name="Normal 16 2 6 2 3 3 2" xfId="10660" xr:uid="{00000000-0005-0000-0000-0000BB270000}"/>
    <cellStyle name="Normal 16 2 6 2 3 3 3" xfId="10661" xr:uid="{00000000-0005-0000-0000-0000BC270000}"/>
    <cellStyle name="Normal 16 2 6 2 3 4" xfId="10662" xr:uid="{00000000-0005-0000-0000-0000BD270000}"/>
    <cellStyle name="Normal 16 2 6 2 3 5" xfId="10663" xr:uid="{00000000-0005-0000-0000-0000BE270000}"/>
    <cellStyle name="Normal 16 2 6 2 3 6" xfId="10664" xr:uid="{00000000-0005-0000-0000-0000BF270000}"/>
    <cellStyle name="Normal 16 2 6 2 4" xfId="10665" xr:uid="{00000000-0005-0000-0000-0000C0270000}"/>
    <cellStyle name="Normal 16 2 6 2 4 2" xfId="10666" xr:uid="{00000000-0005-0000-0000-0000C1270000}"/>
    <cellStyle name="Normal 16 2 6 2 4 3" xfId="10667" xr:uid="{00000000-0005-0000-0000-0000C2270000}"/>
    <cellStyle name="Normal 16 2 6 2 4 4" xfId="10668" xr:uid="{00000000-0005-0000-0000-0000C3270000}"/>
    <cellStyle name="Normal 16 2 6 2 5" xfId="10669" xr:uid="{00000000-0005-0000-0000-0000C4270000}"/>
    <cellStyle name="Normal 16 2 6 2 5 2" xfId="10670" xr:uid="{00000000-0005-0000-0000-0000C5270000}"/>
    <cellStyle name="Normal 16 2 6 2 5 3" xfId="10671" xr:uid="{00000000-0005-0000-0000-0000C6270000}"/>
    <cellStyle name="Normal 16 2 6 2 5 4" xfId="10672" xr:uid="{00000000-0005-0000-0000-0000C7270000}"/>
    <cellStyle name="Normal 16 2 6 2 6" xfId="10673" xr:uid="{00000000-0005-0000-0000-0000C8270000}"/>
    <cellStyle name="Normal 16 2 6 2 6 2" xfId="10674" xr:uid="{00000000-0005-0000-0000-0000C9270000}"/>
    <cellStyle name="Normal 16 2 6 2 6 3" xfId="10675" xr:uid="{00000000-0005-0000-0000-0000CA270000}"/>
    <cellStyle name="Normal 16 2 6 2 6 4" xfId="10676" xr:uid="{00000000-0005-0000-0000-0000CB270000}"/>
    <cellStyle name="Normal 16 2 6 2 7" xfId="10677" xr:uid="{00000000-0005-0000-0000-0000CC270000}"/>
    <cellStyle name="Normal 16 2 6 2 7 2" xfId="10678" xr:uid="{00000000-0005-0000-0000-0000CD270000}"/>
    <cellStyle name="Normal 16 2 6 2 7 3" xfId="10679" xr:uid="{00000000-0005-0000-0000-0000CE270000}"/>
    <cellStyle name="Normal 16 2 6 2 8" xfId="10680" xr:uid="{00000000-0005-0000-0000-0000CF270000}"/>
    <cellStyle name="Normal 16 2 6 2 9" xfId="10681" xr:uid="{00000000-0005-0000-0000-0000D0270000}"/>
    <cellStyle name="Normal 16 2 6 3" xfId="10682" xr:uid="{00000000-0005-0000-0000-0000D1270000}"/>
    <cellStyle name="Normal 16 2 6 3 2" xfId="10683" xr:uid="{00000000-0005-0000-0000-0000D2270000}"/>
    <cellStyle name="Normal 16 2 6 3 2 2" xfId="10684" xr:uid="{00000000-0005-0000-0000-0000D3270000}"/>
    <cellStyle name="Normal 16 2 6 3 2 2 2" xfId="10685" xr:uid="{00000000-0005-0000-0000-0000D4270000}"/>
    <cellStyle name="Normal 16 2 6 3 2 2 3" xfId="10686" xr:uid="{00000000-0005-0000-0000-0000D5270000}"/>
    <cellStyle name="Normal 16 2 6 3 2 2 4" xfId="10687" xr:uid="{00000000-0005-0000-0000-0000D6270000}"/>
    <cellStyle name="Normal 16 2 6 3 2 3" xfId="10688" xr:uid="{00000000-0005-0000-0000-0000D7270000}"/>
    <cellStyle name="Normal 16 2 6 3 2 3 2" xfId="10689" xr:uid="{00000000-0005-0000-0000-0000D8270000}"/>
    <cellStyle name="Normal 16 2 6 3 2 3 3" xfId="10690" xr:uid="{00000000-0005-0000-0000-0000D9270000}"/>
    <cellStyle name="Normal 16 2 6 3 2 4" xfId="10691" xr:uid="{00000000-0005-0000-0000-0000DA270000}"/>
    <cellStyle name="Normal 16 2 6 3 2 5" xfId="10692" xr:uid="{00000000-0005-0000-0000-0000DB270000}"/>
    <cellStyle name="Normal 16 2 6 3 2 6" xfId="10693" xr:uid="{00000000-0005-0000-0000-0000DC270000}"/>
    <cellStyle name="Normal 16 2 6 3 3" xfId="10694" xr:uid="{00000000-0005-0000-0000-0000DD270000}"/>
    <cellStyle name="Normal 16 2 6 3 3 2" xfId="10695" xr:uid="{00000000-0005-0000-0000-0000DE270000}"/>
    <cellStyle name="Normal 16 2 6 3 3 3" xfId="10696" xr:uid="{00000000-0005-0000-0000-0000DF270000}"/>
    <cellStyle name="Normal 16 2 6 3 3 4" xfId="10697" xr:uid="{00000000-0005-0000-0000-0000E0270000}"/>
    <cellStyle name="Normal 16 2 6 3 4" xfId="10698" xr:uid="{00000000-0005-0000-0000-0000E1270000}"/>
    <cellStyle name="Normal 16 2 6 3 4 2" xfId="10699" xr:uid="{00000000-0005-0000-0000-0000E2270000}"/>
    <cellStyle name="Normal 16 2 6 3 4 3" xfId="10700" xr:uid="{00000000-0005-0000-0000-0000E3270000}"/>
    <cellStyle name="Normal 16 2 6 3 4 4" xfId="10701" xr:uid="{00000000-0005-0000-0000-0000E4270000}"/>
    <cellStyle name="Normal 16 2 6 3 5" xfId="10702" xr:uid="{00000000-0005-0000-0000-0000E5270000}"/>
    <cellStyle name="Normal 16 2 6 3 5 2" xfId="10703" xr:uid="{00000000-0005-0000-0000-0000E6270000}"/>
    <cellStyle name="Normal 16 2 6 3 5 3" xfId="10704" xr:uid="{00000000-0005-0000-0000-0000E7270000}"/>
    <cellStyle name="Normal 16 2 6 3 5 4" xfId="10705" xr:uid="{00000000-0005-0000-0000-0000E8270000}"/>
    <cellStyle name="Normal 16 2 6 3 6" xfId="10706" xr:uid="{00000000-0005-0000-0000-0000E9270000}"/>
    <cellStyle name="Normal 16 2 6 3 6 2" xfId="10707" xr:uid="{00000000-0005-0000-0000-0000EA270000}"/>
    <cellStyle name="Normal 16 2 6 3 6 3" xfId="10708" xr:uid="{00000000-0005-0000-0000-0000EB270000}"/>
    <cellStyle name="Normal 16 2 6 3 7" xfId="10709" xr:uid="{00000000-0005-0000-0000-0000EC270000}"/>
    <cellStyle name="Normal 16 2 6 3 8" xfId="10710" xr:uid="{00000000-0005-0000-0000-0000ED270000}"/>
    <cellStyle name="Normal 16 2 6 3 9" xfId="10711" xr:uid="{00000000-0005-0000-0000-0000EE270000}"/>
    <cellStyle name="Normal 16 2 6 4" xfId="10712" xr:uid="{00000000-0005-0000-0000-0000EF270000}"/>
    <cellStyle name="Normal 16 2 6 4 2" xfId="10713" xr:uid="{00000000-0005-0000-0000-0000F0270000}"/>
    <cellStyle name="Normal 16 2 6 4 2 2" xfId="10714" xr:uid="{00000000-0005-0000-0000-0000F1270000}"/>
    <cellStyle name="Normal 16 2 6 4 2 3" xfId="10715" xr:uid="{00000000-0005-0000-0000-0000F2270000}"/>
    <cellStyle name="Normal 16 2 6 4 2 4" xfId="10716" xr:uid="{00000000-0005-0000-0000-0000F3270000}"/>
    <cellStyle name="Normal 16 2 6 4 3" xfId="10717" xr:uid="{00000000-0005-0000-0000-0000F4270000}"/>
    <cellStyle name="Normal 16 2 6 4 3 2" xfId="10718" xr:uid="{00000000-0005-0000-0000-0000F5270000}"/>
    <cellStyle name="Normal 16 2 6 4 3 3" xfId="10719" xr:uid="{00000000-0005-0000-0000-0000F6270000}"/>
    <cellStyle name="Normal 16 2 6 4 4" xfId="10720" xr:uid="{00000000-0005-0000-0000-0000F7270000}"/>
    <cellStyle name="Normal 16 2 6 4 5" xfId="10721" xr:uid="{00000000-0005-0000-0000-0000F8270000}"/>
    <cellStyle name="Normal 16 2 6 4 6" xfId="10722" xr:uid="{00000000-0005-0000-0000-0000F9270000}"/>
    <cellStyle name="Normal 16 2 6 5" xfId="10723" xr:uid="{00000000-0005-0000-0000-0000FA270000}"/>
    <cellStyle name="Normal 16 2 6 5 2" xfId="10724" xr:uid="{00000000-0005-0000-0000-0000FB270000}"/>
    <cellStyle name="Normal 16 2 6 5 3" xfId="10725" xr:uid="{00000000-0005-0000-0000-0000FC270000}"/>
    <cellStyle name="Normal 16 2 6 5 4" xfId="10726" xr:uid="{00000000-0005-0000-0000-0000FD270000}"/>
    <cellStyle name="Normal 16 2 6 6" xfId="10727" xr:uid="{00000000-0005-0000-0000-0000FE270000}"/>
    <cellStyle name="Normal 16 2 6 6 2" xfId="10728" xr:uid="{00000000-0005-0000-0000-0000FF270000}"/>
    <cellStyle name="Normal 16 2 6 6 3" xfId="10729" xr:uid="{00000000-0005-0000-0000-000000280000}"/>
    <cellStyle name="Normal 16 2 6 6 4" xfId="10730" xr:uid="{00000000-0005-0000-0000-000001280000}"/>
    <cellStyle name="Normal 16 2 6 7" xfId="10731" xr:uid="{00000000-0005-0000-0000-000002280000}"/>
    <cellStyle name="Normal 16 2 6 7 2" xfId="10732" xr:uid="{00000000-0005-0000-0000-000003280000}"/>
    <cellStyle name="Normal 16 2 6 7 3" xfId="10733" xr:uid="{00000000-0005-0000-0000-000004280000}"/>
    <cellStyle name="Normal 16 2 6 7 4" xfId="10734" xr:uid="{00000000-0005-0000-0000-000005280000}"/>
    <cellStyle name="Normal 16 2 6 8" xfId="10735" xr:uid="{00000000-0005-0000-0000-000006280000}"/>
    <cellStyle name="Normal 16 2 6 8 2" xfId="10736" xr:uid="{00000000-0005-0000-0000-000007280000}"/>
    <cellStyle name="Normal 16 2 6 8 3" xfId="10737" xr:uid="{00000000-0005-0000-0000-000008280000}"/>
    <cellStyle name="Normal 16 2 6 9" xfId="10738" xr:uid="{00000000-0005-0000-0000-000009280000}"/>
    <cellStyle name="Normal 16 2 7" xfId="10739" xr:uid="{00000000-0005-0000-0000-00000A280000}"/>
    <cellStyle name="Normal 16 2 7 10" xfId="10740" xr:uid="{00000000-0005-0000-0000-00000B280000}"/>
    <cellStyle name="Normal 16 2 7 2" xfId="10741" xr:uid="{00000000-0005-0000-0000-00000C280000}"/>
    <cellStyle name="Normal 16 2 7 2 2" xfId="10742" xr:uid="{00000000-0005-0000-0000-00000D280000}"/>
    <cellStyle name="Normal 16 2 7 2 2 2" xfId="10743" xr:uid="{00000000-0005-0000-0000-00000E280000}"/>
    <cellStyle name="Normal 16 2 7 2 2 2 2" xfId="10744" xr:uid="{00000000-0005-0000-0000-00000F280000}"/>
    <cellStyle name="Normal 16 2 7 2 2 2 3" xfId="10745" xr:uid="{00000000-0005-0000-0000-000010280000}"/>
    <cellStyle name="Normal 16 2 7 2 2 2 4" xfId="10746" xr:uid="{00000000-0005-0000-0000-000011280000}"/>
    <cellStyle name="Normal 16 2 7 2 2 3" xfId="10747" xr:uid="{00000000-0005-0000-0000-000012280000}"/>
    <cellStyle name="Normal 16 2 7 2 2 3 2" xfId="10748" xr:uid="{00000000-0005-0000-0000-000013280000}"/>
    <cellStyle name="Normal 16 2 7 2 2 3 3" xfId="10749" xr:uid="{00000000-0005-0000-0000-000014280000}"/>
    <cellStyle name="Normal 16 2 7 2 2 4" xfId="10750" xr:uid="{00000000-0005-0000-0000-000015280000}"/>
    <cellStyle name="Normal 16 2 7 2 2 5" xfId="10751" xr:uid="{00000000-0005-0000-0000-000016280000}"/>
    <cellStyle name="Normal 16 2 7 2 2 6" xfId="10752" xr:uid="{00000000-0005-0000-0000-000017280000}"/>
    <cellStyle name="Normal 16 2 7 2 3" xfId="10753" xr:uid="{00000000-0005-0000-0000-000018280000}"/>
    <cellStyle name="Normal 16 2 7 2 3 2" xfId="10754" xr:uid="{00000000-0005-0000-0000-000019280000}"/>
    <cellStyle name="Normal 16 2 7 2 3 3" xfId="10755" xr:uid="{00000000-0005-0000-0000-00001A280000}"/>
    <cellStyle name="Normal 16 2 7 2 3 4" xfId="10756" xr:uid="{00000000-0005-0000-0000-00001B280000}"/>
    <cellStyle name="Normal 16 2 7 2 4" xfId="10757" xr:uid="{00000000-0005-0000-0000-00001C280000}"/>
    <cellStyle name="Normal 16 2 7 2 4 2" xfId="10758" xr:uid="{00000000-0005-0000-0000-00001D280000}"/>
    <cellStyle name="Normal 16 2 7 2 4 3" xfId="10759" xr:uid="{00000000-0005-0000-0000-00001E280000}"/>
    <cellStyle name="Normal 16 2 7 2 4 4" xfId="10760" xr:uid="{00000000-0005-0000-0000-00001F280000}"/>
    <cellStyle name="Normal 16 2 7 2 5" xfId="10761" xr:uid="{00000000-0005-0000-0000-000020280000}"/>
    <cellStyle name="Normal 16 2 7 2 5 2" xfId="10762" xr:uid="{00000000-0005-0000-0000-000021280000}"/>
    <cellStyle name="Normal 16 2 7 2 5 3" xfId="10763" xr:uid="{00000000-0005-0000-0000-000022280000}"/>
    <cellStyle name="Normal 16 2 7 2 5 4" xfId="10764" xr:uid="{00000000-0005-0000-0000-000023280000}"/>
    <cellStyle name="Normal 16 2 7 2 6" xfId="10765" xr:uid="{00000000-0005-0000-0000-000024280000}"/>
    <cellStyle name="Normal 16 2 7 2 6 2" xfId="10766" xr:uid="{00000000-0005-0000-0000-000025280000}"/>
    <cellStyle name="Normal 16 2 7 2 6 3" xfId="10767" xr:uid="{00000000-0005-0000-0000-000026280000}"/>
    <cellStyle name="Normal 16 2 7 2 7" xfId="10768" xr:uid="{00000000-0005-0000-0000-000027280000}"/>
    <cellStyle name="Normal 16 2 7 2 8" xfId="10769" xr:uid="{00000000-0005-0000-0000-000028280000}"/>
    <cellStyle name="Normal 16 2 7 2 9" xfId="10770" xr:uid="{00000000-0005-0000-0000-000029280000}"/>
    <cellStyle name="Normal 16 2 7 3" xfId="10771" xr:uid="{00000000-0005-0000-0000-00002A280000}"/>
    <cellStyle name="Normal 16 2 7 3 2" xfId="10772" xr:uid="{00000000-0005-0000-0000-00002B280000}"/>
    <cellStyle name="Normal 16 2 7 3 2 2" xfId="10773" xr:uid="{00000000-0005-0000-0000-00002C280000}"/>
    <cellStyle name="Normal 16 2 7 3 2 3" xfId="10774" xr:uid="{00000000-0005-0000-0000-00002D280000}"/>
    <cellStyle name="Normal 16 2 7 3 2 4" xfId="10775" xr:uid="{00000000-0005-0000-0000-00002E280000}"/>
    <cellStyle name="Normal 16 2 7 3 3" xfId="10776" xr:uid="{00000000-0005-0000-0000-00002F280000}"/>
    <cellStyle name="Normal 16 2 7 3 3 2" xfId="10777" xr:uid="{00000000-0005-0000-0000-000030280000}"/>
    <cellStyle name="Normal 16 2 7 3 3 3" xfId="10778" xr:uid="{00000000-0005-0000-0000-000031280000}"/>
    <cellStyle name="Normal 16 2 7 3 4" xfId="10779" xr:uid="{00000000-0005-0000-0000-000032280000}"/>
    <cellStyle name="Normal 16 2 7 3 5" xfId="10780" xr:uid="{00000000-0005-0000-0000-000033280000}"/>
    <cellStyle name="Normal 16 2 7 3 6" xfId="10781" xr:uid="{00000000-0005-0000-0000-000034280000}"/>
    <cellStyle name="Normal 16 2 7 4" xfId="10782" xr:uid="{00000000-0005-0000-0000-000035280000}"/>
    <cellStyle name="Normal 16 2 7 4 2" xfId="10783" xr:uid="{00000000-0005-0000-0000-000036280000}"/>
    <cellStyle name="Normal 16 2 7 4 3" xfId="10784" xr:uid="{00000000-0005-0000-0000-000037280000}"/>
    <cellStyle name="Normal 16 2 7 4 4" xfId="10785" xr:uid="{00000000-0005-0000-0000-000038280000}"/>
    <cellStyle name="Normal 16 2 7 5" xfId="10786" xr:uid="{00000000-0005-0000-0000-000039280000}"/>
    <cellStyle name="Normal 16 2 7 5 2" xfId="10787" xr:uid="{00000000-0005-0000-0000-00003A280000}"/>
    <cellStyle name="Normal 16 2 7 5 3" xfId="10788" xr:uid="{00000000-0005-0000-0000-00003B280000}"/>
    <cellStyle name="Normal 16 2 7 5 4" xfId="10789" xr:uid="{00000000-0005-0000-0000-00003C280000}"/>
    <cellStyle name="Normal 16 2 7 6" xfId="10790" xr:uid="{00000000-0005-0000-0000-00003D280000}"/>
    <cellStyle name="Normal 16 2 7 6 2" xfId="10791" xr:uid="{00000000-0005-0000-0000-00003E280000}"/>
    <cellStyle name="Normal 16 2 7 6 3" xfId="10792" xr:uid="{00000000-0005-0000-0000-00003F280000}"/>
    <cellStyle name="Normal 16 2 7 6 4" xfId="10793" xr:uid="{00000000-0005-0000-0000-000040280000}"/>
    <cellStyle name="Normal 16 2 7 7" xfId="10794" xr:uid="{00000000-0005-0000-0000-000041280000}"/>
    <cellStyle name="Normal 16 2 7 7 2" xfId="10795" xr:uid="{00000000-0005-0000-0000-000042280000}"/>
    <cellStyle name="Normal 16 2 7 7 3" xfId="10796" xr:uid="{00000000-0005-0000-0000-000043280000}"/>
    <cellStyle name="Normal 16 2 7 8" xfId="10797" xr:uid="{00000000-0005-0000-0000-000044280000}"/>
    <cellStyle name="Normal 16 2 7 9" xfId="10798" xr:uid="{00000000-0005-0000-0000-000045280000}"/>
    <cellStyle name="Normal 16 2 8" xfId="10799" xr:uid="{00000000-0005-0000-0000-000046280000}"/>
    <cellStyle name="Normal 16 2 8 2" xfId="10800" xr:uid="{00000000-0005-0000-0000-000047280000}"/>
    <cellStyle name="Normal 16 2 8 2 2" xfId="10801" xr:uid="{00000000-0005-0000-0000-000048280000}"/>
    <cellStyle name="Normal 16 2 8 2 2 2" xfId="10802" xr:uid="{00000000-0005-0000-0000-000049280000}"/>
    <cellStyle name="Normal 16 2 8 2 2 3" xfId="10803" xr:uid="{00000000-0005-0000-0000-00004A280000}"/>
    <cellStyle name="Normal 16 2 8 2 2 4" xfId="10804" xr:uid="{00000000-0005-0000-0000-00004B280000}"/>
    <cellStyle name="Normal 16 2 8 2 3" xfId="10805" xr:uid="{00000000-0005-0000-0000-00004C280000}"/>
    <cellStyle name="Normal 16 2 8 2 3 2" xfId="10806" xr:uid="{00000000-0005-0000-0000-00004D280000}"/>
    <cellStyle name="Normal 16 2 8 2 3 3" xfId="10807" xr:uid="{00000000-0005-0000-0000-00004E280000}"/>
    <cellStyle name="Normal 16 2 8 2 4" xfId="10808" xr:uid="{00000000-0005-0000-0000-00004F280000}"/>
    <cellStyle name="Normal 16 2 8 2 5" xfId="10809" xr:uid="{00000000-0005-0000-0000-000050280000}"/>
    <cellStyle name="Normal 16 2 8 2 6" xfId="10810" xr:uid="{00000000-0005-0000-0000-000051280000}"/>
    <cellStyle name="Normal 16 2 8 3" xfId="10811" xr:uid="{00000000-0005-0000-0000-000052280000}"/>
    <cellStyle name="Normal 16 2 8 3 2" xfId="10812" xr:uid="{00000000-0005-0000-0000-000053280000}"/>
    <cellStyle name="Normal 16 2 8 3 3" xfId="10813" xr:uid="{00000000-0005-0000-0000-000054280000}"/>
    <cellStyle name="Normal 16 2 8 3 4" xfId="10814" xr:uid="{00000000-0005-0000-0000-000055280000}"/>
    <cellStyle name="Normal 16 2 8 4" xfId="10815" xr:uid="{00000000-0005-0000-0000-000056280000}"/>
    <cellStyle name="Normal 16 2 8 4 2" xfId="10816" xr:uid="{00000000-0005-0000-0000-000057280000}"/>
    <cellStyle name="Normal 16 2 8 4 3" xfId="10817" xr:uid="{00000000-0005-0000-0000-000058280000}"/>
    <cellStyle name="Normal 16 2 8 4 4" xfId="10818" xr:uid="{00000000-0005-0000-0000-000059280000}"/>
    <cellStyle name="Normal 16 2 8 5" xfId="10819" xr:uid="{00000000-0005-0000-0000-00005A280000}"/>
    <cellStyle name="Normal 16 2 8 5 2" xfId="10820" xr:uid="{00000000-0005-0000-0000-00005B280000}"/>
    <cellStyle name="Normal 16 2 8 5 3" xfId="10821" xr:uid="{00000000-0005-0000-0000-00005C280000}"/>
    <cellStyle name="Normal 16 2 8 5 4" xfId="10822" xr:uid="{00000000-0005-0000-0000-00005D280000}"/>
    <cellStyle name="Normal 16 2 8 6" xfId="10823" xr:uid="{00000000-0005-0000-0000-00005E280000}"/>
    <cellStyle name="Normal 16 2 8 6 2" xfId="10824" xr:uid="{00000000-0005-0000-0000-00005F280000}"/>
    <cellStyle name="Normal 16 2 8 6 3" xfId="10825" xr:uid="{00000000-0005-0000-0000-000060280000}"/>
    <cellStyle name="Normal 16 2 8 7" xfId="10826" xr:uid="{00000000-0005-0000-0000-000061280000}"/>
    <cellStyle name="Normal 16 2 8 8" xfId="10827" xr:uid="{00000000-0005-0000-0000-000062280000}"/>
    <cellStyle name="Normal 16 2 8 9" xfId="10828" xr:uid="{00000000-0005-0000-0000-000063280000}"/>
    <cellStyle name="Normal 16 2 9" xfId="10829" xr:uid="{00000000-0005-0000-0000-000064280000}"/>
    <cellStyle name="Normal 16 2 9 2" xfId="10830" xr:uid="{00000000-0005-0000-0000-000065280000}"/>
    <cellStyle name="Normal 16 2 9 2 2" xfId="10831" xr:uid="{00000000-0005-0000-0000-000066280000}"/>
    <cellStyle name="Normal 16 2 9 2 2 2" xfId="10832" xr:uid="{00000000-0005-0000-0000-000067280000}"/>
    <cellStyle name="Normal 16 2 9 2 2 3" xfId="10833" xr:uid="{00000000-0005-0000-0000-000068280000}"/>
    <cellStyle name="Normal 16 2 9 2 2 4" xfId="10834" xr:uid="{00000000-0005-0000-0000-000069280000}"/>
    <cellStyle name="Normal 16 2 9 2 3" xfId="10835" xr:uid="{00000000-0005-0000-0000-00006A280000}"/>
    <cellStyle name="Normal 16 2 9 2 3 2" xfId="10836" xr:uid="{00000000-0005-0000-0000-00006B280000}"/>
    <cellStyle name="Normal 16 2 9 2 3 3" xfId="10837" xr:uid="{00000000-0005-0000-0000-00006C280000}"/>
    <cellStyle name="Normal 16 2 9 2 4" xfId="10838" xr:uid="{00000000-0005-0000-0000-00006D280000}"/>
    <cellStyle name="Normal 16 2 9 2 5" xfId="10839" xr:uid="{00000000-0005-0000-0000-00006E280000}"/>
    <cellStyle name="Normal 16 2 9 2 6" xfId="10840" xr:uid="{00000000-0005-0000-0000-00006F280000}"/>
    <cellStyle name="Normal 16 2 9 3" xfId="10841" xr:uid="{00000000-0005-0000-0000-000070280000}"/>
    <cellStyle name="Normal 16 2 9 3 2" xfId="10842" xr:uid="{00000000-0005-0000-0000-000071280000}"/>
    <cellStyle name="Normal 16 2 9 3 3" xfId="10843" xr:uid="{00000000-0005-0000-0000-000072280000}"/>
    <cellStyle name="Normal 16 2 9 3 4" xfId="10844" xr:uid="{00000000-0005-0000-0000-000073280000}"/>
    <cellStyle name="Normal 16 2 9 4" xfId="10845" xr:uid="{00000000-0005-0000-0000-000074280000}"/>
    <cellStyle name="Normal 16 2 9 4 2" xfId="10846" xr:uid="{00000000-0005-0000-0000-000075280000}"/>
    <cellStyle name="Normal 16 2 9 4 3" xfId="10847" xr:uid="{00000000-0005-0000-0000-000076280000}"/>
    <cellStyle name="Normal 16 2 9 4 4" xfId="10848" xr:uid="{00000000-0005-0000-0000-000077280000}"/>
    <cellStyle name="Normal 16 2 9 5" xfId="10849" xr:uid="{00000000-0005-0000-0000-000078280000}"/>
    <cellStyle name="Normal 16 2 9 5 2" xfId="10850" xr:uid="{00000000-0005-0000-0000-000079280000}"/>
    <cellStyle name="Normal 16 2 9 5 3" xfId="10851" xr:uid="{00000000-0005-0000-0000-00007A280000}"/>
    <cellStyle name="Normal 16 2 9 5 4" xfId="10852" xr:uid="{00000000-0005-0000-0000-00007B280000}"/>
    <cellStyle name="Normal 16 2 9 6" xfId="10853" xr:uid="{00000000-0005-0000-0000-00007C280000}"/>
    <cellStyle name="Normal 16 2 9 6 2" xfId="10854" xr:uid="{00000000-0005-0000-0000-00007D280000}"/>
    <cellStyle name="Normal 16 2 9 6 3" xfId="10855" xr:uid="{00000000-0005-0000-0000-00007E280000}"/>
    <cellStyle name="Normal 16 2 9 7" xfId="10856" xr:uid="{00000000-0005-0000-0000-00007F280000}"/>
    <cellStyle name="Normal 16 2 9 8" xfId="10857" xr:uid="{00000000-0005-0000-0000-000080280000}"/>
    <cellStyle name="Normal 16 2 9 9" xfId="10858" xr:uid="{00000000-0005-0000-0000-000081280000}"/>
    <cellStyle name="Normal 16 20" xfId="10859" xr:uid="{00000000-0005-0000-0000-000082280000}"/>
    <cellStyle name="Normal 16 21" xfId="10860" xr:uid="{00000000-0005-0000-0000-000083280000}"/>
    <cellStyle name="Normal 16 3" xfId="72" xr:uid="{00000000-0005-0000-0000-000084280000}"/>
    <cellStyle name="Normal 16 3 10" xfId="10861" xr:uid="{00000000-0005-0000-0000-000085280000}"/>
    <cellStyle name="Normal 16 3 10 2" xfId="10862" xr:uid="{00000000-0005-0000-0000-000086280000}"/>
    <cellStyle name="Normal 16 3 10 2 2" xfId="10863" xr:uid="{00000000-0005-0000-0000-000087280000}"/>
    <cellStyle name="Normal 16 3 10 2 2 2" xfId="10864" xr:uid="{00000000-0005-0000-0000-000088280000}"/>
    <cellStyle name="Normal 16 3 10 2 2 3" xfId="10865" xr:uid="{00000000-0005-0000-0000-000089280000}"/>
    <cellStyle name="Normal 16 3 10 2 2 4" xfId="10866" xr:uid="{00000000-0005-0000-0000-00008A280000}"/>
    <cellStyle name="Normal 16 3 10 2 3" xfId="10867" xr:uid="{00000000-0005-0000-0000-00008B280000}"/>
    <cellStyle name="Normal 16 3 10 2 3 2" xfId="10868" xr:uid="{00000000-0005-0000-0000-00008C280000}"/>
    <cellStyle name="Normal 16 3 10 2 3 3" xfId="10869" xr:uid="{00000000-0005-0000-0000-00008D280000}"/>
    <cellStyle name="Normal 16 3 10 2 4" xfId="10870" xr:uid="{00000000-0005-0000-0000-00008E280000}"/>
    <cellStyle name="Normal 16 3 10 2 5" xfId="10871" xr:uid="{00000000-0005-0000-0000-00008F280000}"/>
    <cellStyle name="Normal 16 3 10 2 6" xfId="10872" xr:uid="{00000000-0005-0000-0000-000090280000}"/>
    <cellStyle name="Normal 16 3 10 3" xfId="10873" xr:uid="{00000000-0005-0000-0000-000091280000}"/>
    <cellStyle name="Normal 16 3 10 3 2" xfId="10874" xr:uid="{00000000-0005-0000-0000-000092280000}"/>
    <cellStyle name="Normal 16 3 10 3 3" xfId="10875" xr:uid="{00000000-0005-0000-0000-000093280000}"/>
    <cellStyle name="Normal 16 3 10 3 4" xfId="10876" xr:uid="{00000000-0005-0000-0000-000094280000}"/>
    <cellStyle name="Normal 16 3 10 4" xfId="10877" xr:uid="{00000000-0005-0000-0000-000095280000}"/>
    <cellStyle name="Normal 16 3 10 4 2" xfId="10878" xr:uid="{00000000-0005-0000-0000-000096280000}"/>
    <cellStyle name="Normal 16 3 10 4 3" xfId="10879" xr:uid="{00000000-0005-0000-0000-000097280000}"/>
    <cellStyle name="Normal 16 3 10 4 4" xfId="10880" xr:uid="{00000000-0005-0000-0000-000098280000}"/>
    <cellStyle name="Normal 16 3 10 5" xfId="10881" xr:uid="{00000000-0005-0000-0000-000099280000}"/>
    <cellStyle name="Normal 16 3 10 5 2" xfId="10882" xr:uid="{00000000-0005-0000-0000-00009A280000}"/>
    <cellStyle name="Normal 16 3 10 5 3" xfId="10883" xr:uid="{00000000-0005-0000-0000-00009B280000}"/>
    <cellStyle name="Normal 16 3 10 5 4" xfId="10884" xr:uid="{00000000-0005-0000-0000-00009C280000}"/>
    <cellStyle name="Normal 16 3 10 6" xfId="10885" xr:uid="{00000000-0005-0000-0000-00009D280000}"/>
    <cellStyle name="Normal 16 3 10 6 2" xfId="10886" xr:uid="{00000000-0005-0000-0000-00009E280000}"/>
    <cellStyle name="Normal 16 3 10 6 3" xfId="10887" xr:uid="{00000000-0005-0000-0000-00009F280000}"/>
    <cellStyle name="Normal 16 3 10 7" xfId="10888" xr:uid="{00000000-0005-0000-0000-0000A0280000}"/>
    <cellStyle name="Normal 16 3 10 8" xfId="10889" xr:uid="{00000000-0005-0000-0000-0000A1280000}"/>
    <cellStyle name="Normal 16 3 10 9" xfId="10890" xr:uid="{00000000-0005-0000-0000-0000A2280000}"/>
    <cellStyle name="Normal 16 3 11" xfId="10891" xr:uid="{00000000-0005-0000-0000-0000A3280000}"/>
    <cellStyle name="Normal 16 3 11 2" xfId="10892" xr:uid="{00000000-0005-0000-0000-0000A4280000}"/>
    <cellStyle name="Normal 16 3 11 2 2" xfId="10893" xr:uid="{00000000-0005-0000-0000-0000A5280000}"/>
    <cellStyle name="Normal 16 3 11 2 2 2" xfId="10894" xr:uid="{00000000-0005-0000-0000-0000A6280000}"/>
    <cellStyle name="Normal 16 3 11 2 2 3" xfId="10895" xr:uid="{00000000-0005-0000-0000-0000A7280000}"/>
    <cellStyle name="Normal 16 3 11 2 2 4" xfId="10896" xr:uid="{00000000-0005-0000-0000-0000A8280000}"/>
    <cellStyle name="Normal 16 3 11 2 3" xfId="10897" xr:uid="{00000000-0005-0000-0000-0000A9280000}"/>
    <cellStyle name="Normal 16 3 11 2 3 2" xfId="10898" xr:uid="{00000000-0005-0000-0000-0000AA280000}"/>
    <cellStyle name="Normal 16 3 11 2 3 3" xfId="10899" xr:uid="{00000000-0005-0000-0000-0000AB280000}"/>
    <cellStyle name="Normal 16 3 11 2 4" xfId="10900" xr:uid="{00000000-0005-0000-0000-0000AC280000}"/>
    <cellStyle name="Normal 16 3 11 2 5" xfId="10901" xr:uid="{00000000-0005-0000-0000-0000AD280000}"/>
    <cellStyle name="Normal 16 3 11 2 6" xfId="10902" xr:uid="{00000000-0005-0000-0000-0000AE280000}"/>
    <cellStyle name="Normal 16 3 11 3" xfId="10903" xr:uid="{00000000-0005-0000-0000-0000AF280000}"/>
    <cellStyle name="Normal 16 3 11 3 2" xfId="10904" xr:uid="{00000000-0005-0000-0000-0000B0280000}"/>
    <cellStyle name="Normal 16 3 11 3 3" xfId="10905" xr:uid="{00000000-0005-0000-0000-0000B1280000}"/>
    <cellStyle name="Normal 16 3 11 3 4" xfId="10906" xr:uid="{00000000-0005-0000-0000-0000B2280000}"/>
    <cellStyle name="Normal 16 3 11 4" xfId="10907" xr:uid="{00000000-0005-0000-0000-0000B3280000}"/>
    <cellStyle name="Normal 16 3 11 4 2" xfId="10908" xr:uid="{00000000-0005-0000-0000-0000B4280000}"/>
    <cellStyle name="Normal 16 3 11 4 3" xfId="10909" xr:uid="{00000000-0005-0000-0000-0000B5280000}"/>
    <cellStyle name="Normal 16 3 11 4 4" xfId="10910" xr:uid="{00000000-0005-0000-0000-0000B6280000}"/>
    <cellStyle name="Normal 16 3 11 5" xfId="10911" xr:uid="{00000000-0005-0000-0000-0000B7280000}"/>
    <cellStyle name="Normal 16 3 11 5 2" xfId="10912" xr:uid="{00000000-0005-0000-0000-0000B8280000}"/>
    <cellStyle name="Normal 16 3 11 5 3" xfId="10913" xr:uid="{00000000-0005-0000-0000-0000B9280000}"/>
    <cellStyle name="Normal 16 3 11 6" xfId="10914" xr:uid="{00000000-0005-0000-0000-0000BA280000}"/>
    <cellStyle name="Normal 16 3 11 7" xfId="10915" xr:uid="{00000000-0005-0000-0000-0000BB280000}"/>
    <cellStyle name="Normal 16 3 11 8" xfId="10916" xr:uid="{00000000-0005-0000-0000-0000BC280000}"/>
    <cellStyle name="Normal 16 3 12" xfId="10917" xr:uid="{00000000-0005-0000-0000-0000BD280000}"/>
    <cellStyle name="Normal 16 3 12 2" xfId="10918" xr:uid="{00000000-0005-0000-0000-0000BE280000}"/>
    <cellStyle name="Normal 16 3 12 2 2" xfId="10919" xr:uid="{00000000-0005-0000-0000-0000BF280000}"/>
    <cellStyle name="Normal 16 3 12 2 3" xfId="10920" xr:uid="{00000000-0005-0000-0000-0000C0280000}"/>
    <cellStyle name="Normal 16 3 12 2 4" xfId="10921" xr:uid="{00000000-0005-0000-0000-0000C1280000}"/>
    <cellStyle name="Normal 16 3 12 3" xfId="10922" xr:uid="{00000000-0005-0000-0000-0000C2280000}"/>
    <cellStyle name="Normal 16 3 12 3 2" xfId="10923" xr:uid="{00000000-0005-0000-0000-0000C3280000}"/>
    <cellStyle name="Normal 16 3 12 3 3" xfId="10924" xr:uid="{00000000-0005-0000-0000-0000C4280000}"/>
    <cellStyle name="Normal 16 3 12 3 4" xfId="10925" xr:uid="{00000000-0005-0000-0000-0000C5280000}"/>
    <cellStyle name="Normal 16 3 12 4" xfId="10926" xr:uid="{00000000-0005-0000-0000-0000C6280000}"/>
    <cellStyle name="Normal 16 3 12 4 2" xfId="10927" xr:uid="{00000000-0005-0000-0000-0000C7280000}"/>
    <cellStyle name="Normal 16 3 12 4 3" xfId="10928" xr:uid="{00000000-0005-0000-0000-0000C8280000}"/>
    <cellStyle name="Normal 16 3 12 5" xfId="10929" xr:uid="{00000000-0005-0000-0000-0000C9280000}"/>
    <cellStyle name="Normal 16 3 12 6" xfId="10930" xr:uid="{00000000-0005-0000-0000-0000CA280000}"/>
    <cellStyle name="Normal 16 3 12 7" xfId="10931" xr:uid="{00000000-0005-0000-0000-0000CB280000}"/>
    <cellStyle name="Normal 16 3 13" xfId="10932" xr:uid="{00000000-0005-0000-0000-0000CC280000}"/>
    <cellStyle name="Normal 16 3 13 2" xfId="10933" xr:uid="{00000000-0005-0000-0000-0000CD280000}"/>
    <cellStyle name="Normal 16 3 13 3" xfId="10934" xr:uid="{00000000-0005-0000-0000-0000CE280000}"/>
    <cellStyle name="Normal 16 3 13 4" xfId="10935" xr:uid="{00000000-0005-0000-0000-0000CF280000}"/>
    <cellStyle name="Normal 16 3 14" xfId="10936" xr:uid="{00000000-0005-0000-0000-0000D0280000}"/>
    <cellStyle name="Normal 16 3 14 2" xfId="10937" xr:uid="{00000000-0005-0000-0000-0000D1280000}"/>
    <cellStyle name="Normal 16 3 14 3" xfId="10938" xr:uid="{00000000-0005-0000-0000-0000D2280000}"/>
    <cellStyle name="Normal 16 3 14 4" xfId="10939" xr:uid="{00000000-0005-0000-0000-0000D3280000}"/>
    <cellStyle name="Normal 16 3 15" xfId="10940" xr:uid="{00000000-0005-0000-0000-0000D4280000}"/>
    <cellStyle name="Normal 16 3 15 2" xfId="10941" xr:uid="{00000000-0005-0000-0000-0000D5280000}"/>
    <cellStyle name="Normal 16 3 15 3" xfId="10942" xr:uid="{00000000-0005-0000-0000-0000D6280000}"/>
    <cellStyle name="Normal 16 3 15 4" xfId="10943" xr:uid="{00000000-0005-0000-0000-0000D7280000}"/>
    <cellStyle name="Normal 16 3 16" xfId="10944" xr:uid="{00000000-0005-0000-0000-0000D8280000}"/>
    <cellStyle name="Normal 16 3 16 2" xfId="10945" xr:uid="{00000000-0005-0000-0000-0000D9280000}"/>
    <cellStyle name="Normal 16 3 16 3" xfId="10946" xr:uid="{00000000-0005-0000-0000-0000DA280000}"/>
    <cellStyle name="Normal 16 3 17" xfId="10947" xr:uid="{00000000-0005-0000-0000-0000DB280000}"/>
    <cellStyle name="Normal 16 3 18" xfId="10948" xr:uid="{00000000-0005-0000-0000-0000DC280000}"/>
    <cellStyle name="Normal 16 3 19" xfId="10949" xr:uid="{00000000-0005-0000-0000-0000DD280000}"/>
    <cellStyle name="Normal 16 3 2" xfId="199" xr:uid="{00000000-0005-0000-0000-0000DE280000}"/>
    <cellStyle name="Normal 16 3 2 10" xfId="10950" xr:uid="{00000000-0005-0000-0000-0000DF280000}"/>
    <cellStyle name="Normal 16 3 2 10 2" xfId="10951" xr:uid="{00000000-0005-0000-0000-0000E0280000}"/>
    <cellStyle name="Normal 16 3 2 10 3" xfId="10952" xr:uid="{00000000-0005-0000-0000-0000E1280000}"/>
    <cellStyle name="Normal 16 3 2 10 4" xfId="10953" xr:uid="{00000000-0005-0000-0000-0000E2280000}"/>
    <cellStyle name="Normal 16 3 2 11" xfId="10954" xr:uid="{00000000-0005-0000-0000-0000E3280000}"/>
    <cellStyle name="Normal 16 3 2 11 2" xfId="10955" xr:uid="{00000000-0005-0000-0000-0000E4280000}"/>
    <cellStyle name="Normal 16 3 2 11 3" xfId="10956" xr:uid="{00000000-0005-0000-0000-0000E5280000}"/>
    <cellStyle name="Normal 16 3 2 12" xfId="10957" xr:uid="{00000000-0005-0000-0000-0000E6280000}"/>
    <cellStyle name="Normal 16 3 2 13" xfId="10958" xr:uid="{00000000-0005-0000-0000-0000E7280000}"/>
    <cellStyle name="Normal 16 3 2 14" xfId="10959" xr:uid="{00000000-0005-0000-0000-0000E8280000}"/>
    <cellStyle name="Normal 16 3 2 2" xfId="490" xr:uid="{00000000-0005-0000-0000-0000E9280000}"/>
    <cellStyle name="Normal 16 3 2 2 10" xfId="10960" xr:uid="{00000000-0005-0000-0000-0000EA280000}"/>
    <cellStyle name="Normal 16 3 2 2 11" xfId="10961" xr:uid="{00000000-0005-0000-0000-0000EB280000}"/>
    <cellStyle name="Normal 16 3 2 2 2" xfId="10962" xr:uid="{00000000-0005-0000-0000-0000EC280000}"/>
    <cellStyle name="Normal 16 3 2 2 2 10" xfId="10963" xr:uid="{00000000-0005-0000-0000-0000ED280000}"/>
    <cellStyle name="Normal 16 3 2 2 2 2" xfId="10964" xr:uid="{00000000-0005-0000-0000-0000EE280000}"/>
    <cellStyle name="Normal 16 3 2 2 2 2 2" xfId="10965" xr:uid="{00000000-0005-0000-0000-0000EF280000}"/>
    <cellStyle name="Normal 16 3 2 2 2 2 2 2" xfId="10966" xr:uid="{00000000-0005-0000-0000-0000F0280000}"/>
    <cellStyle name="Normal 16 3 2 2 2 2 2 2 2" xfId="10967" xr:uid="{00000000-0005-0000-0000-0000F1280000}"/>
    <cellStyle name="Normal 16 3 2 2 2 2 2 2 3" xfId="10968" xr:uid="{00000000-0005-0000-0000-0000F2280000}"/>
    <cellStyle name="Normal 16 3 2 2 2 2 2 2 4" xfId="10969" xr:uid="{00000000-0005-0000-0000-0000F3280000}"/>
    <cellStyle name="Normal 16 3 2 2 2 2 2 3" xfId="10970" xr:uid="{00000000-0005-0000-0000-0000F4280000}"/>
    <cellStyle name="Normal 16 3 2 2 2 2 2 3 2" xfId="10971" xr:uid="{00000000-0005-0000-0000-0000F5280000}"/>
    <cellStyle name="Normal 16 3 2 2 2 2 2 3 3" xfId="10972" xr:uid="{00000000-0005-0000-0000-0000F6280000}"/>
    <cellStyle name="Normal 16 3 2 2 2 2 2 4" xfId="10973" xr:uid="{00000000-0005-0000-0000-0000F7280000}"/>
    <cellStyle name="Normal 16 3 2 2 2 2 2 5" xfId="10974" xr:uid="{00000000-0005-0000-0000-0000F8280000}"/>
    <cellStyle name="Normal 16 3 2 2 2 2 2 6" xfId="10975" xr:uid="{00000000-0005-0000-0000-0000F9280000}"/>
    <cellStyle name="Normal 16 3 2 2 2 2 3" xfId="10976" xr:uid="{00000000-0005-0000-0000-0000FA280000}"/>
    <cellStyle name="Normal 16 3 2 2 2 2 3 2" xfId="10977" xr:uid="{00000000-0005-0000-0000-0000FB280000}"/>
    <cellStyle name="Normal 16 3 2 2 2 2 3 3" xfId="10978" xr:uid="{00000000-0005-0000-0000-0000FC280000}"/>
    <cellStyle name="Normal 16 3 2 2 2 2 3 4" xfId="10979" xr:uid="{00000000-0005-0000-0000-0000FD280000}"/>
    <cellStyle name="Normal 16 3 2 2 2 2 4" xfId="10980" xr:uid="{00000000-0005-0000-0000-0000FE280000}"/>
    <cellStyle name="Normal 16 3 2 2 2 2 4 2" xfId="10981" xr:uid="{00000000-0005-0000-0000-0000FF280000}"/>
    <cellStyle name="Normal 16 3 2 2 2 2 4 3" xfId="10982" xr:uid="{00000000-0005-0000-0000-000000290000}"/>
    <cellStyle name="Normal 16 3 2 2 2 2 4 4" xfId="10983" xr:uid="{00000000-0005-0000-0000-000001290000}"/>
    <cellStyle name="Normal 16 3 2 2 2 2 5" xfId="10984" xr:uid="{00000000-0005-0000-0000-000002290000}"/>
    <cellStyle name="Normal 16 3 2 2 2 2 5 2" xfId="10985" xr:uid="{00000000-0005-0000-0000-000003290000}"/>
    <cellStyle name="Normal 16 3 2 2 2 2 5 3" xfId="10986" xr:uid="{00000000-0005-0000-0000-000004290000}"/>
    <cellStyle name="Normal 16 3 2 2 2 2 5 4" xfId="10987" xr:uid="{00000000-0005-0000-0000-000005290000}"/>
    <cellStyle name="Normal 16 3 2 2 2 2 6" xfId="10988" xr:uid="{00000000-0005-0000-0000-000006290000}"/>
    <cellStyle name="Normal 16 3 2 2 2 2 6 2" xfId="10989" xr:uid="{00000000-0005-0000-0000-000007290000}"/>
    <cellStyle name="Normal 16 3 2 2 2 2 6 3" xfId="10990" xr:uid="{00000000-0005-0000-0000-000008290000}"/>
    <cellStyle name="Normal 16 3 2 2 2 2 7" xfId="10991" xr:uid="{00000000-0005-0000-0000-000009290000}"/>
    <cellStyle name="Normal 16 3 2 2 2 2 8" xfId="10992" xr:uid="{00000000-0005-0000-0000-00000A290000}"/>
    <cellStyle name="Normal 16 3 2 2 2 2 9" xfId="10993" xr:uid="{00000000-0005-0000-0000-00000B290000}"/>
    <cellStyle name="Normal 16 3 2 2 2 3" xfId="10994" xr:uid="{00000000-0005-0000-0000-00000C290000}"/>
    <cellStyle name="Normal 16 3 2 2 2 3 2" xfId="10995" xr:uid="{00000000-0005-0000-0000-00000D290000}"/>
    <cellStyle name="Normal 16 3 2 2 2 3 2 2" xfId="10996" xr:uid="{00000000-0005-0000-0000-00000E290000}"/>
    <cellStyle name="Normal 16 3 2 2 2 3 2 3" xfId="10997" xr:uid="{00000000-0005-0000-0000-00000F290000}"/>
    <cellStyle name="Normal 16 3 2 2 2 3 2 4" xfId="10998" xr:uid="{00000000-0005-0000-0000-000010290000}"/>
    <cellStyle name="Normal 16 3 2 2 2 3 3" xfId="10999" xr:uid="{00000000-0005-0000-0000-000011290000}"/>
    <cellStyle name="Normal 16 3 2 2 2 3 3 2" xfId="11000" xr:uid="{00000000-0005-0000-0000-000012290000}"/>
    <cellStyle name="Normal 16 3 2 2 2 3 3 3" xfId="11001" xr:uid="{00000000-0005-0000-0000-000013290000}"/>
    <cellStyle name="Normal 16 3 2 2 2 3 4" xfId="11002" xr:uid="{00000000-0005-0000-0000-000014290000}"/>
    <cellStyle name="Normal 16 3 2 2 2 3 5" xfId="11003" xr:uid="{00000000-0005-0000-0000-000015290000}"/>
    <cellStyle name="Normal 16 3 2 2 2 3 6" xfId="11004" xr:uid="{00000000-0005-0000-0000-000016290000}"/>
    <cellStyle name="Normal 16 3 2 2 2 4" xfId="11005" xr:uid="{00000000-0005-0000-0000-000017290000}"/>
    <cellStyle name="Normal 16 3 2 2 2 4 2" xfId="11006" xr:uid="{00000000-0005-0000-0000-000018290000}"/>
    <cellStyle name="Normal 16 3 2 2 2 4 3" xfId="11007" xr:uid="{00000000-0005-0000-0000-000019290000}"/>
    <cellStyle name="Normal 16 3 2 2 2 4 4" xfId="11008" xr:uid="{00000000-0005-0000-0000-00001A290000}"/>
    <cellStyle name="Normal 16 3 2 2 2 5" xfId="11009" xr:uid="{00000000-0005-0000-0000-00001B290000}"/>
    <cellStyle name="Normal 16 3 2 2 2 5 2" xfId="11010" xr:uid="{00000000-0005-0000-0000-00001C290000}"/>
    <cellStyle name="Normal 16 3 2 2 2 5 3" xfId="11011" xr:uid="{00000000-0005-0000-0000-00001D290000}"/>
    <cellStyle name="Normal 16 3 2 2 2 5 4" xfId="11012" xr:uid="{00000000-0005-0000-0000-00001E290000}"/>
    <cellStyle name="Normal 16 3 2 2 2 6" xfId="11013" xr:uid="{00000000-0005-0000-0000-00001F290000}"/>
    <cellStyle name="Normal 16 3 2 2 2 6 2" xfId="11014" xr:uid="{00000000-0005-0000-0000-000020290000}"/>
    <cellStyle name="Normal 16 3 2 2 2 6 3" xfId="11015" xr:uid="{00000000-0005-0000-0000-000021290000}"/>
    <cellStyle name="Normal 16 3 2 2 2 6 4" xfId="11016" xr:uid="{00000000-0005-0000-0000-000022290000}"/>
    <cellStyle name="Normal 16 3 2 2 2 7" xfId="11017" xr:uid="{00000000-0005-0000-0000-000023290000}"/>
    <cellStyle name="Normal 16 3 2 2 2 7 2" xfId="11018" xr:uid="{00000000-0005-0000-0000-000024290000}"/>
    <cellStyle name="Normal 16 3 2 2 2 7 3" xfId="11019" xr:uid="{00000000-0005-0000-0000-000025290000}"/>
    <cellStyle name="Normal 16 3 2 2 2 8" xfId="11020" xr:uid="{00000000-0005-0000-0000-000026290000}"/>
    <cellStyle name="Normal 16 3 2 2 2 9" xfId="11021" xr:uid="{00000000-0005-0000-0000-000027290000}"/>
    <cellStyle name="Normal 16 3 2 2 3" xfId="11022" xr:uid="{00000000-0005-0000-0000-000028290000}"/>
    <cellStyle name="Normal 16 3 2 2 3 2" xfId="11023" xr:uid="{00000000-0005-0000-0000-000029290000}"/>
    <cellStyle name="Normal 16 3 2 2 3 2 2" xfId="11024" xr:uid="{00000000-0005-0000-0000-00002A290000}"/>
    <cellStyle name="Normal 16 3 2 2 3 2 2 2" xfId="11025" xr:uid="{00000000-0005-0000-0000-00002B290000}"/>
    <cellStyle name="Normal 16 3 2 2 3 2 2 3" xfId="11026" xr:uid="{00000000-0005-0000-0000-00002C290000}"/>
    <cellStyle name="Normal 16 3 2 2 3 2 2 4" xfId="11027" xr:uid="{00000000-0005-0000-0000-00002D290000}"/>
    <cellStyle name="Normal 16 3 2 2 3 2 3" xfId="11028" xr:uid="{00000000-0005-0000-0000-00002E290000}"/>
    <cellStyle name="Normal 16 3 2 2 3 2 3 2" xfId="11029" xr:uid="{00000000-0005-0000-0000-00002F290000}"/>
    <cellStyle name="Normal 16 3 2 2 3 2 3 3" xfId="11030" xr:uid="{00000000-0005-0000-0000-000030290000}"/>
    <cellStyle name="Normal 16 3 2 2 3 2 4" xfId="11031" xr:uid="{00000000-0005-0000-0000-000031290000}"/>
    <cellStyle name="Normal 16 3 2 2 3 2 5" xfId="11032" xr:uid="{00000000-0005-0000-0000-000032290000}"/>
    <cellStyle name="Normal 16 3 2 2 3 2 6" xfId="11033" xr:uid="{00000000-0005-0000-0000-000033290000}"/>
    <cellStyle name="Normal 16 3 2 2 3 3" xfId="11034" xr:uid="{00000000-0005-0000-0000-000034290000}"/>
    <cellStyle name="Normal 16 3 2 2 3 3 2" xfId="11035" xr:uid="{00000000-0005-0000-0000-000035290000}"/>
    <cellStyle name="Normal 16 3 2 2 3 3 3" xfId="11036" xr:uid="{00000000-0005-0000-0000-000036290000}"/>
    <cellStyle name="Normal 16 3 2 2 3 3 4" xfId="11037" xr:uid="{00000000-0005-0000-0000-000037290000}"/>
    <cellStyle name="Normal 16 3 2 2 3 4" xfId="11038" xr:uid="{00000000-0005-0000-0000-000038290000}"/>
    <cellStyle name="Normal 16 3 2 2 3 4 2" xfId="11039" xr:uid="{00000000-0005-0000-0000-000039290000}"/>
    <cellStyle name="Normal 16 3 2 2 3 4 3" xfId="11040" xr:uid="{00000000-0005-0000-0000-00003A290000}"/>
    <cellStyle name="Normal 16 3 2 2 3 4 4" xfId="11041" xr:uid="{00000000-0005-0000-0000-00003B290000}"/>
    <cellStyle name="Normal 16 3 2 2 3 5" xfId="11042" xr:uid="{00000000-0005-0000-0000-00003C290000}"/>
    <cellStyle name="Normal 16 3 2 2 3 5 2" xfId="11043" xr:uid="{00000000-0005-0000-0000-00003D290000}"/>
    <cellStyle name="Normal 16 3 2 2 3 5 3" xfId="11044" xr:uid="{00000000-0005-0000-0000-00003E290000}"/>
    <cellStyle name="Normal 16 3 2 2 3 5 4" xfId="11045" xr:uid="{00000000-0005-0000-0000-00003F290000}"/>
    <cellStyle name="Normal 16 3 2 2 3 6" xfId="11046" xr:uid="{00000000-0005-0000-0000-000040290000}"/>
    <cellStyle name="Normal 16 3 2 2 3 6 2" xfId="11047" xr:uid="{00000000-0005-0000-0000-000041290000}"/>
    <cellStyle name="Normal 16 3 2 2 3 6 3" xfId="11048" xr:uid="{00000000-0005-0000-0000-000042290000}"/>
    <cellStyle name="Normal 16 3 2 2 3 7" xfId="11049" xr:uid="{00000000-0005-0000-0000-000043290000}"/>
    <cellStyle name="Normal 16 3 2 2 3 8" xfId="11050" xr:uid="{00000000-0005-0000-0000-000044290000}"/>
    <cellStyle name="Normal 16 3 2 2 3 9" xfId="11051" xr:uid="{00000000-0005-0000-0000-000045290000}"/>
    <cellStyle name="Normal 16 3 2 2 4" xfId="11052" xr:uid="{00000000-0005-0000-0000-000046290000}"/>
    <cellStyle name="Normal 16 3 2 2 4 2" xfId="11053" xr:uid="{00000000-0005-0000-0000-000047290000}"/>
    <cellStyle name="Normal 16 3 2 2 4 2 2" xfId="11054" xr:uid="{00000000-0005-0000-0000-000048290000}"/>
    <cellStyle name="Normal 16 3 2 2 4 2 3" xfId="11055" xr:uid="{00000000-0005-0000-0000-000049290000}"/>
    <cellStyle name="Normal 16 3 2 2 4 2 4" xfId="11056" xr:uid="{00000000-0005-0000-0000-00004A290000}"/>
    <cellStyle name="Normal 16 3 2 2 4 3" xfId="11057" xr:uid="{00000000-0005-0000-0000-00004B290000}"/>
    <cellStyle name="Normal 16 3 2 2 4 3 2" xfId="11058" xr:uid="{00000000-0005-0000-0000-00004C290000}"/>
    <cellStyle name="Normal 16 3 2 2 4 3 3" xfId="11059" xr:uid="{00000000-0005-0000-0000-00004D290000}"/>
    <cellStyle name="Normal 16 3 2 2 4 4" xfId="11060" xr:uid="{00000000-0005-0000-0000-00004E290000}"/>
    <cellStyle name="Normal 16 3 2 2 4 5" xfId="11061" xr:uid="{00000000-0005-0000-0000-00004F290000}"/>
    <cellStyle name="Normal 16 3 2 2 4 6" xfId="11062" xr:uid="{00000000-0005-0000-0000-000050290000}"/>
    <cellStyle name="Normal 16 3 2 2 5" xfId="11063" xr:uid="{00000000-0005-0000-0000-000051290000}"/>
    <cellStyle name="Normal 16 3 2 2 5 2" xfId="11064" xr:uid="{00000000-0005-0000-0000-000052290000}"/>
    <cellStyle name="Normal 16 3 2 2 5 3" xfId="11065" xr:uid="{00000000-0005-0000-0000-000053290000}"/>
    <cellStyle name="Normal 16 3 2 2 5 4" xfId="11066" xr:uid="{00000000-0005-0000-0000-000054290000}"/>
    <cellStyle name="Normal 16 3 2 2 6" xfId="11067" xr:uid="{00000000-0005-0000-0000-000055290000}"/>
    <cellStyle name="Normal 16 3 2 2 6 2" xfId="11068" xr:uid="{00000000-0005-0000-0000-000056290000}"/>
    <cellStyle name="Normal 16 3 2 2 6 3" xfId="11069" xr:uid="{00000000-0005-0000-0000-000057290000}"/>
    <cellStyle name="Normal 16 3 2 2 6 4" xfId="11070" xr:uid="{00000000-0005-0000-0000-000058290000}"/>
    <cellStyle name="Normal 16 3 2 2 7" xfId="11071" xr:uid="{00000000-0005-0000-0000-000059290000}"/>
    <cellStyle name="Normal 16 3 2 2 7 2" xfId="11072" xr:uid="{00000000-0005-0000-0000-00005A290000}"/>
    <cellStyle name="Normal 16 3 2 2 7 3" xfId="11073" xr:uid="{00000000-0005-0000-0000-00005B290000}"/>
    <cellStyle name="Normal 16 3 2 2 7 4" xfId="11074" xr:uid="{00000000-0005-0000-0000-00005C290000}"/>
    <cellStyle name="Normal 16 3 2 2 8" xfId="11075" xr:uid="{00000000-0005-0000-0000-00005D290000}"/>
    <cellStyle name="Normal 16 3 2 2 8 2" xfId="11076" xr:uid="{00000000-0005-0000-0000-00005E290000}"/>
    <cellStyle name="Normal 16 3 2 2 8 3" xfId="11077" xr:uid="{00000000-0005-0000-0000-00005F290000}"/>
    <cellStyle name="Normal 16 3 2 2 9" xfId="11078" xr:uid="{00000000-0005-0000-0000-000060290000}"/>
    <cellStyle name="Normal 16 3 2 3" xfId="11079" xr:uid="{00000000-0005-0000-0000-000061290000}"/>
    <cellStyle name="Normal 16 3 2 3 10" xfId="11080" xr:uid="{00000000-0005-0000-0000-000062290000}"/>
    <cellStyle name="Normal 16 3 2 3 2" xfId="11081" xr:uid="{00000000-0005-0000-0000-000063290000}"/>
    <cellStyle name="Normal 16 3 2 3 2 2" xfId="11082" xr:uid="{00000000-0005-0000-0000-000064290000}"/>
    <cellStyle name="Normal 16 3 2 3 2 2 2" xfId="11083" xr:uid="{00000000-0005-0000-0000-000065290000}"/>
    <cellStyle name="Normal 16 3 2 3 2 2 2 2" xfId="11084" xr:uid="{00000000-0005-0000-0000-000066290000}"/>
    <cellStyle name="Normal 16 3 2 3 2 2 2 3" xfId="11085" xr:uid="{00000000-0005-0000-0000-000067290000}"/>
    <cellStyle name="Normal 16 3 2 3 2 2 2 4" xfId="11086" xr:uid="{00000000-0005-0000-0000-000068290000}"/>
    <cellStyle name="Normal 16 3 2 3 2 2 3" xfId="11087" xr:uid="{00000000-0005-0000-0000-000069290000}"/>
    <cellStyle name="Normal 16 3 2 3 2 2 3 2" xfId="11088" xr:uid="{00000000-0005-0000-0000-00006A290000}"/>
    <cellStyle name="Normal 16 3 2 3 2 2 3 3" xfId="11089" xr:uid="{00000000-0005-0000-0000-00006B290000}"/>
    <cellStyle name="Normal 16 3 2 3 2 2 4" xfId="11090" xr:uid="{00000000-0005-0000-0000-00006C290000}"/>
    <cellStyle name="Normal 16 3 2 3 2 2 5" xfId="11091" xr:uid="{00000000-0005-0000-0000-00006D290000}"/>
    <cellStyle name="Normal 16 3 2 3 2 2 6" xfId="11092" xr:uid="{00000000-0005-0000-0000-00006E290000}"/>
    <cellStyle name="Normal 16 3 2 3 2 3" xfId="11093" xr:uid="{00000000-0005-0000-0000-00006F290000}"/>
    <cellStyle name="Normal 16 3 2 3 2 3 2" xfId="11094" xr:uid="{00000000-0005-0000-0000-000070290000}"/>
    <cellStyle name="Normal 16 3 2 3 2 3 3" xfId="11095" xr:uid="{00000000-0005-0000-0000-000071290000}"/>
    <cellStyle name="Normal 16 3 2 3 2 3 4" xfId="11096" xr:uid="{00000000-0005-0000-0000-000072290000}"/>
    <cellStyle name="Normal 16 3 2 3 2 4" xfId="11097" xr:uid="{00000000-0005-0000-0000-000073290000}"/>
    <cellStyle name="Normal 16 3 2 3 2 4 2" xfId="11098" xr:uid="{00000000-0005-0000-0000-000074290000}"/>
    <cellStyle name="Normal 16 3 2 3 2 4 3" xfId="11099" xr:uid="{00000000-0005-0000-0000-000075290000}"/>
    <cellStyle name="Normal 16 3 2 3 2 4 4" xfId="11100" xr:uid="{00000000-0005-0000-0000-000076290000}"/>
    <cellStyle name="Normal 16 3 2 3 2 5" xfId="11101" xr:uid="{00000000-0005-0000-0000-000077290000}"/>
    <cellStyle name="Normal 16 3 2 3 2 5 2" xfId="11102" xr:uid="{00000000-0005-0000-0000-000078290000}"/>
    <cellStyle name="Normal 16 3 2 3 2 5 3" xfId="11103" xr:uid="{00000000-0005-0000-0000-000079290000}"/>
    <cellStyle name="Normal 16 3 2 3 2 5 4" xfId="11104" xr:uid="{00000000-0005-0000-0000-00007A290000}"/>
    <cellStyle name="Normal 16 3 2 3 2 6" xfId="11105" xr:uid="{00000000-0005-0000-0000-00007B290000}"/>
    <cellStyle name="Normal 16 3 2 3 2 6 2" xfId="11106" xr:uid="{00000000-0005-0000-0000-00007C290000}"/>
    <cellStyle name="Normal 16 3 2 3 2 6 3" xfId="11107" xr:uid="{00000000-0005-0000-0000-00007D290000}"/>
    <cellStyle name="Normal 16 3 2 3 2 7" xfId="11108" xr:uid="{00000000-0005-0000-0000-00007E290000}"/>
    <cellStyle name="Normal 16 3 2 3 2 8" xfId="11109" xr:uid="{00000000-0005-0000-0000-00007F290000}"/>
    <cellStyle name="Normal 16 3 2 3 2 9" xfId="11110" xr:uid="{00000000-0005-0000-0000-000080290000}"/>
    <cellStyle name="Normal 16 3 2 3 3" xfId="11111" xr:uid="{00000000-0005-0000-0000-000081290000}"/>
    <cellStyle name="Normal 16 3 2 3 3 2" xfId="11112" xr:uid="{00000000-0005-0000-0000-000082290000}"/>
    <cellStyle name="Normal 16 3 2 3 3 2 2" xfId="11113" xr:uid="{00000000-0005-0000-0000-000083290000}"/>
    <cellStyle name="Normal 16 3 2 3 3 2 3" xfId="11114" xr:uid="{00000000-0005-0000-0000-000084290000}"/>
    <cellStyle name="Normal 16 3 2 3 3 2 4" xfId="11115" xr:uid="{00000000-0005-0000-0000-000085290000}"/>
    <cellStyle name="Normal 16 3 2 3 3 3" xfId="11116" xr:uid="{00000000-0005-0000-0000-000086290000}"/>
    <cellStyle name="Normal 16 3 2 3 3 3 2" xfId="11117" xr:uid="{00000000-0005-0000-0000-000087290000}"/>
    <cellStyle name="Normal 16 3 2 3 3 3 3" xfId="11118" xr:uid="{00000000-0005-0000-0000-000088290000}"/>
    <cellStyle name="Normal 16 3 2 3 3 4" xfId="11119" xr:uid="{00000000-0005-0000-0000-000089290000}"/>
    <cellStyle name="Normal 16 3 2 3 3 5" xfId="11120" xr:uid="{00000000-0005-0000-0000-00008A290000}"/>
    <cellStyle name="Normal 16 3 2 3 3 6" xfId="11121" xr:uid="{00000000-0005-0000-0000-00008B290000}"/>
    <cellStyle name="Normal 16 3 2 3 4" xfId="11122" xr:uid="{00000000-0005-0000-0000-00008C290000}"/>
    <cellStyle name="Normal 16 3 2 3 4 2" xfId="11123" xr:uid="{00000000-0005-0000-0000-00008D290000}"/>
    <cellStyle name="Normal 16 3 2 3 4 3" xfId="11124" xr:uid="{00000000-0005-0000-0000-00008E290000}"/>
    <cellStyle name="Normal 16 3 2 3 4 4" xfId="11125" xr:uid="{00000000-0005-0000-0000-00008F290000}"/>
    <cellStyle name="Normal 16 3 2 3 5" xfId="11126" xr:uid="{00000000-0005-0000-0000-000090290000}"/>
    <cellStyle name="Normal 16 3 2 3 5 2" xfId="11127" xr:uid="{00000000-0005-0000-0000-000091290000}"/>
    <cellStyle name="Normal 16 3 2 3 5 3" xfId="11128" xr:uid="{00000000-0005-0000-0000-000092290000}"/>
    <cellStyle name="Normal 16 3 2 3 5 4" xfId="11129" xr:uid="{00000000-0005-0000-0000-000093290000}"/>
    <cellStyle name="Normal 16 3 2 3 6" xfId="11130" xr:uid="{00000000-0005-0000-0000-000094290000}"/>
    <cellStyle name="Normal 16 3 2 3 6 2" xfId="11131" xr:uid="{00000000-0005-0000-0000-000095290000}"/>
    <cellStyle name="Normal 16 3 2 3 6 3" xfId="11132" xr:uid="{00000000-0005-0000-0000-000096290000}"/>
    <cellStyle name="Normal 16 3 2 3 6 4" xfId="11133" xr:uid="{00000000-0005-0000-0000-000097290000}"/>
    <cellStyle name="Normal 16 3 2 3 7" xfId="11134" xr:uid="{00000000-0005-0000-0000-000098290000}"/>
    <cellStyle name="Normal 16 3 2 3 7 2" xfId="11135" xr:uid="{00000000-0005-0000-0000-000099290000}"/>
    <cellStyle name="Normal 16 3 2 3 7 3" xfId="11136" xr:uid="{00000000-0005-0000-0000-00009A290000}"/>
    <cellStyle name="Normal 16 3 2 3 8" xfId="11137" xr:uid="{00000000-0005-0000-0000-00009B290000}"/>
    <cellStyle name="Normal 16 3 2 3 9" xfId="11138" xr:uid="{00000000-0005-0000-0000-00009C290000}"/>
    <cellStyle name="Normal 16 3 2 4" xfId="11139" xr:uid="{00000000-0005-0000-0000-00009D290000}"/>
    <cellStyle name="Normal 16 3 2 4 2" xfId="11140" xr:uid="{00000000-0005-0000-0000-00009E290000}"/>
    <cellStyle name="Normal 16 3 2 4 2 2" xfId="11141" xr:uid="{00000000-0005-0000-0000-00009F290000}"/>
    <cellStyle name="Normal 16 3 2 4 2 2 2" xfId="11142" xr:uid="{00000000-0005-0000-0000-0000A0290000}"/>
    <cellStyle name="Normal 16 3 2 4 2 2 3" xfId="11143" xr:uid="{00000000-0005-0000-0000-0000A1290000}"/>
    <cellStyle name="Normal 16 3 2 4 2 2 4" xfId="11144" xr:uid="{00000000-0005-0000-0000-0000A2290000}"/>
    <cellStyle name="Normal 16 3 2 4 2 3" xfId="11145" xr:uid="{00000000-0005-0000-0000-0000A3290000}"/>
    <cellStyle name="Normal 16 3 2 4 2 3 2" xfId="11146" xr:uid="{00000000-0005-0000-0000-0000A4290000}"/>
    <cellStyle name="Normal 16 3 2 4 2 3 3" xfId="11147" xr:uid="{00000000-0005-0000-0000-0000A5290000}"/>
    <cellStyle name="Normal 16 3 2 4 2 4" xfId="11148" xr:uid="{00000000-0005-0000-0000-0000A6290000}"/>
    <cellStyle name="Normal 16 3 2 4 2 5" xfId="11149" xr:uid="{00000000-0005-0000-0000-0000A7290000}"/>
    <cellStyle name="Normal 16 3 2 4 2 6" xfId="11150" xr:uid="{00000000-0005-0000-0000-0000A8290000}"/>
    <cellStyle name="Normal 16 3 2 4 3" xfId="11151" xr:uid="{00000000-0005-0000-0000-0000A9290000}"/>
    <cellStyle name="Normal 16 3 2 4 3 2" xfId="11152" xr:uid="{00000000-0005-0000-0000-0000AA290000}"/>
    <cellStyle name="Normal 16 3 2 4 3 3" xfId="11153" xr:uid="{00000000-0005-0000-0000-0000AB290000}"/>
    <cellStyle name="Normal 16 3 2 4 3 4" xfId="11154" xr:uid="{00000000-0005-0000-0000-0000AC290000}"/>
    <cellStyle name="Normal 16 3 2 4 4" xfId="11155" xr:uid="{00000000-0005-0000-0000-0000AD290000}"/>
    <cellStyle name="Normal 16 3 2 4 4 2" xfId="11156" xr:uid="{00000000-0005-0000-0000-0000AE290000}"/>
    <cellStyle name="Normal 16 3 2 4 4 3" xfId="11157" xr:uid="{00000000-0005-0000-0000-0000AF290000}"/>
    <cellStyle name="Normal 16 3 2 4 4 4" xfId="11158" xr:uid="{00000000-0005-0000-0000-0000B0290000}"/>
    <cellStyle name="Normal 16 3 2 4 5" xfId="11159" xr:uid="{00000000-0005-0000-0000-0000B1290000}"/>
    <cellStyle name="Normal 16 3 2 4 5 2" xfId="11160" xr:uid="{00000000-0005-0000-0000-0000B2290000}"/>
    <cellStyle name="Normal 16 3 2 4 5 3" xfId="11161" xr:uid="{00000000-0005-0000-0000-0000B3290000}"/>
    <cellStyle name="Normal 16 3 2 4 5 4" xfId="11162" xr:uid="{00000000-0005-0000-0000-0000B4290000}"/>
    <cellStyle name="Normal 16 3 2 4 6" xfId="11163" xr:uid="{00000000-0005-0000-0000-0000B5290000}"/>
    <cellStyle name="Normal 16 3 2 4 6 2" xfId="11164" xr:uid="{00000000-0005-0000-0000-0000B6290000}"/>
    <cellStyle name="Normal 16 3 2 4 6 3" xfId="11165" xr:uid="{00000000-0005-0000-0000-0000B7290000}"/>
    <cellStyle name="Normal 16 3 2 4 7" xfId="11166" xr:uid="{00000000-0005-0000-0000-0000B8290000}"/>
    <cellStyle name="Normal 16 3 2 4 8" xfId="11167" xr:uid="{00000000-0005-0000-0000-0000B9290000}"/>
    <cellStyle name="Normal 16 3 2 4 9" xfId="11168" xr:uid="{00000000-0005-0000-0000-0000BA290000}"/>
    <cellStyle name="Normal 16 3 2 5" xfId="11169" xr:uid="{00000000-0005-0000-0000-0000BB290000}"/>
    <cellStyle name="Normal 16 3 2 5 2" xfId="11170" xr:uid="{00000000-0005-0000-0000-0000BC290000}"/>
    <cellStyle name="Normal 16 3 2 5 2 2" xfId="11171" xr:uid="{00000000-0005-0000-0000-0000BD290000}"/>
    <cellStyle name="Normal 16 3 2 5 2 2 2" xfId="11172" xr:uid="{00000000-0005-0000-0000-0000BE290000}"/>
    <cellStyle name="Normal 16 3 2 5 2 2 3" xfId="11173" xr:uid="{00000000-0005-0000-0000-0000BF290000}"/>
    <cellStyle name="Normal 16 3 2 5 2 2 4" xfId="11174" xr:uid="{00000000-0005-0000-0000-0000C0290000}"/>
    <cellStyle name="Normal 16 3 2 5 2 3" xfId="11175" xr:uid="{00000000-0005-0000-0000-0000C1290000}"/>
    <cellStyle name="Normal 16 3 2 5 2 3 2" xfId="11176" xr:uid="{00000000-0005-0000-0000-0000C2290000}"/>
    <cellStyle name="Normal 16 3 2 5 2 3 3" xfId="11177" xr:uid="{00000000-0005-0000-0000-0000C3290000}"/>
    <cellStyle name="Normal 16 3 2 5 2 4" xfId="11178" xr:uid="{00000000-0005-0000-0000-0000C4290000}"/>
    <cellStyle name="Normal 16 3 2 5 2 5" xfId="11179" xr:uid="{00000000-0005-0000-0000-0000C5290000}"/>
    <cellStyle name="Normal 16 3 2 5 2 6" xfId="11180" xr:uid="{00000000-0005-0000-0000-0000C6290000}"/>
    <cellStyle name="Normal 16 3 2 5 3" xfId="11181" xr:uid="{00000000-0005-0000-0000-0000C7290000}"/>
    <cellStyle name="Normal 16 3 2 5 3 2" xfId="11182" xr:uid="{00000000-0005-0000-0000-0000C8290000}"/>
    <cellStyle name="Normal 16 3 2 5 3 3" xfId="11183" xr:uid="{00000000-0005-0000-0000-0000C9290000}"/>
    <cellStyle name="Normal 16 3 2 5 3 4" xfId="11184" xr:uid="{00000000-0005-0000-0000-0000CA290000}"/>
    <cellStyle name="Normal 16 3 2 5 4" xfId="11185" xr:uid="{00000000-0005-0000-0000-0000CB290000}"/>
    <cellStyle name="Normal 16 3 2 5 4 2" xfId="11186" xr:uid="{00000000-0005-0000-0000-0000CC290000}"/>
    <cellStyle name="Normal 16 3 2 5 4 3" xfId="11187" xr:uid="{00000000-0005-0000-0000-0000CD290000}"/>
    <cellStyle name="Normal 16 3 2 5 4 4" xfId="11188" xr:uid="{00000000-0005-0000-0000-0000CE290000}"/>
    <cellStyle name="Normal 16 3 2 5 5" xfId="11189" xr:uid="{00000000-0005-0000-0000-0000CF290000}"/>
    <cellStyle name="Normal 16 3 2 5 5 2" xfId="11190" xr:uid="{00000000-0005-0000-0000-0000D0290000}"/>
    <cellStyle name="Normal 16 3 2 5 5 3" xfId="11191" xr:uid="{00000000-0005-0000-0000-0000D1290000}"/>
    <cellStyle name="Normal 16 3 2 5 5 4" xfId="11192" xr:uid="{00000000-0005-0000-0000-0000D2290000}"/>
    <cellStyle name="Normal 16 3 2 5 6" xfId="11193" xr:uid="{00000000-0005-0000-0000-0000D3290000}"/>
    <cellStyle name="Normal 16 3 2 5 6 2" xfId="11194" xr:uid="{00000000-0005-0000-0000-0000D4290000}"/>
    <cellStyle name="Normal 16 3 2 5 6 3" xfId="11195" xr:uid="{00000000-0005-0000-0000-0000D5290000}"/>
    <cellStyle name="Normal 16 3 2 5 7" xfId="11196" xr:uid="{00000000-0005-0000-0000-0000D6290000}"/>
    <cellStyle name="Normal 16 3 2 5 8" xfId="11197" xr:uid="{00000000-0005-0000-0000-0000D7290000}"/>
    <cellStyle name="Normal 16 3 2 5 9" xfId="11198" xr:uid="{00000000-0005-0000-0000-0000D8290000}"/>
    <cellStyle name="Normal 16 3 2 6" xfId="11199" xr:uid="{00000000-0005-0000-0000-0000D9290000}"/>
    <cellStyle name="Normal 16 3 2 6 2" xfId="11200" xr:uid="{00000000-0005-0000-0000-0000DA290000}"/>
    <cellStyle name="Normal 16 3 2 6 2 2" xfId="11201" xr:uid="{00000000-0005-0000-0000-0000DB290000}"/>
    <cellStyle name="Normal 16 3 2 6 2 2 2" xfId="11202" xr:uid="{00000000-0005-0000-0000-0000DC290000}"/>
    <cellStyle name="Normal 16 3 2 6 2 2 3" xfId="11203" xr:uid="{00000000-0005-0000-0000-0000DD290000}"/>
    <cellStyle name="Normal 16 3 2 6 2 2 4" xfId="11204" xr:uid="{00000000-0005-0000-0000-0000DE290000}"/>
    <cellStyle name="Normal 16 3 2 6 2 3" xfId="11205" xr:uid="{00000000-0005-0000-0000-0000DF290000}"/>
    <cellStyle name="Normal 16 3 2 6 2 3 2" xfId="11206" xr:uid="{00000000-0005-0000-0000-0000E0290000}"/>
    <cellStyle name="Normal 16 3 2 6 2 3 3" xfId="11207" xr:uid="{00000000-0005-0000-0000-0000E1290000}"/>
    <cellStyle name="Normal 16 3 2 6 2 4" xfId="11208" xr:uid="{00000000-0005-0000-0000-0000E2290000}"/>
    <cellStyle name="Normal 16 3 2 6 2 5" xfId="11209" xr:uid="{00000000-0005-0000-0000-0000E3290000}"/>
    <cellStyle name="Normal 16 3 2 6 2 6" xfId="11210" xr:uid="{00000000-0005-0000-0000-0000E4290000}"/>
    <cellStyle name="Normal 16 3 2 6 3" xfId="11211" xr:uid="{00000000-0005-0000-0000-0000E5290000}"/>
    <cellStyle name="Normal 16 3 2 6 3 2" xfId="11212" xr:uid="{00000000-0005-0000-0000-0000E6290000}"/>
    <cellStyle name="Normal 16 3 2 6 3 3" xfId="11213" xr:uid="{00000000-0005-0000-0000-0000E7290000}"/>
    <cellStyle name="Normal 16 3 2 6 3 4" xfId="11214" xr:uid="{00000000-0005-0000-0000-0000E8290000}"/>
    <cellStyle name="Normal 16 3 2 6 4" xfId="11215" xr:uid="{00000000-0005-0000-0000-0000E9290000}"/>
    <cellStyle name="Normal 16 3 2 6 4 2" xfId="11216" xr:uid="{00000000-0005-0000-0000-0000EA290000}"/>
    <cellStyle name="Normal 16 3 2 6 4 3" xfId="11217" xr:uid="{00000000-0005-0000-0000-0000EB290000}"/>
    <cellStyle name="Normal 16 3 2 6 4 4" xfId="11218" xr:uid="{00000000-0005-0000-0000-0000EC290000}"/>
    <cellStyle name="Normal 16 3 2 6 5" xfId="11219" xr:uid="{00000000-0005-0000-0000-0000ED290000}"/>
    <cellStyle name="Normal 16 3 2 6 5 2" xfId="11220" xr:uid="{00000000-0005-0000-0000-0000EE290000}"/>
    <cellStyle name="Normal 16 3 2 6 5 3" xfId="11221" xr:uid="{00000000-0005-0000-0000-0000EF290000}"/>
    <cellStyle name="Normal 16 3 2 6 6" xfId="11222" xr:uid="{00000000-0005-0000-0000-0000F0290000}"/>
    <cellStyle name="Normal 16 3 2 6 7" xfId="11223" xr:uid="{00000000-0005-0000-0000-0000F1290000}"/>
    <cellStyle name="Normal 16 3 2 6 8" xfId="11224" xr:uid="{00000000-0005-0000-0000-0000F2290000}"/>
    <cellStyle name="Normal 16 3 2 7" xfId="11225" xr:uid="{00000000-0005-0000-0000-0000F3290000}"/>
    <cellStyle name="Normal 16 3 2 7 2" xfId="11226" xr:uid="{00000000-0005-0000-0000-0000F4290000}"/>
    <cellStyle name="Normal 16 3 2 7 2 2" xfId="11227" xr:uid="{00000000-0005-0000-0000-0000F5290000}"/>
    <cellStyle name="Normal 16 3 2 7 2 3" xfId="11228" xr:uid="{00000000-0005-0000-0000-0000F6290000}"/>
    <cellStyle name="Normal 16 3 2 7 2 4" xfId="11229" xr:uid="{00000000-0005-0000-0000-0000F7290000}"/>
    <cellStyle name="Normal 16 3 2 7 3" xfId="11230" xr:uid="{00000000-0005-0000-0000-0000F8290000}"/>
    <cellStyle name="Normal 16 3 2 7 3 2" xfId="11231" xr:uid="{00000000-0005-0000-0000-0000F9290000}"/>
    <cellStyle name="Normal 16 3 2 7 3 3" xfId="11232" xr:uid="{00000000-0005-0000-0000-0000FA290000}"/>
    <cellStyle name="Normal 16 3 2 7 4" xfId="11233" xr:uid="{00000000-0005-0000-0000-0000FB290000}"/>
    <cellStyle name="Normal 16 3 2 7 5" xfId="11234" xr:uid="{00000000-0005-0000-0000-0000FC290000}"/>
    <cellStyle name="Normal 16 3 2 7 6" xfId="11235" xr:uid="{00000000-0005-0000-0000-0000FD290000}"/>
    <cellStyle name="Normal 16 3 2 8" xfId="11236" xr:uid="{00000000-0005-0000-0000-0000FE290000}"/>
    <cellStyle name="Normal 16 3 2 8 2" xfId="11237" xr:uid="{00000000-0005-0000-0000-0000FF290000}"/>
    <cellStyle name="Normal 16 3 2 8 3" xfId="11238" xr:uid="{00000000-0005-0000-0000-0000002A0000}"/>
    <cellStyle name="Normal 16 3 2 8 4" xfId="11239" xr:uid="{00000000-0005-0000-0000-0000012A0000}"/>
    <cellStyle name="Normal 16 3 2 9" xfId="11240" xr:uid="{00000000-0005-0000-0000-0000022A0000}"/>
    <cellStyle name="Normal 16 3 2 9 2" xfId="11241" xr:uid="{00000000-0005-0000-0000-0000032A0000}"/>
    <cellStyle name="Normal 16 3 2 9 3" xfId="11242" xr:uid="{00000000-0005-0000-0000-0000042A0000}"/>
    <cellStyle name="Normal 16 3 2 9 4" xfId="11243" xr:uid="{00000000-0005-0000-0000-0000052A0000}"/>
    <cellStyle name="Normal 16 3 3" xfId="311" xr:uid="{00000000-0005-0000-0000-0000062A0000}"/>
    <cellStyle name="Normal 16 3 3 10" xfId="11244" xr:uid="{00000000-0005-0000-0000-0000072A0000}"/>
    <cellStyle name="Normal 16 3 3 10 2" xfId="11245" xr:uid="{00000000-0005-0000-0000-0000082A0000}"/>
    <cellStyle name="Normal 16 3 3 10 3" xfId="11246" xr:uid="{00000000-0005-0000-0000-0000092A0000}"/>
    <cellStyle name="Normal 16 3 3 10 4" xfId="11247" xr:uid="{00000000-0005-0000-0000-00000A2A0000}"/>
    <cellStyle name="Normal 16 3 3 11" xfId="11248" xr:uid="{00000000-0005-0000-0000-00000B2A0000}"/>
    <cellStyle name="Normal 16 3 3 11 2" xfId="11249" xr:uid="{00000000-0005-0000-0000-00000C2A0000}"/>
    <cellStyle name="Normal 16 3 3 11 3" xfId="11250" xr:uid="{00000000-0005-0000-0000-00000D2A0000}"/>
    <cellStyle name="Normal 16 3 3 12" xfId="11251" xr:uid="{00000000-0005-0000-0000-00000E2A0000}"/>
    <cellStyle name="Normal 16 3 3 13" xfId="11252" xr:uid="{00000000-0005-0000-0000-00000F2A0000}"/>
    <cellStyle name="Normal 16 3 3 14" xfId="11253" xr:uid="{00000000-0005-0000-0000-0000102A0000}"/>
    <cellStyle name="Normal 16 3 3 2" xfId="11254" xr:uid="{00000000-0005-0000-0000-0000112A0000}"/>
    <cellStyle name="Normal 16 3 3 2 10" xfId="11255" xr:uid="{00000000-0005-0000-0000-0000122A0000}"/>
    <cellStyle name="Normal 16 3 3 2 11" xfId="11256" xr:uid="{00000000-0005-0000-0000-0000132A0000}"/>
    <cellStyle name="Normal 16 3 3 2 2" xfId="11257" xr:uid="{00000000-0005-0000-0000-0000142A0000}"/>
    <cellStyle name="Normal 16 3 3 2 2 10" xfId="11258" xr:uid="{00000000-0005-0000-0000-0000152A0000}"/>
    <cellStyle name="Normal 16 3 3 2 2 2" xfId="11259" xr:uid="{00000000-0005-0000-0000-0000162A0000}"/>
    <cellStyle name="Normal 16 3 3 2 2 2 2" xfId="11260" xr:uid="{00000000-0005-0000-0000-0000172A0000}"/>
    <cellStyle name="Normal 16 3 3 2 2 2 2 2" xfId="11261" xr:uid="{00000000-0005-0000-0000-0000182A0000}"/>
    <cellStyle name="Normal 16 3 3 2 2 2 2 2 2" xfId="11262" xr:uid="{00000000-0005-0000-0000-0000192A0000}"/>
    <cellStyle name="Normal 16 3 3 2 2 2 2 2 3" xfId="11263" xr:uid="{00000000-0005-0000-0000-00001A2A0000}"/>
    <cellStyle name="Normal 16 3 3 2 2 2 2 2 4" xfId="11264" xr:uid="{00000000-0005-0000-0000-00001B2A0000}"/>
    <cellStyle name="Normal 16 3 3 2 2 2 2 3" xfId="11265" xr:uid="{00000000-0005-0000-0000-00001C2A0000}"/>
    <cellStyle name="Normal 16 3 3 2 2 2 2 3 2" xfId="11266" xr:uid="{00000000-0005-0000-0000-00001D2A0000}"/>
    <cellStyle name="Normal 16 3 3 2 2 2 2 3 3" xfId="11267" xr:uid="{00000000-0005-0000-0000-00001E2A0000}"/>
    <cellStyle name="Normal 16 3 3 2 2 2 2 4" xfId="11268" xr:uid="{00000000-0005-0000-0000-00001F2A0000}"/>
    <cellStyle name="Normal 16 3 3 2 2 2 2 5" xfId="11269" xr:uid="{00000000-0005-0000-0000-0000202A0000}"/>
    <cellStyle name="Normal 16 3 3 2 2 2 2 6" xfId="11270" xr:uid="{00000000-0005-0000-0000-0000212A0000}"/>
    <cellStyle name="Normal 16 3 3 2 2 2 3" xfId="11271" xr:uid="{00000000-0005-0000-0000-0000222A0000}"/>
    <cellStyle name="Normal 16 3 3 2 2 2 3 2" xfId="11272" xr:uid="{00000000-0005-0000-0000-0000232A0000}"/>
    <cellStyle name="Normal 16 3 3 2 2 2 3 3" xfId="11273" xr:uid="{00000000-0005-0000-0000-0000242A0000}"/>
    <cellStyle name="Normal 16 3 3 2 2 2 3 4" xfId="11274" xr:uid="{00000000-0005-0000-0000-0000252A0000}"/>
    <cellStyle name="Normal 16 3 3 2 2 2 4" xfId="11275" xr:uid="{00000000-0005-0000-0000-0000262A0000}"/>
    <cellStyle name="Normal 16 3 3 2 2 2 4 2" xfId="11276" xr:uid="{00000000-0005-0000-0000-0000272A0000}"/>
    <cellStyle name="Normal 16 3 3 2 2 2 4 3" xfId="11277" xr:uid="{00000000-0005-0000-0000-0000282A0000}"/>
    <cellStyle name="Normal 16 3 3 2 2 2 4 4" xfId="11278" xr:uid="{00000000-0005-0000-0000-0000292A0000}"/>
    <cellStyle name="Normal 16 3 3 2 2 2 5" xfId="11279" xr:uid="{00000000-0005-0000-0000-00002A2A0000}"/>
    <cellStyle name="Normal 16 3 3 2 2 2 5 2" xfId="11280" xr:uid="{00000000-0005-0000-0000-00002B2A0000}"/>
    <cellStyle name="Normal 16 3 3 2 2 2 5 3" xfId="11281" xr:uid="{00000000-0005-0000-0000-00002C2A0000}"/>
    <cellStyle name="Normal 16 3 3 2 2 2 5 4" xfId="11282" xr:uid="{00000000-0005-0000-0000-00002D2A0000}"/>
    <cellStyle name="Normal 16 3 3 2 2 2 6" xfId="11283" xr:uid="{00000000-0005-0000-0000-00002E2A0000}"/>
    <cellStyle name="Normal 16 3 3 2 2 2 6 2" xfId="11284" xr:uid="{00000000-0005-0000-0000-00002F2A0000}"/>
    <cellStyle name="Normal 16 3 3 2 2 2 6 3" xfId="11285" xr:uid="{00000000-0005-0000-0000-0000302A0000}"/>
    <cellStyle name="Normal 16 3 3 2 2 2 7" xfId="11286" xr:uid="{00000000-0005-0000-0000-0000312A0000}"/>
    <cellStyle name="Normal 16 3 3 2 2 2 8" xfId="11287" xr:uid="{00000000-0005-0000-0000-0000322A0000}"/>
    <cellStyle name="Normal 16 3 3 2 2 2 9" xfId="11288" xr:uid="{00000000-0005-0000-0000-0000332A0000}"/>
    <cellStyle name="Normal 16 3 3 2 2 3" xfId="11289" xr:uid="{00000000-0005-0000-0000-0000342A0000}"/>
    <cellStyle name="Normal 16 3 3 2 2 3 2" xfId="11290" xr:uid="{00000000-0005-0000-0000-0000352A0000}"/>
    <cellStyle name="Normal 16 3 3 2 2 3 2 2" xfId="11291" xr:uid="{00000000-0005-0000-0000-0000362A0000}"/>
    <cellStyle name="Normal 16 3 3 2 2 3 2 3" xfId="11292" xr:uid="{00000000-0005-0000-0000-0000372A0000}"/>
    <cellStyle name="Normal 16 3 3 2 2 3 2 4" xfId="11293" xr:uid="{00000000-0005-0000-0000-0000382A0000}"/>
    <cellStyle name="Normal 16 3 3 2 2 3 3" xfId="11294" xr:uid="{00000000-0005-0000-0000-0000392A0000}"/>
    <cellStyle name="Normal 16 3 3 2 2 3 3 2" xfId="11295" xr:uid="{00000000-0005-0000-0000-00003A2A0000}"/>
    <cellStyle name="Normal 16 3 3 2 2 3 3 3" xfId="11296" xr:uid="{00000000-0005-0000-0000-00003B2A0000}"/>
    <cellStyle name="Normal 16 3 3 2 2 3 4" xfId="11297" xr:uid="{00000000-0005-0000-0000-00003C2A0000}"/>
    <cellStyle name="Normal 16 3 3 2 2 3 5" xfId="11298" xr:uid="{00000000-0005-0000-0000-00003D2A0000}"/>
    <cellStyle name="Normal 16 3 3 2 2 3 6" xfId="11299" xr:uid="{00000000-0005-0000-0000-00003E2A0000}"/>
    <cellStyle name="Normal 16 3 3 2 2 4" xfId="11300" xr:uid="{00000000-0005-0000-0000-00003F2A0000}"/>
    <cellStyle name="Normal 16 3 3 2 2 4 2" xfId="11301" xr:uid="{00000000-0005-0000-0000-0000402A0000}"/>
    <cellStyle name="Normal 16 3 3 2 2 4 3" xfId="11302" xr:uid="{00000000-0005-0000-0000-0000412A0000}"/>
    <cellStyle name="Normal 16 3 3 2 2 4 4" xfId="11303" xr:uid="{00000000-0005-0000-0000-0000422A0000}"/>
    <cellStyle name="Normal 16 3 3 2 2 5" xfId="11304" xr:uid="{00000000-0005-0000-0000-0000432A0000}"/>
    <cellStyle name="Normal 16 3 3 2 2 5 2" xfId="11305" xr:uid="{00000000-0005-0000-0000-0000442A0000}"/>
    <cellStyle name="Normal 16 3 3 2 2 5 3" xfId="11306" xr:uid="{00000000-0005-0000-0000-0000452A0000}"/>
    <cellStyle name="Normal 16 3 3 2 2 5 4" xfId="11307" xr:uid="{00000000-0005-0000-0000-0000462A0000}"/>
    <cellStyle name="Normal 16 3 3 2 2 6" xfId="11308" xr:uid="{00000000-0005-0000-0000-0000472A0000}"/>
    <cellStyle name="Normal 16 3 3 2 2 6 2" xfId="11309" xr:uid="{00000000-0005-0000-0000-0000482A0000}"/>
    <cellStyle name="Normal 16 3 3 2 2 6 3" xfId="11310" xr:uid="{00000000-0005-0000-0000-0000492A0000}"/>
    <cellStyle name="Normal 16 3 3 2 2 6 4" xfId="11311" xr:uid="{00000000-0005-0000-0000-00004A2A0000}"/>
    <cellStyle name="Normal 16 3 3 2 2 7" xfId="11312" xr:uid="{00000000-0005-0000-0000-00004B2A0000}"/>
    <cellStyle name="Normal 16 3 3 2 2 7 2" xfId="11313" xr:uid="{00000000-0005-0000-0000-00004C2A0000}"/>
    <cellStyle name="Normal 16 3 3 2 2 7 3" xfId="11314" xr:uid="{00000000-0005-0000-0000-00004D2A0000}"/>
    <cellStyle name="Normal 16 3 3 2 2 8" xfId="11315" xr:uid="{00000000-0005-0000-0000-00004E2A0000}"/>
    <cellStyle name="Normal 16 3 3 2 2 9" xfId="11316" xr:uid="{00000000-0005-0000-0000-00004F2A0000}"/>
    <cellStyle name="Normal 16 3 3 2 3" xfId="11317" xr:uid="{00000000-0005-0000-0000-0000502A0000}"/>
    <cellStyle name="Normal 16 3 3 2 3 2" xfId="11318" xr:uid="{00000000-0005-0000-0000-0000512A0000}"/>
    <cellStyle name="Normal 16 3 3 2 3 2 2" xfId="11319" xr:uid="{00000000-0005-0000-0000-0000522A0000}"/>
    <cellStyle name="Normal 16 3 3 2 3 2 2 2" xfId="11320" xr:uid="{00000000-0005-0000-0000-0000532A0000}"/>
    <cellStyle name="Normal 16 3 3 2 3 2 2 3" xfId="11321" xr:uid="{00000000-0005-0000-0000-0000542A0000}"/>
    <cellStyle name="Normal 16 3 3 2 3 2 2 4" xfId="11322" xr:uid="{00000000-0005-0000-0000-0000552A0000}"/>
    <cellStyle name="Normal 16 3 3 2 3 2 3" xfId="11323" xr:uid="{00000000-0005-0000-0000-0000562A0000}"/>
    <cellStyle name="Normal 16 3 3 2 3 2 3 2" xfId="11324" xr:uid="{00000000-0005-0000-0000-0000572A0000}"/>
    <cellStyle name="Normal 16 3 3 2 3 2 3 3" xfId="11325" xr:uid="{00000000-0005-0000-0000-0000582A0000}"/>
    <cellStyle name="Normal 16 3 3 2 3 2 4" xfId="11326" xr:uid="{00000000-0005-0000-0000-0000592A0000}"/>
    <cellStyle name="Normal 16 3 3 2 3 2 5" xfId="11327" xr:uid="{00000000-0005-0000-0000-00005A2A0000}"/>
    <cellStyle name="Normal 16 3 3 2 3 2 6" xfId="11328" xr:uid="{00000000-0005-0000-0000-00005B2A0000}"/>
    <cellStyle name="Normal 16 3 3 2 3 3" xfId="11329" xr:uid="{00000000-0005-0000-0000-00005C2A0000}"/>
    <cellStyle name="Normal 16 3 3 2 3 3 2" xfId="11330" xr:uid="{00000000-0005-0000-0000-00005D2A0000}"/>
    <cellStyle name="Normal 16 3 3 2 3 3 3" xfId="11331" xr:uid="{00000000-0005-0000-0000-00005E2A0000}"/>
    <cellStyle name="Normal 16 3 3 2 3 3 4" xfId="11332" xr:uid="{00000000-0005-0000-0000-00005F2A0000}"/>
    <cellStyle name="Normal 16 3 3 2 3 4" xfId="11333" xr:uid="{00000000-0005-0000-0000-0000602A0000}"/>
    <cellStyle name="Normal 16 3 3 2 3 4 2" xfId="11334" xr:uid="{00000000-0005-0000-0000-0000612A0000}"/>
    <cellStyle name="Normal 16 3 3 2 3 4 3" xfId="11335" xr:uid="{00000000-0005-0000-0000-0000622A0000}"/>
    <cellStyle name="Normal 16 3 3 2 3 4 4" xfId="11336" xr:uid="{00000000-0005-0000-0000-0000632A0000}"/>
    <cellStyle name="Normal 16 3 3 2 3 5" xfId="11337" xr:uid="{00000000-0005-0000-0000-0000642A0000}"/>
    <cellStyle name="Normal 16 3 3 2 3 5 2" xfId="11338" xr:uid="{00000000-0005-0000-0000-0000652A0000}"/>
    <cellStyle name="Normal 16 3 3 2 3 5 3" xfId="11339" xr:uid="{00000000-0005-0000-0000-0000662A0000}"/>
    <cellStyle name="Normal 16 3 3 2 3 5 4" xfId="11340" xr:uid="{00000000-0005-0000-0000-0000672A0000}"/>
    <cellStyle name="Normal 16 3 3 2 3 6" xfId="11341" xr:uid="{00000000-0005-0000-0000-0000682A0000}"/>
    <cellStyle name="Normal 16 3 3 2 3 6 2" xfId="11342" xr:uid="{00000000-0005-0000-0000-0000692A0000}"/>
    <cellStyle name="Normal 16 3 3 2 3 6 3" xfId="11343" xr:uid="{00000000-0005-0000-0000-00006A2A0000}"/>
    <cellStyle name="Normal 16 3 3 2 3 7" xfId="11344" xr:uid="{00000000-0005-0000-0000-00006B2A0000}"/>
    <cellStyle name="Normal 16 3 3 2 3 8" xfId="11345" xr:uid="{00000000-0005-0000-0000-00006C2A0000}"/>
    <cellStyle name="Normal 16 3 3 2 3 9" xfId="11346" xr:uid="{00000000-0005-0000-0000-00006D2A0000}"/>
    <cellStyle name="Normal 16 3 3 2 4" xfId="11347" xr:uid="{00000000-0005-0000-0000-00006E2A0000}"/>
    <cellStyle name="Normal 16 3 3 2 4 2" xfId="11348" xr:uid="{00000000-0005-0000-0000-00006F2A0000}"/>
    <cellStyle name="Normal 16 3 3 2 4 2 2" xfId="11349" xr:uid="{00000000-0005-0000-0000-0000702A0000}"/>
    <cellStyle name="Normal 16 3 3 2 4 2 3" xfId="11350" xr:uid="{00000000-0005-0000-0000-0000712A0000}"/>
    <cellStyle name="Normal 16 3 3 2 4 2 4" xfId="11351" xr:uid="{00000000-0005-0000-0000-0000722A0000}"/>
    <cellStyle name="Normal 16 3 3 2 4 3" xfId="11352" xr:uid="{00000000-0005-0000-0000-0000732A0000}"/>
    <cellStyle name="Normal 16 3 3 2 4 3 2" xfId="11353" xr:uid="{00000000-0005-0000-0000-0000742A0000}"/>
    <cellStyle name="Normal 16 3 3 2 4 3 3" xfId="11354" xr:uid="{00000000-0005-0000-0000-0000752A0000}"/>
    <cellStyle name="Normal 16 3 3 2 4 4" xfId="11355" xr:uid="{00000000-0005-0000-0000-0000762A0000}"/>
    <cellStyle name="Normal 16 3 3 2 4 5" xfId="11356" xr:uid="{00000000-0005-0000-0000-0000772A0000}"/>
    <cellStyle name="Normal 16 3 3 2 4 6" xfId="11357" xr:uid="{00000000-0005-0000-0000-0000782A0000}"/>
    <cellStyle name="Normal 16 3 3 2 5" xfId="11358" xr:uid="{00000000-0005-0000-0000-0000792A0000}"/>
    <cellStyle name="Normal 16 3 3 2 5 2" xfId="11359" xr:uid="{00000000-0005-0000-0000-00007A2A0000}"/>
    <cellStyle name="Normal 16 3 3 2 5 3" xfId="11360" xr:uid="{00000000-0005-0000-0000-00007B2A0000}"/>
    <cellStyle name="Normal 16 3 3 2 5 4" xfId="11361" xr:uid="{00000000-0005-0000-0000-00007C2A0000}"/>
    <cellStyle name="Normal 16 3 3 2 6" xfId="11362" xr:uid="{00000000-0005-0000-0000-00007D2A0000}"/>
    <cellStyle name="Normal 16 3 3 2 6 2" xfId="11363" xr:uid="{00000000-0005-0000-0000-00007E2A0000}"/>
    <cellStyle name="Normal 16 3 3 2 6 3" xfId="11364" xr:uid="{00000000-0005-0000-0000-00007F2A0000}"/>
    <cellStyle name="Normal 16 3 3 2 6 4" xfId="11365" xr:uid="{00000000-0005-0000-0000-0000802A0000}"/>
    <cellStyle name="Normal 16 3 3 2 7" xfId="11366" xr:uid="{00000000-0005-0000-0000-0000812A0000}"/>
    <cellStyle name="Normal 16 3 3 2 7 2" xfId="11367" xr:uid="{00000000-0005-0000-0000-0000822A0000}"/>
    <cellStyle name="Normal 16 3 3 2 7 3" xfId="11368" xr:uid="{00000000-0005-0000-0000-0000832A0000}"/>
    <cellStyle name="Normal 16 3 3 2 7 4" xfId="11369" xr:uid="{00000000-0005-0000-0000-0000842A0000}"/>
    <cellStyle name="Normal 16 3 3 2 8" xfId="11370" xr:uid="{00000000-0005-0000-0000-0000852A0000}"/>
    <cellStyle name="Normal 16 3 3 2 8 2" xfId="11371" xr:uid="{00000000-0005-0000-0000-0000862A0000}"/>
    <cellStyle name="Normal 16 3 3 2 8 3" xfId="11372" xr:uid="{00000000-0005-0000-0000-0000872A0000}"/>
    <cellStyle name="Normal 16 3 3 2 9" xfId="11373" xr:uid="{00000000-0005-0000-0000-0000882A0000}"/>
    <cellStyle name="Normal 16 3 3 3" xfId="11374" xr:uid="{00000000-0005-0000-0000-0000892A0000}"/>
    <cellStyle name="Normal 16 3 3 3 10" xfId="11375" xr:uid="{00000000-0005-0000-0000-00008A2A0000}"/>
    <cellStyle name="Normal 16 3 3 3 2" xfId="11376" xr:uid="{00000000-0005-0000-0000-00008B2A0000}"/>
    <cellStyle name="Normal 16 3 3 3 2 2" xfId="11377" xr:uid="{00000000-0005-0000-0000-00008C2A0000}"/>
    <cellStyle name="Normal 16 3 3 3 2 2 2" xfId="11378" xr:uid="{00000000-0005-0000-0000-00008D2A0000}"/>
    <cellStyle name="Normal 16 3 3 3 2 2 2 2" xfId="11379" xr:uid="{00000000-0005-0000-0000-00008E2A0000}"/>
    <cellStyle name="Normal 16 3 3 3 2 2 2 3" xfId="11380" xr:uid="{00000000-0005-0000-0000-00008F2A0000}"/>
    <cellStyle name="Normal 16 3 3 3 2 2 2 4" xfId="11381" xr:uid="{00000000-0005-0000-0000-0000902A0000}"/>
    <cellStyle name="Normal 16 3 3 3 2 2 3" xfId="11382" xr:uid="{00000000-0005-0000-0000-0000912A0000}"/>
    <cellStyle name="Normal 16 3 3 3 2 2 3 2" xfId="11383" xr:uid="{00000000-0005-0000-0000-0000922A0000}"/>
    <cellStyle name="Normal 16 3 3 3 2 2 3 3" xfId="11384" xr:uid="{00000000-0005-0000-0000-0000932A0000}"/>
    <cellStyle name="Normal 16 3 3 3 2 2 4" xfId="11385" xr:uid="{00000000-0005-0000-0000-0000942A0000}"/>
    <cellStyle name="Normal 16 3 3 3 2 2 5" xfId="11386" xr:uid="{00000000-0005-0000-0000-0000952A0000}"/>
    <cellStyle name="Normal 16 3 3 3 2 2 6" xfId="11387" xr:uid="{00000000-0005-0000-0000-0000962A0000}"/>
    <cellStyle name="Normal 16 3 3 3 2 3" xfId="11388" xr:uid="{00000000-0005-0000-0000-0000972A0000}"/>
    <cellStyle name="Normal 16 3 3 3 2 3 2" xfId="11389" xr:uid="{00000000-0005-0000-0000-0000982A0000}"/>
    <cellStyle name="Normal 16 3 3 3 2 3 3" xfId="11390" xr:uid="{00000000-0005-0000-0000-0000992A0000}"/>
    <cellStyle name="Normal 16 3 3 3 2 3 4" xfId="11391" xr:uid="{00000000-0005-0000-0000-00009A2A0000}"/>
    <cellStyle name="Normal 16 3 3 3 2 4" xfId="11392" xr:uid="{00000000-0005-0000-0000-00009B2A0000}"/>
    <cellStyle name="Normal 16 3 3 3 2 4 2" xfId="11393" xr:uid="{00000000-0005-0000-0000-00009C2A0000}"/>
    <cellStyle name="Normal 16 3 3 3 2 4 3" xfId="11394" xr:uid="{00000000-0005-0000-0000-00009D2A0000}"/>
    <cellStyle name="Normal 16 3 3 3 2 4 4" xfId="11395" xr:uid="{00000000-0005-0000-0000-00009E2A0000}"/>
    <cellStyle name="Normal 16 3 3 3 2 5" xfId="11396" xr:uid="{00000000-0005-0000-0000-00009F2A0000}"/>
    <cellStyle name="Normal 16 3 3 3 2 5 2" xfId="11397" xr:uid="{00000000-0005-0000-0000-0000A02A0000}"/>
    <cellStyle name="Normal 16 3 3 3 2 5 3" xfId="11398" xr:uid="{00000000-0005-0000-0000-0000A12A0000}"/>
    <cellStyle name="Normal 16 3 3 3 2 5 4" xfId="11399" xr:uid="{00000000-0005-0000-0000-0000A22A0000}"/>
    <cellStyle name="Normal 16 3 3 3 2 6" xfId="11400" xr:uid="{00000000-0005-0000-0000-0000A32A0000}"/>
    <cellStyle name="Normal 16 3 3 3 2 6 2" xfId="11401" xr:uid="{00000000-0005-0000-0000-0000A42A0000}"/>
    <cellStyle name="Normal 16 3 3 3 2 6 3" xfId="11402" xr:uid="{00000000-0005-0000-0000-0000A52A0000}"/>
    <cellStyle name="Normal 16 3 3 3 2 7" xfId="11403" xr:uid="{00000000-0005-0000-0000-0000A62A0000}"/>
    <cellStyle name="Normal 16 3 3 3 2 8" xfId="11404" xr:uid="{00000000-0005-0000-0000-0000A72A0000}"/>
    <cellStyle name="Normal 16 3 3 3 2 9" xfId="11405" xr:uid="{00000000-0005-0000-0000-0000A82A0000}"/>
    <cellStyle name="Normal 16 3 3 3 3" xfId="11406" xr:uid="{00000000-0005-0000-0000-0000A92A0000}"/>
    <cellStyle name="Normal 16 3 3 3 3 2" xfId="11407" xr:uid="{00000000-0005-0000-0000-0000AA2A0000}"/>
    <cellStyle name="Normal 16 3 3 3 3 2 2" xfId="11408" xr:uid="{00000000-0005-0000-0000-0000AB2A0000}"/>
    <cellStyle name="Normal 16 3 3 3 3 2 3" xfId="11409" xr:uid="{00000000-0005-0000-0000-0000AC2A0000}"/>
    <cellStyle name="Normal 16 3 3 3 3 2 4" xfId="11410" xr:uid="{00000000-0005-0000-0000-0000AD2A0000}"/>
    <cellStyle name="Normal 16 3 3 3 3 3" xfId="11411" xr:uid="{00000000-0005-0000-0000-0000AE2A0000}"/>
    <cellStyle name="Normal 16 3 3 3 3 3 2" xfId="11412" xr:uid="{00000000-0005-0000-0000-0000AF2A0000}"/>
    <cellStyle name="Normal 16 3 3 3 3 3 3" xfId="11413" xr:uid="{00000000-0005-0000-0000-0000B02A0000}"/>
    <cellStyle name="Normal 16 3 3 3 3 4" xfId="11414" xr:uid="{00000000-0005-0000-0000-0000B12A0000}"/>
    <cellStyle name="Normal 16 3 3 3 3 5" xfId="11415" xr:uid="{00000000-0005-0000-0000-0000B22A0000}"/>
    <cellStyle name="Normal 16 3 3 3 3 6" xfId="11416" xr:uid="{00000000-0005-0000-0000-0000B32A0000}"/>
    <cellStyle name="Normal 16 3 3 3 4" xfId="11417" xr:uid="{00000000-0005-0000-0000-0000B42A0000}"/>
    <cellStyle name="Normal 16 3 3 3 4 2" xfId="11418" xr:uid="{00000000-0005-0000-0000-0000B52A0000}"/>
    <cellStyle name="Normal 16 3 3 3 4 3" xfId="11419" xr:uid="{00000000-0005-0000-0000-0000B62A0000}"/>
    <cellStyle name="Normal 16 3 3 3 4 4" xfId="11420" xr:uid="{00000000-0005-0000-0000-0000B72A0000}"/>
    <cellStyle name="Normal 16 3 3 3 5" xfId="11421" xr:uid="{00000000-0005-0000-0000-0000B82A0000}"/>
    <cellStyle name="Normal 16 3 3 3 5 2" xfId="11422" xr:uid="{00000000-0005-0000-0000-0000B92A0000}"/>
    <cellStyle name="Normal 16 3 3 3 5 3" xfId="11423" xr:uid="{00000000-0005-0000-0000-0000BA2A0000}"/>
    <cellStyle name="Normal 16 3 3 3 5 4" xfId="11424" xr:uid="{00000000-0005-0000-0000-0000BB2A0000}"/>
    <cellStyle name="Normal 16 3 3 3 6" xfId="11425" xr:uid="{00000000-0005-0000-0000-0000BC2A0000}"/>
    <cellStyle name="Normal 16 3 3 3 6 2" xfId="11426" xr:uid="{00000000-0005-0000-0000-0000BD2A0000}"/>
    <cellStyle name="Normal 16 3 3 3 6 3" xfId="11427" xr:uid="{00000000-0005-0000-0000-0000BE2A0000}"/>
    <cellStyle name="Normal 16 3 3 3 6 4" xfId="11428" xr:uid="{00000000-0005-0000-0000-0000BF2A0000}"/>
    <cellStyle name="Normal 16 3 3 3 7" xfId="11429" xr:uid="{00000000-0005-0000-0000-0000C02A0000}"/>
    <cellStyle name="Normal 16 3 3 3 7 2" xfId="11430" xr:uid="{00000000-0005-0000-0000-0000C12A0000}"/>
    <cellStyle name="Normal 16 3 3 3 7 3" xfId="11431" xr:uid="{00000000-0005-0000-0000-0000C22A0000}"/>
    <cellStyle name="Normal 16 3 3 3 8" xfId="11432" xr:uid="{00000000-0005-0000-0000-0000C32A0000}"/>
    <cellStyle name="Normal 16 3 3 3 9" xfId="11433" xr:uid="{00000000-0005-0000-0000-0000C42A0000}"/>
    <cellStyle name="Normal 16 3 3 4" xfId="11434" xr:uid="{00000000-0005-0000-0000-0000C52A0000}"/>
    <cellStyle name="Normal 16 3 3 4 2" xfId="11435" xr:uid="{00000000-0005-0000-0000-0000C62A0000}"/>
    <cellStyle name="Normal 16 3 3 4 2 2" xfId="11436" xr:uid="{00000000-0005-0000-0000-0000C72A0000}"/>
    <cellStyle name="Normal 16 3 3 4 2 2 2" xfId="11437" xr:uid="{00000000-0005-0000-0000-0000C82A0000}"/>
    <cellStyle name="Normal 16 3 3 4 2 2 3" xfId="11438" xr:uid="{00000000-0005-0000-0000-0000C92A0000}"/>
    <cellStyle name="Normal 16 3 3 4 2 2 4" xfId="11439" xr:uid="{00000000-0005-0000-0000-0000CA2A0000}"/>
    <cellStyle name="Normal 16 3 3 4 2 3" xfId="11440" xr:uid="{00000000-0005-0000-0000-0000CB2A0000}"/>
    <cellStyle name="Normal 16 3 3 4 2 3 2" xfId="11441" xr:uid="{00000000-0005-0000-0000-0000CC2A0000}"/>
    <cellStyle name="Normal 16 3 3 4 2 3 3" xfId="11442" xr:uid="{00000000-0005-0000-0000-0000CD2A0000}"/>
    <cellStyle name="Normal 16 3 3 4 2 4" xfId="11443" xr:uid="{00000000-0005-0000-0000-0000CE2A0000}"/>
    <cellStyle name="Normal 16 3 3 4 2 5" xfId="11444" xr:uid="{00000000-0005-0000-0000-0000CF2A0000}"/>
    <cellStyle name="Normal 16 3 3 4 2 6" xfId="11445" xr:uid="{00000000-0005-0000-0000-0000D02A0000}"/>
    <cellStyle name="Normal 16 3 3 4 3" xfId="11446" xr:uid="{00000000-0005-0000-0000-0000D12A0000}"/>
    <cellStyle name="Normal 16 3 3 4 3 2" xfId="11447" xr:uid="{00000000-0005-0000-0000-0000D22A0000}"/>
    <cellStyle name="Normal 16 3 3 4 3 3" xfId="11448" xr:uid="{00000000-0005-0000-0000-0000D32A0000}"/>
    <cellStyle name="Normal 16 3 3 4 3 4" xfId="11449" xr:uid="{00000000-0005-0000-0000-0000D42A0000}"/>
    <cellStyle name="Normal 16 3 3 4 4" xfId="11450" xr:uid="{00000000-0005-0000-0000-0000D52A0000}"/>
    <cellStyle name="Normal 16 3 3 4 4 2" xfId="11451" xr:uid="{00000000-0005-0000-0000-0000D62A0000}"/>
    <cellStyle name="Normal 16 3 3 4 4 3" xfId="11452" xr:uid="{00000000-0005-0000-0000-0000D72A0000}"/>
    <cellStyle name="Normal 16 3 3 4 4 4" xfId="11453" xr:uid="{00000000-0005-0000-0000-0000D82A0000}"/>
    <cellStyle name="Normal 16 3 3 4 5" xfId="11454" xr:uid="{00000000-0005-0000-0000-0000D92A0000}"/>
    <cellStyle name="Normal 16 3 3 4 5 2" xfId="11455" xr:uid="{00000000-0005-0000-0000-0000DA2A0000}"/>
    <cellStyle name="Normal 16 3 3 4 5 3" xfId="11456" xr:uid="{00000000-0005-0000-0000-0000DB2A0000}"/>
    <cellStyle name="Normal 16 3 3 4 5 4" xfId="11457" xr:uid="{00000000-0005-0000-0000-0000DC2A0000}"/>
    <cellStyle name="Normal 16 3 3 4 6" xfId="11458" xr:uid="{00000000-0005-0000-0000-0000DD2A0000}"/>
    <cellStyle name="Normal 16 3 3 4 6 2" xfId="11459" xr:uid="{00000000-0005-0000-0000-0000DE2A0000}"/>
    <cellStyle name="Normal 16 3 3 4 6 3" xfId="11460" xr:uid="{00000000-0005-0000-0000-0000DF2A0000}"/>
    <cellStyle name="Normal 16 3 3 4 7" xfId="11461" xr:uid="{00000000-0005-0000-0000-0000E02A0000}"/>
    <cellStyle name="Normal 16 3 3 4 8" xfId="11462" xr:uid="{00000000-0005-0000-0000-0000E12A0000}"/>
    <cellStyle name="Normal 16 3 3 4 9" xfId="11463" xr:uid="{00000000-0005-0000-0000-0000E22A0000}"/>
    <cellStyle name="Normal 16 3 3 5" xfId="11464" xr:uid="{00000000-0005-0000-0000-0000E32A0000}"/>
    <cellStyle name="Normal 16 3 3 5 2" xfId="11465" xr:uid="{00000000-0005-0000-0000-0000E42A0000}"/>
    <cellStyle name="Normal 16 3 3 5 2 2" xfId="11466" xr:uid="{00000000-0005-0000-0000-0000E52A0000}"/>
    <cellStyle name="Normal 16 3 3 5 2 2 2" xfId="11467" xr:uid="{00000000-0005-0000-0000-0000E62A0000}"/>
    <cellStyle name="Normal 16 3 3 5 2 2 3" xfId="11468" xr:uid="{00000000-0005-0000-0000-0000E72A0000}"/>
    <cellStyle name="Normal 16 3 3 5 2 2 4" xfId="11469" xr:uid="{00000000-0005-0000-0000-0000E82A0000}"/>
    <cellStyle name="Normal 16 3 3 5 2 3" xfId="11470" xr:uid="{00000000-0005-0000-0000-0000E92A0000}"/>
    <cellStyle name="Normal 16 3 3 5 2 3 2" xfId="11471" xr:uid="{00000000-0005-0000-0000-0000EA2A0000}"/>
    <cellStyle name="Normal 16 3 3 5 2 3 3" xfId="11472" xr:uid="{00000000-0005-0000-0000-0000EB2A0000}"/>
    <cellStyle name="Normal 16 3 3 5 2 4" xfId="11473" xr:uid="{00000000-0005-0000-0000-0000EC2A0000}"/>
    <cellStyle name="Normal 16 3 3 5 2 5" xfId="11474" xr:uid="{00000000-0005-0000-0000-0000ED2A0000}"/>
    <cellStyle name="Normal 16 3 3 5 2 6" xfId="11475" xr:uid="{00000000-0005-0000-0000-0000EE2A0000}"/>
    <cellStyle name="Normal 16 3 3 5 3" xfId="11476" xr:uid="{00000000-0005-0000-0000-0000EF2A0000}"/>
    <cellStyle name="Normal 16 3 3 5 3 2" xfId="11477" xr:uid="{00000000-0005-0000-0000-0000F02A0000}"/>
    <cellStyle name="Normal 16 3 3 5 3 3" xfId="11478" xr:uid="{00000000-0005-0000-0000-0000F12A0000}"/>
    <cellStyle name="Normal 16 3 3 5 3 4" xfId="11479" xr:uid="{00000000-0005-0000-0000-0000F22A0000}"/>
    <cellStyle name="Normal 16 3 3 5 4" xfId="11480" xr:uid="{00000000-0005-0000-0000-0000F32A0000}"/>
    <cellStyle name="Normal 16 3 3 5 4 2" xfId="11481" xr:uid="{00000000-0005-0000-0000-0000F42A0000}"/>
    <cellStyle name="Normal 16 3 3 5 4 3" xfId="11482" xr:uid="{00000000-0005-0000-0000-0000F52A0000}"/>
    <cellStyle name="Normal 16 3 3 5 4 4" xfId="11483" xr:uid="{00000000-0005-0000-0000-0000F62A0000}"/>
    <cellStyle name="Normal 16 3 3 5 5" xfId="11484" xr:uid="{00000000-0005-0000-0000-0000F72A0000}"/>
    <cellStyle name="Normal 16 3 3 5 5 2" xfId="11485" xr:uid="{00000000-0005-0000-0000-0000F82A0000}"/>
    <cellStyle name="Normal 16 3 3 5 5 3" xfId="11486" xr:uid="{00000000-0005-0000-0000-0000F92A0000}"/>
    <cellStyle name="Normal 16 3 3 5 5 4" xfId="11487" xr:uid="{00000000-0005-0000-0000-0000FA2A0000}"/>
    <cellStyle name="Normal 16 3 3 5 6" xfId="11488" xr:uid="{00000000-0005-0000-0000-0000FB2A0000}"/>
    <cellStyle name="Normal 16 3 3 5 6 2" xfId="11489" xr:uid="{00000000-0005-0000-0000-0000FC2A0000}"/>
    <cellStyle name="Normal 16 3 3 5 6 3" xfId="11490" xr:uid="{00000000-0005-0000-0000-0000FD2A0000}"/>
    <cellStyle name="Normal 16 3 3 5 7" xfId="11491" xr:uid="{00000000-0005-0000-0000-0000FE2A0000}"/>
    <cellStyle name="Normal 16 3 3 5 8" xfId="11492" xr:uid="{00000000-0005-0000-0000-0000FF2A0000}"/>
    <cellStyle name="Normal 16 3 3 5 9" xfId="11493" xr:uid="{00000000-0005-0000-0000-0000002B0000}"/>
    <cellStyle name="Normal 16 3 3 6" xfId="11494" xr:uid="{00000000-0005-0000-0000-0000012B0000}"/>
    <cellStyle name="Normal 16 3 3 6 2" xfId="11495" xr:uid="{00000000-0005-0000-0000-0000022B0000}"/>
    <cellStyle name="Normal 16 3 3 6 2 2" xfId="11496" xr:uid="{00000000-0005-0000-0000-0000032B0000}"/>
    <cellStyle name="Normal 16 3 3 6 2 2 2" xfId="11497" xr:uid="{00000000-0005-0000-0000-0000042B0000}"/>
    <cellStyle name="Normal 16 3 3 6 2 2 3" xfId="11498" xr:uid="{00000000-0005-0000-0000-0000052B0000}"/>
    <cellStyle name="Normal 16 3 3 6 2 2 4" xfId="11499" xr:uid="{00000000-0005-0000-0000-0000062B0000}"/>
    <cellStyle name="Normal 16 3 3 6 2 3" xfId="11500" xr:uid="{00000000-0005-0000-0000-0000072B0000}"/>
    <cellStyle name="Normal 16 3 3 6 2 3 2" xfId="11501" xr:uid="{00000000-0005-0000-0000-0000082B0000}"/>
    <cellStyle name="Normal 16 3 3 6 2 3 3" xfId="11502" xr:uid="{00000000-0005-0000-0000-0000092B0000}"/>
    <cellStyle name="Normal 16 3 3 6 2 4" xfId="11503" xr:uid="{00000000-0005-0000-0000-00000A2B0000}"/>
    <cellStyle name="Normal 16 3 3 6 2 5" xfId="11504" xr:uid="{00000000-0005-0000-0000-00000B2B0000}"/>
    <cellStyle name="Normal 16 3 3 6 2 6" xfId="11505" xr:uid="{00000000-0005-0000-0000-00000C2B0000}"/>
    <cellStyle name="Normal 16 3 3 6 3" xfId="11506" xr:uid="{00000000-0005-0000-0000-00000D2B0000}"/>
    <cellStyle name="Normal 16 3 3 6 3 2" xfId="11507" xr:uid="{00000000-0005-0000-0000-00000E2B0000}"/>
    <cellStyle name="Normal 16 3 3 6 3 3" xfId="11508" xr:uid="{00000000-0005-0000-0000-00000F2B0000}"/>
    <cellStyle name="Normal 16 3 3 6 3 4" xfId="11509" xr:uid="{00000000-0005-0000-0000-0000102B0000}"/>
    <cellStyle name="Normal 16 3 3 6 4" xfId="11510" xr:uid="{00000000-0005-0000-0000-0000112B0000}"/>
    <cellStyle name="Normal 16 3 3 6 4 2" xfId="11511" xr:uid="{00000000-0005-0000-0000-0000122B0000}"/>
    <cellStyle name="Normal 16 3 3 6 4 3" xfId="11512" xr:uid="{00000000-0005-0000-0000-0000132B0000}"/>
    <cellStyle name="Normal 16 3 3 6 4 4" xfId="11513" xr:uid="{00000000-0005-0000-0000-0000142B0000}"/>
    <cellStyle name="Normal 16 3 3 6 5" xfId="11514" xr:uid="{00000000-0005-0000-0000-0000152B0000}"/>
    <cellStyle name="Normal 16 3 3 6 5 2" xfId="11515" xr:uid="{00000000-0005-0000-0000-0000162B0000}"/>
    <cellStyle name="Normal 16 3 3 6 5 3" xfId="11516" xr:uid="{00000000-0005-0000-0000-0000172B0000}"/>
    <cellStyle name="Normal 16 3 3 6 6" xfId="11517" xr:uid="{00000000-0005-0000-0000-0000182B0000}"/>
    <cellStyle name="Normal 16 3 3 6 7" xfId="11518" xr:uid="{00000000-0005-0000-0000-0000192B0000}"/>
    <cellStyle name="Normal 16 3 3 6 8" xfId="11519" xr:uid="{00000000-0005-0000-0000-00001A2B0000}"/>
    <cellStyle name="Normal 16 3 3 7" xfId="11520" xr:uid="{00000000-0005-0000-0000-00001B2B0000}"/>
    <cellStyle name="Normal 16 3 3 7 2" xfId="11521" xr:uid="{00000000-0005-0000-0000-00001C2B0000}"/>
    <cellStyle name="Normal 16 3 3 7 2 2" xfId="11522" xr:uid="{00000000-0005-0000-0000-00001D2B0000}"/>
    <cellStyle name="Normal 16 3 3 7 2 3" xfId="11523" xr:uid="{00000000-0005-0000-0000-00001E2B0000}"/>
    <cellStyle name="Normal 16 3 3 7 2 4" xfId="11524" xr:uid="{00000000-0005-0000-0000-00001F2B0000}"/>
    <cellStyle name="Normal 16 3 3 7 3" xfId="11525" xr:uid="{00000000-0005-0000-0000-0000202B0000}"/>
    <cellStyle name="Normal 16 3 3 7 3 2" xfId="11526" xr:uid="{00000000-0005-0000-0000-0000212B0000}"/>
    <cellStyle name="Normal 16 3 3 7 3 3" xfId="11527" xr:uid="{00000000-0005-0000-0000-0000222B0000}"/>
    <cellStyle name="Normal 16 3 3 7 4" xfId="11528" xr:uid="{00000000-0005-0000-0000-0000232B0000}"/>
    <cellStyle name="Normal 16 3 3 7 5" xfId="11529" xr:uid="{00000000-0005-0000-0000-0000242B0000}"/>
    <cellStyle name="Normal 16 3 3 7 6" xfId="11530" xr:uid="{00000000-0005-0000-0000-0000252B0000}"/>
    <cellStyle name="Normal 16 3 3 8" xfId="11531" xr:uid="{00000000-0005-0000-0000-0000262B0000}"/>
    <cellStyle name="Normal 16 3 3 8 2" xfId="11532" xr:uid="{00000000-0005-0000-0000-0000272B0000}"/>
    <cellStyle name="Normal 16 3 3 8 3" xfId="11533" xr:uid="{00000000-0005-0000-0000-0000282B0000}"/>
    <cellStyle name="Normal 16 3 3 8 4" xfId="11534" xr:uid="{00000000-0005-0000-0000-0000292B0000}"/>
    <cellStyle name="Normal 16 3 3 9" xfId="11535" xr:uid="{00000000-0005-0000-0000-00002A2B0000}"/>
    <cellStyle name="Normal 16 3 3 9 2" xfId="11536" xr:uid="{00000000-0005-0000-0000-00002B2B0000}"/>
    <cellStyle name="Normal 16 3 3 9 3" xfId="11537" xr:uid="{00000000-0005-0000-0000-00002C2B0000}"/>
    <cellStyle name="Normal 16 3 3 9 4" xfId="11538" xr:uid="{00000000-0005-0000-0000-00002D2B0000}"/>
    <cellStyle name="Normal 16 3 4" xfId="380" xr:uid="{00000000-0005-0000-0000-00002E2B0000}"/>
    <cellStyle name="Normal 16 3 4 10" xfId="11539" xr:uid="{00000000-0005-0000-0000-00002F2B0000}"/>
    <cellStyle name="Normal 16 3 4 11" xfId="11540" xr:uid="{00000000-0005-0000-0000-0000302B0000}"/>
    <cellStyle name="Normal 16 3 4 2" xfId="11541" xr:uid="{00000000-0005-0000-0000-0000312B0000}"/>
    <cellStyle name="Normal 16 3 4 2 10" xfId="11542" xr:uid="{00000000-0005-0000-0000-0000322B0000}"/>
    <cellStyle name="Normal 16 3 4 2 2" xfId="11543" xr:uid="{00000000-0005-0000-0000-0000332B0000}"/>
    <cellStyle name="Normal 16 3 4 2 2 2" xfId="11544" xr:uid="{00000000-0005-0000-0000-0000342B0000}"/>
    <cellStyle name="Normal 16 3 4 2 2 2 2" xfId="11545" xr:uid="{00000000-0005-0000-0000-0000352B0000}"/>
    <cellStyle name="Normal 16 3 4 2 2 2 2 2" xfId="11546" xr:uid="{00000000-0005-0000-0000-0000362B0000}"/>
    <cellStyle name="Normal 16 3 4 2 2 2 2 3" xfId="11547" xr:uid="{00000000-0005-0000-0000-0000372B0000}"/>
    <cellStyle name="Normal 16 3 4 2 2 2 2 4" xfId="11548" xr:uid="{00000000-0005-0000-0000-0000382B0000}"/>
    <cellStyle name="Normal 16 3 4 2 2 2 3" xfId="11549" xr:uid="{00000000-0005-0000-0000-0000392B0000}"/>
    <cellStyle name="Normal 16 3 4 2 2 2 3 2" xfId="11550" xr:uid="{00000000-0005-0000-0000-00003A2B0000}"/>
    <cellStyle name="Normal 16 3 4 2 2 2 3 3" xfId="11551" xr:uid="{00000000-0005-0000-0000-00003B2B0000}"/>
    <cellStyle name="Normal 16 3 4 2 2 2 4" xfId="11552" xr:uid="{00000000-0005-0000-0000-00003C2B0000}"/>
    <cellStyle name="Normal 16 3 4 2 2 2 5" xfId="11553" xr:uid="{00000000-0005-0000-0000-00003D2B0000}"/>
    <cellStyle name="Normal 16 3 4 2 2 2 6" xfId="11554" xr:uid="{00000000-0005-0000-0000-00003E2B0000}"/>
    <cellStyle name="Normal 16 3 4 2 2 3" xfId="11555" xr:uid="{00000000-0005-0000-0000-00003F2B0000}"/>
    <cellStyle name="Normal 16 3 4 2 2 3 2" xfId="11556" xr:uid="{00000000-0005-0000-0000-0000402B0000}"/>
    <cellStyle name="Normal 16 3 4 2 2 3 3" xfId="11557" xr:uid="{00000000-0005-0000-0000-0000412B0000}"/>
    <cellStyle name="Normal 16 3 4 2 2 3 4" xfId="11558" xr:uid="{00000000-0005-0000-0000-0000422B0000}"/>
    <cellStyle name="Normal 16 3 4 2 2 4" xfId="11559" xr:uid="{00000000-0005-0000-0000-0000432B0000}"/>
    <cellStyle name="Normal 16 3 4 2 2 4 2" xfId="11560" xr:uid="{00000000-0005-0000-0000-0000442B0000}"/>
    <cellStyle name="Normal 16 3 4 2 2 4 3" xfId="11561" xr:uid="{00000000-0005-0000-0000-0000452B0000}"/>
    <cellStyle name="Normal 16 3 4 2 2 4 4" xfId="11562" xr:uid="{00000000-0005-0000-0000-0000462B0000}"/>
    <cellStyle name="Normal 16 3 4 2 2 5" xfId="11563" xr:uid="{00000000-0005-0000-0000-0000472B0000}"/>
    <cellStyle name="Normal 16 3 4 2 2 5 2" xfId="11564" xr:uid="{00000000-0005-0000-0000-0000482B0000}"/>
    <cellStyle name="Normal 16 3 4 2 2 5 3" xfId="11565" xr:uid="{00000000-0005-0000-0000-0000492B0000}"/>
    <cellStyle name="Normal 16 3 4 2 2 5 4" xfId="11566" xr:uid="{00000000-0005-0000-0000-00004A2B0000}"/>
    <cellStyle name="Normal 16 3 4 2 2 6" xfId="11567" xr:uid="{00000000-0005-0000-0000-00004B2B0000}"/>
    <cellStyle name="Normal 16 3 4 2 2 6 2" xfId="11568" xr:uid="{00000000-0005-0000-0000-00004C2B0000}"/>
    <cellStyle name="Normal 16 3 4 2 2 6 3" xfId="11569" xr:uid="{00000000-0005-0000-0000-00004D2B0000}"/>
    <cellStyle name="Normal 16 3 4 2 2 7" xfId="11570" xr:uid="{00000000-0005-0000-0000-00004E2B0000}"/>
    <cellStyle name="Normal 16 3 4 2 2 8" xfId="11571" xr:uid="{00000000-0005-0000-0000-00004F2B0000}"/>
    <cellStyle name="Normal 16 3 4 2 2 9" xfId="11572" xr:uid="{00000000-0005-0000-0000-0000502B0000}"/>
    <cellStyle name="Normal 16 3 4 2 3" xfId="11573" xr:uid="{00000000-0005-0000-0000-0000512B0000}"/>
    <cellStyle name="Normal 16 3 4 2 3 2" xfId="11574" xr:uid="{00000000-0005-0000-0000-0000522B0000}"/>
    <cellStyle name="Normal 16 3 4 2 3 2 2" xfId="11575" xr:uid="{00000000-0005-0000-0000-0000532B0000}"/>
    <cellStyle name="Normal 16 3 4 2 3 2 3" xfId="11576" xr:uid="{00000000-0005-0000-0000-0000542B0000}"/>
    <cellStyle name="Normal 16 3 4 2 3 2 4" xfId="11577" xr:uid="{00000000-0005-0000-0000-0000552B0000}"/>
    <cellStyle name="Normal 16 3 4 2 3 3" xfId="11578" xr:uid="{00000000-0005-0000-0000-0000562B0000}"/>
    <cellStyle name="Normal 16 3 4 2 3 3 2" xfId="11579" xr:uid="{00000000-0005-0000-0000-0000572B0000}"/>
    <cellStyle name="Normal 16 3 4 2 3 3 3" xfId="11580" xr:uid="{00000000-0005-0000-0000-0000582B0000}"/>
    <cellStyle name="Normal 16 3 4 2 3 4" xfId="11581" xr:uid="{00000000-0005-0000-0000-0000592B0000}"/>
    <cellStyle name="Normal 16 3 4 2 3 5" xfId="11582" xr:uid="{00000000-0005-0000-0000-00005A2B0000}"/>
    <cellStyle name="Normal 16 3 4 2 3 6" xfId="11583" xr:uid="{00000000-0005-0000-0000-00005B2B0000}"/>
    <cellStyle name="Normal 16 3 4 2 4" xfId="11584" xr:uid="{00000000-0005-0000-0000-00005C2B0000}"/>
    <cellStyle name="Normal 16 3 4 2 4 2" xfId="11585" xr:uid="{00000000-0005-0000-0000-00005D2B0000}"/>
    <cellStyle name="Normal 16 3 4 2 4 3" xfId="11586" xr:uid="{00000000-0005-0000-0000-00005E2B0000}"/>
    <cellStyle name="Normal 16 3 4 2 4 4" xfId="11587" xr:uid="{00000000-0005-0000-0000-00005F2B0000}"/>
    <cellStyle name="Normal 16 3 4 2 5" xfId="11588" xr:uid="{00000000-0005-0000-0000-0000602B0000}"/>
    <cellStyle name="Normal 16 3 4 2 5 2" xfId="11589" xr:uid="{00000000-0005-0000-0000-0000612B0000}"/>
    <cellStyle name="Normal 16 3 4 2 5 3" xfId="11590" xr:uid="{00000000-0005-0000-0000-0000622B0000}"/>
    <cellStyle name="Normal 16 3 4 2 5 4" xfId="11591" xr:uid="{00000000-0005-0000-0000-0000632B0000}"/>
    <cellStyle name="Normal 16 3 4 2 6" xfId="11592" xr:uid="{00000000-0005-0000-0000-0000642B0000}"/>
    <cellStyle name="Normal 16 3 4 2 6 2" xfId="11593" xr:uid="{00000000-0005-0000-0000-0000652B0000}"/>
    <cellStyle name="Normal 16 3 4 2 6 3" xfId="11594" xr:uid="{00000000-0005-0000-0000-0000662B0000}"/>
    <cellStyle name="Normal 16 3 4 2 6 4" xfId="11595" xr:uid="{00000000-0005-0000-0000-0000672B0000}"/>
    <cellStyle name="Normal 16 3 4 2 7" xfId="11596" xr:uid="{00000000-0005-0000-0000-0000682B0000}"/>
    <cellStyle name="Normal 16 3 4 2 7 2" xfId="11597" xr:uid="{00000000-0005-0000-0000-0000692B0000}"/>
    <cellStyle name="Normal 16 3 4 2 7 3" xfId="11598" xr:uid="{00000000-0005-0000-0000-00006A2B0000}"/>
    <cellStyle name="Normal 16 3 4 2 8" xfId="11599" xr:uid="{00000000-0005-0000-0000-00006B2B0000}"/>
    <cellStyle name="Normal 16 3 4 2 9" xfId="11600" xr:uid="{00000000-0005-0000-0000-00006C2B0000}"/>
    <cellStyle name="Normal 16 3 4 3" xfId="11601" xr:uid="{00000000-0005-0000-0000-00006D2B0000}"/>
    <cellStyle name="Normal 16 3 4 3 2" xfId="11602" xr:uid="{00000000-0005-0000-0000-00006E2B0000}"/>
    <cellStyle name="Normal 16 3 4 3 2 2" xfId="11603" xr:uid="{00000000-0005-0000-0000-00006F2B0000}"/>
    <cellStyle name="Normal 16 3 4 3 2 2 2" xfId="11604" xr:uid="{00000000-0005-0000-0000-0000702B0000}"/>
    <cellStyle name="Normal 16 3 4 3 2 2 3" xfId="11605" xr:uid="{00000000-0005-0000-0000-0000712B0000}"/>
    <cellStyle name="Normal 16 3 4 3 2 2 4" xfId="11606" xr:uid="{00000000-0005-0000-0000-0000722B0000}"/>
    <cellStyle name="Normal 16 3 4 3 2 3" xfId="11607" xr:uid="{00000000-0005-0000-0000-0000732B0000}"/>
    <cellStyle name="Normal 16 3 4 3 2 3 2" xfId="11608" xr:uid="{00000000-0005-0000-0000-0000742B0000}"/>
    <cellStyle name="Normal 16 3 4 3 2 3 3" xfId="11609" xr:uid="{00000000-0005-0000-0000-0000752B0000}"/>
    <cellStyle name="Normal 16 3 4 3 2 4" xfId="11610" xr:uid="{00000000-0005-0000-0000-0000762B0000}"/>
    <cellStyle name="Normal 16 3 4 3 2 5" xfId="11611" xr:uid="{00000000-0005-0000-0000-0000772B0000}"/>
    <cellStyle name="Normal 16 3 4 3 2 6" xfId="11612" xr:uid="{00000000-0005-0000-0000-0000782B0000}"/>
    <cellStyle name="Normal 16 3 4 3 3" xfId="11613" xr:uid="{00000000-0005-0000-0000-0000792B0000}"/>
    <cellStyle name="Normal 16 3 4 3 3 2" xfId="11614" xr:uid="{00000000-0005-0000-0000-00007A2B0000}"/>
    <cellStyle name="Normal 16 3 4 3 3 3" xfId="11615" xr:uid="{00000000-0005-0000-0000-00007B2B0000}"/>
    <cellStyle name="Normal 16 3 4 3 3 4" xfId="11616" xr:uid="{00000000-0005-0000-0000-00007C2B0000}"/>
    <cellStyle name="Normal 16 3 4 3 4" xfId="11617" xr:uid="{00000000-0005-0000-0000-00007D2B0000}"/>
    <cellStyle name="Normal 16 3 4 3 4 2" xfId="11618" xr:uid="{00000000-0005-0000-0000-00007E2B0000}"/>
    <cellStyle name="Normal 16 3 4 3 4 3" xfId="11619" xr:uid="{00000000-0005-0000-0000-00007F2B0000}"/>
    <cellStyle name="Normal 16 3 4 3 4 4" xfId="11620" xr:uid="{00000000-0005-0000-0000-0000802B0000}"/>
    <cellStyle name="Normal 16 3 4 3 5" xfId="11621" xr:uid="{00000000-0005-0000-0000-0000812B0000}"/>
    <cellStyle name="Normal 16 3 4 3 5 2" xfId="11622" xr:uid="{00000000-0005-0000-0000-0000822B0000}"/>
    <cellStyle name="Normal 16 3 4 3 5 3" xfId="11623" xr:uid="{00000000-0005-0000-0000-0000832B0000}"/>
    <cellStyle name="Normal 16 3 4 3 5 4" xfId="11624" xr:uid="{00000000-0005-0000-0000-0000842B0000}"/>
    <cellStyle name="Normal 16 3 4 3 6" xfId="11625" xr:uid="{00000000-0005-0000-0000-0000852B0000}"/>
    <cellStyle name="Normal 16 3 4 3 6 2" xfId="11626" xr:uid="{00000000-0005-0000-0000-0000862B0000}"/>
    <cellStyle name="Normal 16 3 4 3 6 3" xfId="11627" xr:uid="{00000000-0005-0000-0000-0000872B0000}"/>
    <cellStyle name="Normal 16 3 4 3 7" xfId="11628" xr:uid="{00000000-0005-0000-0000-0000882B0000}"/>
    <cellStyle name="Normal 16 3 4 3 8" xfId="11629" xr:uid="{00000000-0005-0000-0000-0000892B0000}"/>
    <cellStyle name="Normal 16 3 4 3 9" xfId="11630" xr:uid="{00000000-0005-0000-0000-00008A2B0000}"/>
    <cellStyle name="Normal 16 3 4 4" xfId="11631" xr:uid="{00000000-0005-0000-0000-00008B2B0000}"/>
    <cellStyle name="Normal 16 3 4 4 2" xfId="11632" xr:uid="{00000000-0005-0000-0000-00008C2B0000}"/>
    <cellStyle name="Normal 16 3 4 4 2 2" xfId="11633" xr:uid="{00000000-0005-0000-0000-00008D2B0000}"/>
    <cellStyle name="Normal 16 3 4 4 2 3" xfId="11634" xr:uid="{00000000-0005-0000-0000-00008E2B0000}"/>
    <cellStyle name="Normal 16 3 4 4 2 4" xfId="11635" xr:uid="{00000000-0005-0000-0000-00008F2B0000}"/>
    <cellStyle name="Normal 16 3 4 4 3" xfId="11636" xr:uid="{00000000-0005-0000-0000-0000902B0000}"/>
    <cellStyle name="Normal 16 3 4 4 3 2" xfId="11637" xr:uid="{00000000-0005-0000-0000-0000912B0000}"/>
    <cellStyle name="Normal 16 3 4 4 3 3" xfId="11638" xr:uid="{00000000-0005-0000-0000-0000922B0000}"/>
    <cellStyle name="Normal 16 3 4 4 4" xfId="11639" xr:uid="{00000000-0005-0000-0000-0000932B0000}"/>
    <cellStyle name="Normal 16 3 4 4 5" xfId="11640" xr:uid="{00000000-0005-0000-0000-0000942B0000}"/>
    <cellStyle name="Normal 16 3 4 4 6" xfId="11641" xr:uid="{00000000-0005-0000-0000-0000952B0000}"/>
    <cellStyle name="Normal 16 3 4 5" xfId="11642" xr:uid="{00000000-0005-0000-0000-0000962B0000}"/>
    <cellStyle name="Normal 16 3 4 5 2" xfId="11643" xr:uid="{00000000-0005-0000-0000-0000972B0000}"/>
    <cellStyle name="Normal 16 3 4 5 3" xfId="11644" xr:uid="{00000000-0005-0000-0000-0000982B0000}"/>
    <cellStyle name="Normal 16 3 4 5 4" xfId="11645" xr:uid="{00000000-0005-0000-0000-0000992B0000}"/>
    <cellStyle name="Normal 16 3 4 6" xfId="11646" xr:uid="{00000000-0005-0000-0000-00009A2B0000}"/>
    <cellStyle name="Normal 16 3 4 6 2" xfId="11647" xr:uid="{00000000-0005-0000-0000-00009B2B0000}"/>
    <cellStyle name="Normal 16 3 4 6 3" xfId="11648" xr:uid="{00000000-0005-0000-0000-00009C2B0000}"/>
    <cellStyle name="Normal 16 3 4 6 4" xfId="11649" xr:uid="{00000000-0005-0000-0000-00009D2B0000}"/>
    <cellStyle name="Normal 16 3 4 7" xfId="11650" xr:uid="{00000000-0005-0000-0000-00009E2B0000}"/>
    <cellStyle name="Normal 16 3 4 7 2" xfId="11651" xr:uid="{00000000-0005-0000-0000-00009F2B0000}"/>
    <cellStyle name="Normal 16 3 4 7 3" xfId="11652" xr:uid="{00000000-0005-0000-0000-0000A02B0000}"/>
    <cellStyle name="Normal 16 3 4 7 4" xfId="11653" xr:uid="{00000000-0005-0000-0000-0000A12B0000}"/>
    <cellStyle name="Normal 16 3 4 8" xfId="11654" xr:uid="{00000000-0005-0000-0000-0000A22B0000}"/>
    <cellStyle name="Normal 16 3 4 8 2" xfId="11655" xr:uid="{00000000-0005-0000-0000-0000A32B0000}"/>
    <cellStyle name="Normal 16 3 4 8 3" xfId="11656" xr:uid="{00000000-0005-0000-0000-0000A42B0000}"/>
    <cellStyle name="Normal 16 3 4 9" xfId="11657" xr:uid="{00000000-0005-0000-0000-0000A52B0000}"/>
    <cellStyle name="Normal 16 3 5" xfId="11658" xr:uid="{00000000-0005-0000-0000-0000A62B0000}"/>
    <cellStyle name="Normal 16 3 5 10" xfId="11659" xr:uid="{00000000-0005-0000-0000-0000A72B0000}"/>
    <cellStyle name="Normal 16 3 5 11" xfId="11660" xr:uid="{00000000-0005-0000-0000-0000A82B0000}"/>
    <cellStyle name="Normal 16 3 5 2" xfId="11661" xr:uid="{00000000-0005-0000-0000-0000A92B0000}"/>
    <cellStyle name="Normal 16 3 5 2 10" xfId="11662" xr:uid="{00000000-0005-0000-0000-0000AA2B0000}"/>
    <cellStyle name="Normal 16 3 5 2 2" xfId="11663" xr:uid="{00000000-0005-0000-0000-0000AB2B0000}"/>
    <cellStyle name="Normal 16 3 5 2 2 2" xfId="11664" xr:uid="{00000000-0005-0000-0000-0000AC2B0000}"/>
    <cellStyle name="Normal 16 3 5 2 2 2 2" xfId="11665" xr:uid="{00000000-0005-0000-0000-0000AD2B0000}"/>
    <cellStyle name="Normal 16 3 5 2 2 2 2 2" xfId="11666" xr:uid="{00000000-0005-0000-0000-0000AE2B0000}"/>
    <cellStyle name="Normal 16 3 5 2 2 2 2 3" xfId="11667" xr:uid="{00000000-0005-0000-0000-0000AF2B0000}"/>
    <cellStyle name="Normal 16 3 5 2 2 2 2 4" xfId="11668" xr:uid="{00000000-0005-0000-0000-0000B02B0000}"/>
    <cellStyle name="Normal 16 3 5 2 2 2 3" xfId="11669" xr:uid="{00000000-0005-0000-0000-0000B12B0000}"/>
    <cellStyle name="Normal 16 3 5 2 2 2 3 2" xfId="11670" xr:uid="{00000000-0005-0000-0000-0000B22B0000}"/>
    <cellStyle name="Normal 16 3 5 2 2 2 3 3" xfId="11671" xr:uid="{00000000-0005-0000-0000-0000B32B0000}"/>
    <cellStyle name="Normal 16 3 5 2 2 2 4" xfId="11672" xr:uid="{00000000-0005-0000-0000-0000B42B0000}"/>
    <cellStyle name="Normal 16 3 5 2 2 2 5" xfId="11673" xr:uid="{00000000-0005-0000-0000-0000B52B0000}"/>
    <cellStyle name="Normal 16 3 5 2 2 2 6" xfId="11674" xr:uid="{00000000-0005-0000-0000-0000B62B0000}"/>
    <cellStyle name="Normal 16 3 5 2 2 3" xfId="11675" xr:uid="{00000000-0005-0000-0000-0000B72B0000}"/>
    <cellStyle name="Normal 16 3 5 2 2 3 2" xfId="11676" xr:uid="{00000000-0005-0000-0000-0000B82B0000}"/>
    <cellStyle name="Normal 16 3 5 2 2 3 3" xfId="11677" xr:uid="{00000000-0005-0000-0000-0000B92B0000}"/>
    <cellStyle name="Normal 16 3 5 2 2 3 4" xfId="11678" xr:uid="{00000000-0005-0000-0000-0000BA2B0000}"/>
    <cellStyle name="Normal 16 3 5 2 2 4" xfId="11679" xr:uid="{00000000-0005-0000-0000-0000BB2B0000}"/>
    <cellStyle name="Normal 16 3 5 2 2 4 2" xfId="11680" xr:uid="{00000000-0005-0000-0000-0000BC2B0000}"/>
    <cellStyle name="Normal 16 3 5 2 2 4 3" xfId="11681" xr:uid="{00000000-0005-0000-0000-0000BD2B0000}"/>
    <cellStyle name="Normal 16 3 5 2 2 4 4" xfId="11682" xr:uid="{00000000-0005-0000-0000-0000BE2B0000}"/>
    <cellStyle name="Normal 16 3 5 2 2 5" xfId="11683" xr:uid="{00000000-0005-0000-0000-0000BF2B0000}"/>
    <cellStyle name="Normal 16 3 5 2 2 5 2" xfId="11684" xr:uid="{00000000-0005-0000-0000-0000C02B0000}"/>
    <cellStyle name="Normal 16 3 5 2 2 5 3" xfId="11685" xr:uid="{00000000-0005-0000-0000-0000C12B0000}"/>
    <cellStyle name="Normal 16 3 5 2 2 5 4" xfId="11686" xr:uid="{00000000-0005-0000-0000-0000C22B0000}"/>
    <cellStyle name="Normal 16 3 5 2 2 6" xfId="11687" xr:uid="{00000000-0005-0000-0000-0000C32B0000}"/>
    <cellStyle name="Normal 16 3 5 2 2 6 2" xfId="11688" xr:uid="{00000000-0005-0000-0000-0000C42B0000}"/>
    <cellStyle name="Normal 16 3 5 2 2 6 3" xfId="11689" xr:uid="{00000000-0005-0000-0000-0000C52B0000}"/>
    <cellStyle name="Normal 16 3 5 2 2 7" xfId="11690" xr:uid="{00000000-0005-0000-0000-0000C62B0000}"/>
    <cellStyle name="Normal 16 3 5 2 2 8" xfId="11691" xr:uid="{00000000-0005-0000-0000-0000C72B0000}"/>
    <cellStyle name="Normal 16 3 5 2 2 9" xfId="11692" xr:uid="{00000000-0005-0000-0000-0000C82B0000}"/>
    <cellStyle name="Normal 16 3 5 2 3" xfId="11693" xr:uid="{00000000-0005-0000-0000-0000C92B0000}"/>
    <cellStyle name="Normal 16 3 5 2 3 2" xfId="11694" xr:uid="{00000000-0005-0000-0000-0000CA2B0000}"/>
    <cellStyle name="Normal 16 3 5 2 3 2 2" xfId="11695" xr:uid="{00000000-0005-0000-0000-0000CB2B0000}"/>
    <cellStyle name="Normal 16 3 5 2 3 2 3" xfId="11696" xr:uid="{00000000-0005-0000-0000-0000CC2B0000}"/>
    <cellStyle name="Normal 16 3 5 2 3 2 4" xfId="11697" xr:uid="{00000000-0005-0000-0000-0000CD2B0000}"/>
    <cellStyle name="Normal 16 3 5 2 3 3" xfId="11698" xr:uid="{00000000-0005-0000-0000-0000CE2B0000}"/>
    <cellStyle name="Normal 16 3 5 2 3 3 2" xfId="11699" xr:uid="{00000000-0005-0000-0000-0000CF2B0000}"/>
    <cellStyle name="Normal 16 3 5 2 3 3 3" xfId="11700" xr:uid="{00000000-0005-0000-0000-0000D02B0000}"/>
    <cellStyle name="Normal 16 3 5 2 3 4" xfId="11701" xr:uid="{00000000-0005-0000-0000-0000D12B0000}"/>
    <cellStyle name="Normal 16 3 5 2 3 5" xfId="11702" xr:uid="{00000000-0005-0000-0000-0000D22B0000}"/>
    <cellStyle name="Normal 16 3 5 2 3 6" xfId="11703" xr:uid="{00000000-0005-0000-0000-0000D32B0000}"/>
    <cellStyle name="Normal 16 3 5 2 4" xfId="11704" xr:uid="{00000000-0005-0000-0000-0000D42B0000}"/>
    <cellStyle name="Normal 16 3 5 2 4 2" xfId="11705" xr:uid="{00000000-0005-0000-0000-0000D52B0000}"/>
    <cellStyle name="Normal 16 3 5 2 4 3" xfId="11706" xr:uid="{00000000-0005-0000-0000-0000D62B0000}"/>
    <cellStyle name="Normal 16 3 5 2 4 4" xfId="11707" xr:uid="{00000000-0005-0000-0000-0000D72B0000}"/>
    <cellStyle name="Normal 16 3 5 2 5" xfId="11708" xr:uid="{00000000-0005-0000-0000-0000D82B0000}"/>
    <cellStyle name="Normal 16 3 5 2 5 2" xfId="11709" xr:uid="{00000000-0005-0000-0000-0000D92B0000}"/>
    <cellStyle name="Normal 16 3 5 2 5 3" xfId="11710" xr:uid="{00000000-0005-0000-0000-0000DA2B0000}"/>
    <cellStyle name="Normal 16 3 5 2 5 4" xfId="11711" xr:uid="{00000000-0005-0000-0000-0000DB2B0000}"/>
    <cellStyle name="Normal 16 3 5 2 6" xfId="11712" xr:uid="{00000000-0005-0000-0000-0000DC2B0000}"/>
    <cellStyle name="Normal 16 3 5 2 6 2" xfId="11713" xr:uid="{00000000-0005-0000-0000-0000DD2B0000}"/>
    <cellStyle name="Normal 16 3 5 2 6 3" xfId="11714" xr:uid="{00000000-0005-0000-0000-0000DE2B0000}"/>
    <cellStyle name="Normal 16 3 5 2 6 4" xfId="11715" xr:uid="{00000000-0005-0000-0000-0000DF2B0000}"/>
    <cellStyle name="Normal 16 3 5 2 7" xfId="11716" xr:uid="{00000000-0005-0000-0000-0000E02B0000}"/>
    <cellStyle name="Normal 16 3 5 2 7 2" xfId="11717" xr:uid="{00000000-0005-0000-0000-0000E12B0000}"/>
    <cellStyle name="Normal 16 3 5 2 7 3" xfId="11718" xr:uid="{00000000-0005-0000-0000-0000E22B0000}"/>
    <cellStyle name="Normal 16 3 5 2 8" xfId="11719" xr:uid="{00000000-0005-0000-0000-0000E32B0000}"/>
    <cellStyle name="Normal 16 3 5 2 9" xfId="11720" xr:uid="{00000000-0005-0000-0000-0000E42B0000}"/>
    <cellStyle name="Normal 16 3 5 3" xfId="11721" xr:uid="{00000000-0005-0000-0000-0000E52B0000}"/>
    <cellStyle name="Normal 16 3 5 3 2" xfId="11722" xr:uid="{00000000-0005-0000-0000-0000E62B0000}"/>
    <cellStyle name="Normal 16 3 5 3 2 2" xfId="11723" xr:uid="{00000000-0005-0000-0000-0000E72B0000}"/>
    <cellStyle name="Normal 16 3 5 3 2 2 2" xfId="11724" xr:uid="{00000000-0005-0000-0000-0000E82B0000}"/>
    <cellStyle name="Normal 16 3 5 3 2 2 3" xfId="11725" xr:uid="{00000000-0005-0000-0000-0000E92B0000}"/>
    <cellStyle name="Normal 16 3 5 3 2 2 4" xfId="11726" xr:uid="{00000000-0005-0000-0000-0000EA2B0000}"/>
    <cellStyle name="Normal 16 3 5 3 2 3" xfId="11727" xr:uid="{00000000-0005-0000-0000-0000EB2B0000}"/>
    <cellStyle name="Normal 16 3 5 3 2 3 2" xfId="11728" xr:uid="{00000000-0005-0000-0000-0000EC2B0000}"/>
    <cellStyle name="Normal 16 3 5 3 2 3 3" xfId="11729" xr:uid="{00000000-0005-0000-0000-0000ED2B0000}"/>
    <cellStyle name="Normal 16 3 5 3 2 4" xfId="11730" xr:uid="{00000000-0005-0000-0000-0000EE2B0000}"/>
    <cellStyle name="Normal 16 3 5 3 2 5" xfId="11731" xr:uid="{00000000-0005-0000-0000-0000EF2B0000}"/>
    <cellStyle name="Normal 16 3 5 3 2 6" xfId="11732" xr:uid="{00000000-0005-0000-0000-0000F02B0000}"/>
    <cellStyle name="Normal 16 3 5 3 3" xfId="11733" xr:uid="{00000000-0005-0000-0000-0000F12B0000}"/>
    <cellStyle name="Normal 16 3 5 3 3 2" xfId="11734" xr:uid="{00000000-0005-0000-0000-0000F22B0000}"/>
    <cellStyle name="Normal 16 3 5 3 3 3" xfId="11735" xr:uid="{00000000-0005-0000-0000-0000F32B0000}"/>
    <cellStyle name="Normal 16 3 5 3 3 4" xfId="11736" xr:uid="{00000000-0005-0000-0000-0000F42B0000}"/>
    <cellStyle name="Normal 16 3 5 3 4" xfId="11737" xr:uid="{00000000-0005-0000-0000-0000F52B0000}"/>
    <cellStyle name="Normal 16 3 5 3 4 2" xfId="11738" xr:uid="{00000000-0005-0000-0000-0000F62B0000}"/>
    <cellStyle name="Normal 16 3 5 3 4 3" xfId="11739" xr:uid="{00000000-0005-0000-0000-0000F72B0000}"/>
    <cellStyle name="Normal 16 3 5 3 4 4" xfId="11740" xr:uid="{00000000-0005-0000-0000-0000F82B0000}"/>
    <cellStyle name="Normal 16 3 5 3 5" xfId="11741" xr:uid="{00000000-0005-0000-0000-0000F92B0000}"/>
    <cellStyle name="Normal 16 3 5 3 5 2" xfId="11742" xr:uid="{00000000-0005-0000-0000-0000FA2B0000}"/>
    <cellStyle name="Normal 16 3 5 3 5 3" xfId="11743" xr:uid="{00000000-0005-0000-0000-0000FB2B0000}"/>
    <cellStyle name="Normal 16 3 5 3 5 4" xfId="11744" xr:uid="{00000000-0005-0000-0000-0000FC2B0000}"/>
    <cellStyle name="Normal 16 3 5 3 6" xfId="11745" xr:uid="{00000000-0005-0000-0000-0000FD2B0000}"/>
    <cellStyle name="Normal 16 3 5 3 6 2" xfId="11746" xr:uid="{00000000-0005-0000-0000-0000FE2B0000}"/>
    <cellStyle name="Normal 16 3 5 3 6 3" xfId="11747" xr:uid="{00000000-0005-0000-0000-0000FF2B0000}"/>
    <cellStyle name="Normal 16 3 5 3 7" xfId="11748" xr:uid="{00000000-0005-0000-0000-0000002C0000}"/>
    <cellStyle name="Normal 16 3 5 3 8" xfId="11749" xr:uid="{00000000-0005-0000-0000-0000012C0000}"/>
    <cellStyle name="Normal 16 3 5 3 9" xfId="11750" xr:uid="{00000000-0005-0000-0000-0000022C0000}"/>
    <cellStyle name="Normal 16 3 5 4" xfId="11751" xr:uid="{00000000-0005-0000-0000-0000032C0000}"/>
    <cellStyle name="Normal 16 3 5 4 2" xfId="11752" xr:uid="{00000000-0005-0000-0000-0000042C0000}"/>
    <cellStyle name="Normal 16 3 5 4 2 2" xfId="11753" xr:uid="{00000000-0005-0000-0000-0000052C0000}"/>
    <cellStyle name="Normal 16 3 5 4 2 3" xfId="11754" xr:uid="{00000000-0005-0000-0000-0000062C0000}"/>
    <cellStyle name="Normal 16 3 5 4 2 4" xfId="11755" xr:uid="{00000000-0005-0000-0000-0000072C0000}"/>
    <cellStyle name="Normal 16 3 5 4 3" xfId="11756" xr:uid="{00000000-0005-0000-0000-0000082C0000}"/>
    <cellStyle name="Normal 16 3 5 4 3 2" xfId="11757" xr:uid="{00000000-0005-0000-0000-0000092C0000}"/>
    <cellStyle name="Normal 16 3 5 4 3 3" xfId="11758" xr:uid="{00000000-0005-0000-0000-00000A2C0000}"/>
    <cellStyle name="Normal 16 3 5 4 4" xfId="11759" xr:uid="{00000000-0005-0000-0000-00000B2C0000}"/>
    <cellStyle name="Normal 16 3 5 4 5" xfId="11760" xr:uid="{00000000-0005-0000-0000-00000C2C0000}"/>
    <cellStyle name="Normal 16 3 5 4 6" xfId="11761" xr:uid="{00000000-0005-0000-0000-00000D2C0000}"/>
    <cellStyle name="Normal 16 3 5 5" xfId="11762" xr:uid="{00000000-0005-0000-0000-00000E2C0000}"/>
    <cellStyle name="Normal 16 3 5 5 2" xfId="11763" xr:uid="{00000000-0005-0000-0000-00000F2C0000}"/>
    <cellStyle name="Normal 16 3 5 5 3" xfId="11764" xr:uid="{00000000-0005-0000-0000-0000102C0000}"/>
    <cellStyle name="Normal 16 3 5 5 4" xfId="11765" xr:uid="{00000000-0005-0000-0000-0000112C0000}"/>
    <cellStyle name="Normal 16 3 5 6" xfId="11766" xr:uid="{00000000-0005-0000-0000-0000122C0000}"/>
    <cellStyle name="Normal 16 3 5 6 2" xfId="11767" xr:uid="{00000000-0005-0000-0000-0000132C0000}"/>
    <cellStyle name="Normal 16 3 5 6 3" xfId="11768" xr:uid="{00000000-0005-0000-0000-0000142C0000}"/>
    <cellStyle name="Normal 16 3 5 6 4" xfId="11769" xr:uid="{00000000-0005-0000-0000-0000152C0000}"/>
    <cellStyle name="Normal 16 3 5 7" xfId="11770" xr:uid="{00000000-0005-0000-0000-0000162C0000}"/>
    <cellStyle name="Normal 16 3 5 7 2" xfId="11771" xr:uid="{00000000-0005-0000-0000-0000172C0000}"/>
    <cellStyle name="Normal 16 3 5 7 3" xfId="11772" xr:uid="{00000000-0005-0000-0000-0000182C0000}"/>
    <cellStyle name="Normal 16 3 5 7 4" xfId="11773" xr:uid="{00000000-0005-0000-0000-0000192C0000}"/>
    <cellStyle name="Normal 16 3 5 8" xfId="11774" xr:uid="{00000000-0005-0000-0000-00001A2C0000}"/>
    <cellStyle name="Normal 16 3 5 8 2" xfId="11775" xr:uid="{00000000-0005-0000-0000-00001B2C0000}"/>
    <cellStyle name="Normal 16 3 5 8 3" xfId="11776" xr:uid="{00000000-0005-0000-0000-00001C2C0000}"/>
    <cellStyle name="Normal 16 3 5 9" xfId="11777" xr:uid="{00000000-0005-0000-0000-00001D2C0000}"/>
    <cellStyle name="Normal 16 3 6" xfId="11778" xr:uid="{00000000-0005-0000-0000-00001E2C0000}"/>
    <cellStyle name="Normal 16 3 6 10" xfId="11779" xr:uid="{00000000-0005-0000-0000-00001F2C0000}"/>
    <cellStyle name="Normal 16 3 6 11" xfId="11780" xr:uid="{00000000-0005-0000-0000-0000202C0000}"/>
    <cellStyle name="Normal 16 3 6 2" xfId="11781" xr:uid="{00000000-0005-0000-0000-0000212C0000}"/>
    <cellStyle name="Normal 16 3 6 2 10" xfId="11782" xr:uid="{00000000-0005-0000-0000-0000222C0000}"/>
    <cellStyle name="Normal 16 3 6 2 2" xfId="11783" xr:uid="{00000000-0005-0000-0000-0000232C0000}"/>
    <cellStyle name="Normal 16 3 6 2 2 2" xfId="11784" xr:uid="{00000000-0005-0000-0000-0000242C0000}"/>
    <cellStyle name="Normal 16 3 6 2 2 2 2" xfId="11785" xr:uid="{00000000-0005-0000-0000-0000252C0000}"/>
    <cellStyle name="Normal 16 3 6 2 2 2 2 2" xfId="11786" xr:uid="{00000000-0005-0000-0000-0000262C0000}"/>
    <cellStyle name="Normal 16 3 6 2 2 2 2 3" xfId="11787" xr:uid="{00000000-0005-0000-0000-0000272C0000}"/>
    <cellStyle name="Normal 16 3 6 2 2 2 2 4" xfId="11788" xr:uid="{00000000-0005-0000-0000-0000282C0000}"/>
    <cellStyle name="Normal 16 3 6 2 2 2 3" xfId="11789" xr:uid="{00000000-0005-0000-0000-0000292C0000}"/>
    <cellStyle name="Normal 16 3 6 2 2 2 3 2" xfId="11790" xr:uid="{00000000-0005-0000-0000-00002A2C0000}"/>
    <cellStyle name="Normal 16 3 6 2 2 2 3 3" xfId="11791" xr:uid="{00000000-0005-0000-0000-00002B2C0000}"/>
    <cellStyle name="Normal 16 3 6 2 2 2 4" xfId="11792" xr:uid="{00000000-0005-0000-0000-00002C2C0000}"/>
    <cellStyle name="Normal 16 3 6 2 2 2 5" xfId="11793" xr:uid="{00000000-0005-0000-0000-00002D2C0000}"/>
    <cellStyle name="Normal 16 3 6 2 2 2 6" xfId="11794" xr:uid="{00000000-0005-0000-0000-00002E2C0000}"/>
    <cellStyle name="Normal 16 3 6 2 2 3" xfId="11795" xr:uid="{00000000-0005-0000-0000-00002F2C0000}"/>
    <cellStyle name="Normal 16 3 6 2 2 3 2" xfId="11796" xr:uid="{00000000-0005-0000-0000-0000302C0000}"/>
    <cellStyle name="Normal 16 3 6 2 2 3 3" xfId="11797" xr:uid="{00000000-0005-0000-0000-0000312C0000}"/>
    <cellStyle name="Normal 16 3 6 2 2 3 4" xfId="11798" xr:uid="{00000000-0005-0000-0000-0000322C0000}"/>
    <cellStyle name="Normal 16 3 6 2 2 4" xfId="11799" xr:uid="{00000000-0005-0000-0000-0000332C0000}"/>
    <cellStyle name="Normal 16 3 6 2 2 4 2" xfId="11800" xr:uid="{00000000-0005-0000-0000-0000342C0000}"/>
    <cellStyle name="Normal 16 3 6 2 2 4 3" xfId="11801" xr:uid="{00000000-0005-0000-0000-0000352C0000}"/>
    <cellStyle name="Normal 16 3 6 2 2 4 4" xfId="11802" xr:uid="{00000000-0005-0000-0000-0000362C0000}"/>
    <cellStyle name="Normal 16 3 6 2 2 5" xfId="11803" xr:uid="{00000000-0005-0000-0000-0000372C0000}"/>
    <cellStyle name="Normal 16 3 6 2 2 5 2" xfId="11804" xr:uid="{00000000-0005-0000-0000-0000382C0000}"/>
    <cellStyle name="Normal 16 3 6 2 2 5 3" xfId="11805" xr:uid="{00000000-0005-0000-0000-0000392C0000}"/>
    <cellStyle name="Normal 16 3 6 2 2 5 4" xfId="11806" xr:uid="{00000000-0005-0000-0000-00003A2C0000}"/>
    <cellStyle name="Normal 16 3 6 2 2 6" xfId="11807" xr:uid="{00000000-0005-0000-0000-00003B2C0000}"/>
    <cellStyle name="Normal 16 3 6 2 2 6 2" xfId="11808" xr:uid="{00000000-0005-0000-0000-00003C2C0000}"/>
    <cellStyle name="Normal 16 3 6 2 2 6 3" xfId="11809" xr:uid="{00000000-0005-0000-0000-00003D2C0000}"/>
    <cellStyle name="Normal 16 3 6 2 2 7" xfId="11810" xr:uid="{00000000-0005-0000-0000-00003E2C0000}"/>
    <cellStyle name="Normal 16 3 6 2 2 8" xfId="11811" xr:uid="{00000000-0005-0000-0000-00003F2C0000}"/>
    <cellStyle name="Normal 16 3 6 2 2 9" xfId="11812" xr:uid="{00000000-0005-0000-0000-0000402C0000}"/>
    <cellStyle name="Normal 16 3 6 2 3" xfId="11813" xr:uid="{00000000-0005-0000-0000-0000412C0000}"/>
    <cellStyle name="Normal 16 3 6 2 3 2" xfId="11814" xr:uid="{00000000-0005-0000-0000-0000422C0000}"/>
    <cellStyle name="Normal 16 3 6 2 3 2 2" xfId="11815" xr:uid="{00000000-0005-0000-0000-0000432C0000}"/>
    <cellStyle name="Normal 16 3 6 2 3 2 3" xfId="11816" xr:uid="{00000000-0005-0000-0000-0000442C0000}"/>
    <cellStyle name="Normal 16 3 6 2 3 2 4" xfId="11817" xr:uid="{00000000-0005-0000-0000-0000452C0000}"/>
    <cellStyle name="Normal 16 3 6 2 3 3" xfId="11818" xr:uid="{00000000-0005-0000-0000-0000462C0000}"/>
    <cellStyle name="Normal 16 3 6 2 3 3 2" xfId="11819" xr:uid="{00000000-0005-0000-0000-0000472C0000}"/>
    <cellStyle name="Normal 16 3 6 2 3 3 3" xfId="11820" xr:uid="{00000000-0005-0000-0000-0000482C0000}"/>
    <cellStyle name="Normal 16 3 6 2 3 4" xfId="11821" xr:uid="{00000000-0005-0000-0000-0000492C0000}"/>
    <cellStyle name="Normal 16 3 6 2 3 5" xfId="11822" xr:uid="{00000000-0005-0000-0000-00004A2C0000}"/>
    <cellStyle name="Normal 16 3 6 2 3 6" xfId="11823" xr:uid="{00000000-0005-0000-0000-00004B2C0000}"/>
    <cellStyle name="Normal 16 3 6 2 4" xfId="11824" xr:uid="{00000000-0005-0000-0000-00004C2C0000}"/>
    <cellStyle name="Normal 16 3 6 2 4 2" xfId="11825" xr:uid="{00000000-0005-0000-0000-00004D2C0000}"/>
    <cellStyle name="Normal 16 3 6 2 4 3" xfId="11826" xr:uid="{00000000-0005-0000-0000-00004E2C0000}"/>
    <cellStyle name="Normal 16 3 6 2 4 4" xfId="11827" xr:uid="{00000000-0005-0000-0000-00004F2C0000}"/>
    <cellStyle name="Normal 16 3 6 2 5" xfId="11828" xr:uid="{00000000-0005-0000-0000-0000502C0000}"/>
    <cellStyle name="Normal 16 3 6 2 5 2" xfId="11829" xr:uid="{00000000-0005-0000-0000-0000512C0000}"/>
    <cellStyle name="Normal 16 3 6 2 5 3" xfId="11830" xr:uid="{00000000-0005-0000-0000-0000522C0000}"/>
    <cellStyle name="Normal 16 3 6 2 5 4" xfId="11831" xr:uid="{00000000-0005-0000-0000-0000532C0000}"/>
    <cellStyle name="Normal 16 3 6 2 6" xfId="11832" xr:uid="{00000000-0005-0000-0000-0000542C0000}"/>
    <cellStyle name="Normal 16 3 6 2 6 2" xfId="11833" xr:uid="{00000000-0005-0000-0000-0000552C0000}"/>
    <cellStyle name="Normal 16 3 6 2 6 3" xfId="11834" xr:uid="{00000000-0005-0000-0000-0000562C0000}"/>
    <cellStyle name="Normal 16 3 6 2 6 4" xfId="11835" xr:uid="{00000000-0005-0000-0000-0000572C0000}"/>
    <cellStyle name="Normal 16 3 6 2 7" xfId="11836" xr:uid="{00000000-0005-0000-0000-0000582C0000}"/>
    <cellStyle name="Normal 16 3 6 2 7 2" xfId="11837" xr:uid="{00000000-0005-0000-0000-0000592C0000}"/>
    <cellStyle name="Normal 16 3 6 2 7 3" xfId="11838" xr:uid="{00000000-0005-0000-0000-00005A2C0000}"/>
    <cellStyle name="Normal 16 3 6 2 8" xfId="11839" xr:uid="{00000000-0005-0000-0000-00005B2C0000}"/>
    <cellStyle name="Normal 16 3 6 2 9" xfId="11840" xr:uid="{00000000-0005-0000-0000-00005C2C0000}"/>
    <cellStyle name="Normal 16 3 6 3" xfId="11841" xr:uid="{00000000-0005-0000-0000-00005D2C0000}"/>
    <cellStyle name="Normal 16 3 6 3 2" xfId="11842" xr:uid="{00000000-0005-0000-0000-00005E2C0000}"/>
    <cellStyle name="Normal 16 3 6 3 2 2" xfId="11843" xr:uid="{00000000-0005-0000-0000-00005F2C0000}"/>
    <cellStyle name="Normal 16 3 6 3 2 2 2" xfId="11844" xr:uid="{00000000-0005-0000-0000-0000602C0000}"/>
    <cellStyle name="Normal 16 3 6 3 2 2 3" xfId="11845" xr:uid="{00000000-0005-0000-0000-0000612C0000}"/>
    <cellStyle name="Normal 16 3 6 3 2 2 4" xfId="11846" xr:uid="{00000000-0005-0000-0000-0000622C0000}"/>
    <cellStyle name="Normal 16 3 6 3 2 3" xfId="11847" xr:uid="{00000000-0005-0000-0000-0000632C0000}"/>
    <cellStyle name="Normal 16 3 6 3 2 3 2" xfId="11848" xr:uid="{00000000-0005-0000-0000-0000642C0000}"/>
    <cellStyle name="Normal 16 3 6 3 2 3 3" xfId="11849" xr:uid="{00000000-0005-0000-0000-0000652C0000}"/>
    <cellStyle name="Normal 16 3 6 3 2 4" xfId="11850" xr:uid="{00000000-0005-0000-0000-0000662C0000}"/>
    <cellStyle name="Normal 16 3 6 3 2 5" xfId="11851" xr:uid="{00000000-0005-0000-0000-0000672C0000}"/>
    <cellStyle name="Normal 16 3 6 3 2 6" xfId="11852" xr:uid="{00000000-0005-0000-0000-0000682C0000}"/>
    <cellStyle name="Normal 16 3 6 3 3" xfId="11853" xr:uid="{00000000-0005-0000-0000-0000692C0000}"/>
    <cellStyle name="Normal 16 3 6 3 3 2" xfId="11854" xr:uid="{00000000-0005-0000-0000-00006A2C0000}"/>
    <cellStyle name="Normal 16 3 6 3 3 3" xfId="11855" xr:uid="{00000000-0005-0000-0000-00006B2C0000}"/>
    <cellStyle name="Normal 16 3 6 3 3 4" xfId="11856" xr:uid="{00000000-0005-0000-0000-00006C2C0000}"/>
    <cellStyle name="Normal 16 3 6 3 4" xfId="11857" xr:uid="{00000000-0005-0000-0000-00006D2C0000}"/>
    <cellStyle name="Normal 16 3 6 3 4 2" xfId="11858" xr:uid="{00000000-0005-0000-0000-00006E2C0000}"/>
    <cellStyle name="Normal 16 3 6 3 4 3" xfId="11859" xr:uid="{00000000-0005-0000-0000-00006F2C0000}"/>
    <cellStyle name="Normal 16 3 6 3 4 4" xfId="11860" xr:uid="{00000000-0005-0000-0000-0000702C0000}"/>
    <cellStyle name="Normal 16 3 6 3 5" xfId="11861" xr:uid="{00000000-0005-0000-0000-0000712C0000}"/>
    <cellStyle name="Normal 16 3 6 3 5 2" xfId="11862" xr:uid="{00000000-0005-0000-0000-0000722C0000}"/>
    <cellStyle name="Normal 16 3 6 3 5 3" xfId="11863" xr:uid="{00000000-0005-0000-0000-0000732C0000}"/>
    <cellStyle name="Normal 16 3 6 3 5 4" xfId="11864" xr:uid="{00000000-0005-0000-0000-0000742C0000}"/>
    <cellStyle name="Normal 16 3 6 3 6" xfId="11865" xr:uid="{00000000-0005-0000-0000-0000752C0000}"/>
    <cellStyle name="Normal 16 3 6 3 6 2" xfId="11866" xr:uid="{00000000-0005-0000-0000-0000762C0000}"/>
    <cellStyle name="Normal 16 3 6 3 6 3" xfId="11867" xr:uid="{00000000-0005-0000-0000-0000772C0000}"/>
    <cellStyle name="Normal 16 3 6 3 7" xfId="11868" xr:uid="{00000000-0005-0000-0000-0000782C0000}"/>
    <cellStyle name="Normal 16 3 6 3 8" xfId="11869" xr:uid="{00000000-0005-0000-0000-0000792C0000}"/>
    <cellStyle name="Normal 16 3 6 3 9" xfId="11870" xr:uid="{00000000-0005-0000-0000-00007A2C0000}"/>
    <cellStyle name="Normal 16 3 6 4" xfId="11871" xr:uid="{00000000-0005-0000-0000-00007B2C0000}"/>
    <cellStyle name="Normal 16 3 6 4 2" xfId="11872" xr:uid="{00000000-0005-0000-0000-00007C2C0000}"/>
    <cellStyle name="Normal 16 3 6 4 2 2" xfId="11873" xr:uid="{00000000-0005-0000-0000-00007D2C0000}"/>
    <cellStyle name="Normal 16 3 6 4 2 3" xfId="11874" xr:uid="{00000000-0005-0000-0000-00007E2C0000}"/>
    <cellStyle name="Normal 16 3 6 4 2 4" xfId="11875" xr:uid="{00000000-0005-0000-0000-00007F2C0000}"/>
    <cellStyle name="Normal 16 3 6 4 3" xfId="11876" xr:uid="{00000000-0005-0000-0000-0000802C0000}"/>
    <cellStyle name="Normal 16 3 6 4 3 2" xfId="11877" xr:uid="{00000000-0005-0000-0000-0000812C0000}"/>
    <cellStyle name="Normal 16 3 6 4 3 3" xfId="11878" xr:uid="{00000000-0005-0000-0000-0000822C0000}"/>
    <cellStyle name="Normal 16 3 6 4 4" xfId="11879" xr:uid="{00000000-0005-0000-0000-0000832C0000}"/>
    <cellStyle name="Normal 16 3 6 4 5" xfId="11880" xr:uid="{00000000-0005-0000-0000-0000842C0000}"/>
    <cellStyle name="Normal 16 3 6 4 6" xfId="11881" xr:uid="{00000000-0005-0000-0000-0000852C0000}"/>
    <cellStyle name="Normal 16 3 6 5" xfId="11882" xr:uid="{00000000-0005-0000-0000-0000862C0000}"/>
    <cellStyle name="Normal 16 3 6 5 2" xfId="11883" xr:uid="{00000000-0005-0000-0000-0000872C0000}"/>
    <cellStyle name="Normal 16 3 6 5 3" xfId="11884" xr:uid="{00000000-0005-0000-0000-0000882C0000}"/>
    <cellStyle name="Normal 16 3 6 5 4" xfId="11885" xr:uid="{00000000-0005-0000-0000-0000892C0000}"/>
    <cellStyle name="Normal 16 3 6 6" xfId="11886" xr:uid="{00000000-0005-0000-0000-00008A2C0000}"/>
    <cellStyle name="Normal 16 3 6 6 2" xfId="11887" xr:uid="{00000000-0005-0000-0000-00008B2C0000}"/>
    <cellStyle name="Normal 16 3 6 6 3" xfId="11888" xr:uid="{00000000-0005-0000-0000-00008C2C0000}"/>
    <cellStyle name="Normal 16 3 6 6 4" xfId="11889" xr:uid="{00000000-0005-0000-0000-00008D2C0000}"/>
    <cellStyle name="Normal 16 3 6 7" xfId="11890" xr:uid="{00000000-0005-0000-0000-00008E2C0000}"/>
    <cellStyle name="Normal 16 3 6 7 2" xfId="11891" xr:uid="{00000000-0005-0000-0000-00008F2C0000}"/>
    <cellStyle name="Normal 16 3 6 7 3" xfId="11892" xr:uid="{00000000-0005-0000-0000-0000902C0000}"/>
    <cellStyle name="Normal 16 3 6 7 4" xfId="11893" xr:uid="{00000000-0005-0000-0000-0000912C0000}"/>
    <cellStyle name="Normal 16 3 6 8" xfId="11894" xr:uid="{00000000-0005-0000-0000-0000922C0000}"/>
    <cellStyle name="Normal 16 3 6 8 2" xfId="11895" xr:uid="{00000000-0005-0000-0000-0000932C0000}"/>
    <cellStyle name="Normal 16 3 6 8 3" xfId="11896" xr:uid="{00000000-0005-0000-0000-0000942C0000}"/>
    <cellStyle name="Normal 16 3 6 9" xfId="11897" xr:uid="{00000000-0005-0000-0000-0000952C0000}"/>
    <cellStyle name="Normal 16 3 7" xfId="11898" xr:uid="{00000000-0005-0000-0000-0000962C0000}"/>
    <cellStyle name="Normal 16 3 7 10" xfId="11899" xr:uid="{00000000-0005-0000-0000-0000972C0000}"/>
    <cellStyle name="Normal 16 3 7 2" xfId="11900" xr:uid="{00000000-0005-0000-0000-0000982C0000}"/>
    <cellStyle name="Normal 16 3 7 2 2" xfId="11901" xr:uid="{00000000-0005-0000-0000-0000992C0000}"/>
    <cellStyle name="Normal 16 3 7 2 2 2" xfId="11902" xr:uid="{00000000-0005-0000-0000-00009A2C0000}"/>
    <cellStyle name="Normal 16 3 7 2 2 2 2" xfId="11903" xr:uid="{00000000-0005-0000-0000-00009B2C0000}"/>
    <cellStyle name="Normal 16 3 7 2 2 2 3" xfId="11904" xr:uid="{00000000-0005-0000-0000-00009C2C0000}"/>
    <cellStyle name="Normal 16 3 7 2 2 2 4" xfId="11905" xr:uid="{00000000-0005-0000-0000-00009D2C0000}"/>
    <cellStyle name="Normal 16 3 7 2 2 3" xfId="11906" xr:uid="{00000000-0005-0000-0000-00009E2C0000}"/>
    <cellStyle name="Normal 16 3 7 2 2 3 2" xfId="11907" xr:uid="{00000000-0005-0000-0000-00009F2C0000}"/>
    <cellStyle name="Normal 16 3 7 2 2 3 3" xfId="11908" xr:uid="{00000000-0005-0000-0000-0000A02C0000}"/>
    <cellStyle name="Normal 16 3 7 2 2 4" xfId="11909" xr:uid="{00000000-0005-0000-0000-0000A12C0000}"/>
    <cellStyle name="Normal 16 3 7 2 2 5" xfId="11910" xr:uid="{00000000-0005-0000-0000-0000A22C0000}"/>
    <cellStyle name="Normal 16 3 7 2 2 6" xfId="11911" xr:uid="{00000000-0005-0000-0000-0000A32C0000}"/>
    <cellStyle name="Normal 16 3 7 2 3" xfId="11912" xr:uid="{00000000-0005-0000-0000-0000A42C0000}"/>
    <cellStyle name="Normal 16 3 7 2 3 2" xfId="11913" xr:uid="{00000000-0005-0000-0000-0000A52C0000}"/>
    <cellStyle name="Normal 16 3 7 2 3 3" xfId="11914" xr:uid="{00000000-0005-0000-0000-0000A62C0000}"/>
    <cellStyle name="Normal 16 3 7 2 3 4" xfId="11915" xr:uid="{00000000-0005-0000-0000-0000A72C0000}"/>
    <cellStyle name="Normal 16 3 7 2 4" xfId="11916" xr:uid="{00000000-0005-0000-0000-0000A82C0000}"/>
    <cellStyle name="Normal 16 3 7 2 4 2" xfId="11917" xr:uid="{00000000-0005-0000-0000-0000A92C0000}"/>
    <cellStyle name="Normal 16 3 7 2 4 3" xfId="11918" xr:uid="{00000000-0005-0000-0000-0000AA2C0000}"/>
    <cellStyle name="Normal 16 3 7 2 4 4" xfId="11919" xr:uid="{00000000-0005-0000-0000-0000AB2C0000}"/>
    <cellStyle name="Normal 16 3 7 2 5" xfId="11920" xr:uid="{00000000-0005-0000-0000-0000AC2C0000}"/>
    <cellStyle name="Normal 16 3 7 2 5 2" xfId="11921" xr:uid="{00000000-0005-0000-0000-0000AD2C0000}"/>
    <cellStyle name="Normal 16 3 7 2 5 3" xfId="11922" xr:uid="{00000000-0005-0000-0000-0000AE2C0000}"/>
    <cellStyle name="Normal 16 3 7 2 5 4" xfId="11923" xr:uid="{00000000-0005-0000-0000-0000AF2C0000}"/>
    <cellStyle name="Normal 16 3 7 2 6" xfId="11924" xr:uid="{00000000-0005-0000-0000-0000B02C0000}"/>
    <cellStyle name="Normal 16 3 7 2 6 2" xfId="11925" xr:uid="{00000000-0005-0000-0000-0000B12C0000}"/>
    <cellStyle name="Normal 16 3 7 2 6 3" xfId="11926" xr:uid="{00000000-0005-0000-0000-0000B22C0000}"/>
    <cellStyle name="Normal 16 3 7 2 7" xfId="11927" xr:uid="{00000000-0005-0000-0000-0000B32C0000}"/>
    <cellStyle name="Normal 16 3 7 2 8" xfId="11928" xr:uid="{00000000-0005-0000-0000-0000B42C0000}"/>
    <cellStyle name="Normal 16 3 7 2 9" xfId="11929" xr:uid="{00000000-0005-0000-0000-0000B52C0000}"/>
    <cellStyle name="Normal 16 3 7 3" xfId="11930" xr:uid="{00000000-0005-0000-0000-0000B62C0000}"/>
    <cellStyle name="Normal 16 3 7 3 2" xfId="11931" xr:uid="{00000000-0005-0000-0000-0000B72C0000}"/>
    <cellStyle name="Normal 16 3 7 3 2 2" xfId="11932" xr:uid="{00000000-0005-0000-0000-0000B82C0000}"/>
    <cellStyle name="Normal 16 3 7 3 2 3" xfId="11933" xr:uid="{00000000-0005-0000-0000-0000B92C0000}"/>
    <cellStyle name="Normal 16 3 7 3 2 4" xfId="11934" xr:uid="{00000000-0005-0000-0000-0000BA2C0000}"/>
    <cellStyle name="Normal 16 3 7 3 3" xfId="11935" xr:uid="{00000000-0005-0000-0000-0000BB2C0000}"/>
    <cellStyle name="Normal 16 3 7 3 3 2" xfId="11936" xr:uid="{00000000-0005-0000-0000-0000BC2C0000}"/>
    <cellStyle name="Normal 16 3 7 3 3 3" xfId="11937" xr:uid="{00000000-0005-0000-0000-0000BD2C0000}"/>
    <cellStyle name="Normal 16 3 7 3 4" xfId="11938" xr:uid="{00000000-0005-0000-0000-0000BE2C0000}"/>
    <cellStyle name="Normal 16 3 7 3 5" xfId="11939" xr:uid="{00000000-0005-0000-0000-0000BF2C0000}"/>
    <cellStyle name="Normal 16 3 7 3 6" xfId="11940" xr:uid="{00000000-0005-0000-0000-0000C02C0000}"/>
    <cellStyle name="Normal 16 3 7 4" xfId="11941" xr:uid="{00000000-0005-0000-0000-0000C12C0000}"/>
    <cellStyle name="Normal 16 3 7 4 2" xfId="11942" xr:uid="{00000000-0005-0000-0000-0000C22C0000}"/>
    <cellStyle name="Normal 16 3 7 4 3" xfId="11943" xr:uid="{00000000-0005-0000-0000-0000C32C0000}"/>
    <cellStyle name="Normal 16 3 7 4 4" xfId="11944" xr:uid="{00000000-0005-0000-0000-0000C42C0000}"/>
    <cellStyle name="Normal 16 3 7 5" xfId="11945" xr:uid="{00000000-0005-0000-0000-0000C52C0000}"/>
    <cellStyle name="Normal 16 3 7 5 2" xfId="11946" xr:uid="{00000000-0005-0000-0000-0000C62C0000}"/>
    <cellStyle name="Normal 16 3 7 5 3" xfId="11947" xr:uid="{00000000-0005-0000-0000-0000C72C0000}"/>
    <cellStyle name="Normal 16 3 7 5 4" xfId="11948" xr:uid="{00000000-0005-0000-0000-0000C82C0000}"/>
    <cellStyle name="Normal 16 3 7 6" xfId="11949" xr:uid="{00000000-0005-0000-0000-0000C92C0000}"/>
    <cellStyle name="Normal 16 3 7 6 2" xfId="11950" xr:uid="{00000000-0005-0000-0000-0000CA2C0000}"/>
    <cellStyle name="Normal 16 3 7 6 3" xfId="11951" xr:uid="{00000000-0005-0000-0000-0000CB2C0000}"/>
    <cellStyle name="Normal 16 3 7 6 4" xfId="11952" xr:uid="{00000000-0005-0000-0000-0000CC2C0000}"/>
    <cellStyle name="Normal 16 3 7 7" xfId="11953" xr:uid="{00000000-0005-0000-0000-0000CD2C0000}"/>
    <cellStyle name="Normal 16 3 7 7 2" xfId="11954" xr:uid="{00000000-0005-0000-0000-0000CE2C0000}"/>
    <cellStyle name="Normal 16 3 7 7 3" xfId="11955" xr:uid="{00000000-0005-0000-0000-0000CF2C0000}"/>
    <cellStyle name="Normal 16 3 7 8" xfId="11956" xr:uid="{00000000-0005-0000-0000-0000D02C0000}"/>
    <cellStyle name="Normal 16 3 7 9" xfId="11957" xr:uid="{00000000-0005-0000-0000-0000D12C0000}"/>
    <cellStyle name="Normal 16 3 8" xfId="11958" xr:uid="{00000000-0005-0000-0000-0000D22C0000}"/>
    <cellStyle name="Normal 16 3 8 2" xfId="11959" xr:uid="{00000000-0005-0000-0000-0000D32C0000}"/>
    <cellStyle name="Normal 16 3 8 2 2" xfId="11960" xr:uid="{00000000-0005-0000-0000-0000D42C0000}"/>
    <cellStyle name="Normal 16 3 8 2 2 2" xfId="11961" xr:uid="{00000000-0005-0000-0000-0000D52C0000}"/>
    <cellStyle name="Normal 16 3 8 2 2 3" xfId="11962" xr:uid="{00000000-0005-0000-0000-0000D62C0000}"/>
    <cellStyle name="Normal 16 3 8 2 2 4" xfId="11963" xr:uid="{00000000-0005-0000-0000-0000D72C0000}"/>
    <cellStyle name="Normal 16 3 8 2 3" xfId="11964" xr:uid="{00000000-0005-0000-0000-0000D82C0000}"/>
    <cellStyle name="Normal 16 3 8 2 3 2" xfId="11965" xr:uid="{00000000-0005-0000-0000-0000D92C0000}"/>
    <cellStyle name="Normal 16 3 8 2 3 3" xfId="11966" xr:uid="{00000000-0005-0000-0000-0000DA2C0000}"/>
    <cellStyle name="Normal 16 3 8 2 4" xfId="11967" xr:uid="{00000000-0005-0000-0000-0000DB2C0000}"/>
    <cellStyle name="Normal 16 3 8 2 5" xfId="11968" xr:uid="{00000000-0005-0000-0000-0000DC2C0000}"/>
    <cellStyle name="Normal 16 3 8 2 6" xfId="11969" xr:uid="{00000000-0005-0000-0000-0000DD2C0000}"/>
    <cellStyle name="Normal 16 3 8 3" xfId="11970" xr:uid="{00000000-0005-0000-0000-0000DE2C0000}"/>
    <cellStyle name="Normal 16 3 8 3 2" xfId="11971" xr:uid="{00000000-0005-0000-0000-0000DF2C0000}"/>
    <cellStyle name="Normal 16 3 8 3 3" xfId="11972" xr:uid="{00000000-0005-0000-0000-0000E02C0000}"/>
    <cellStyle name="Normal 16 3 8 3 4" xfId="11973" xr:uid="{00000000-0005-0000-0000-0000E12C0000}"/>
    <cellStyle name="Normal 16 3 8 4" xfId="11974" xr:uid="{00000000-0005-0000-0000-0000E22C0000}"/>
    <cellStyle name="Normal 16 3 8 4 2" xfId="11975" xr:uid="{00000000-0005-0000-0000-0000E32C0000}"/>
    <cellStyle name="Normal 16 3 8 4 3" xfId="11976" xr:uid="{00000000-0005-0000-0000-0000E42C0000}"/>
    <cellStyle name="Normal 16 3 8 4 4" xfId="11977" xr:uid="{00000000-0005-0000-0000-0000E52C0000}"/>
    <cellStyle name="Normal 16 3 8 5" xfId="11978" xr:uid="{00000000-0005-0000-0000-0000E62C0000}"/>
    <cellStyle name="Normal 16 3 8 5 2" xfId="11979" xr:uid="{00000000-0005-0000-0000-0000E72C0000}"/>
    <cellStyle name="Normal 16 3 8 5 3" xfId="11980" xr:uid="{00000000-0005-0000-0000-0000E82C0000}"/>
    <cellStyle name="Normal 16 3 8 5 4" xfId="11981" xr:uid="{00000000-0005-0000-0000-0000E92C0000}"/>
    <cellStyle name="Normal 16 3 8 6" xfId="11982" xr:uid="{00000000-0005-0000-0000-0000EA2C0000}"/>
    <cellStyle name="Normal 16 3 8 6 2" xfId="11983" xr:uid="{00000000-0005-0000-0000-0000EB2C0000}"/>
    <cellStyle name="Normal 16 3 8 6 3" xfId="11984" xr:uid="{00000000-0005-0000-0000-0000EC2C0000}"/>
    <cellStyle name="Normal 16 3 8 7" xfId="11985" xr:uid="{00000000-0005-0000-0000-0000ED2C0000}"/>
    <cellStyle name="Normal 16 3 8 8" xfId="11986" xr:uid="{00000000-0005-0000-0000-0000EE2C0000}"/>
    <cellStyle name="Normal 16 3 8 9" xfId="11987" xr:uid="{00000000-0005-0000-0000-0000EF2C0000}"/>
    <cellStyle name="Normal 16 3 9" xfId="11988" xr:uid="{00000000-0005-0000-0000-0000F02C0000}"/>
    <cellStyle name="Normal 16 3 9 2" xfId="11989" xr:uid="{00000000-0005-0000-0000-0000F12C0000}"/>
    <cellStyle name="Normal 16 3 9 2 2" xfId="11990" xr:uid="{00000000-0005-0000-0000-0000F22C0000}"/>
    <cellStyle name="Normal 16 3 9 2 2 2" xfId="11991" xr:uid="{00000000-0005-0000-0000-0000F32C0000}"/>
    <cellStyle name="Normal 16 3 9 2 2 3" xfId="11992" xr:uid="{00000000-0005-0000-0000-0000F42C0000}"/>
    <cellStyle name="Normal 16 3 9 2 2 4" xfId="11993" xr:uid="{00000000-0005-0000-0000-0000F52C0000}"/>
    <cellStyle name="Normal 16 3 9 2 3" xfId="11994" xr:uid="{00000000-0005-0000-0000-0000F62C0000}"/>
    <cellStyle name="Normal 16 3 9 2 3 2" xfId="11995" xr:uid="{00000000-0005-0000-0000-0000F72C0000}"/>
    <cellStyle name="Normal 16 3 9 2 3 3" xfId="11996" xr:uid="{00000000-0005-0000-0000-0000F82C0000}"/>
    <cellStyle name="Normal 16 3 9 2 4" xfId="11997" xr:uid="{00000000-0005-0000-0000-0000F92C0000}"/>
    <cellStyle name="Normal 16 3 9 2 5" xfId="11998" xr:uid="{00000000-0005-0000-0000-0000FA2C0000}"/>
    <cellStyle name="Normal 16 3 9 2 6" xfId="11999" xr:uid="{00000000-0005-0000-0000-0000FB2C0000}"/>
    <cellStyle name="Normal 16 3 9 3" xfId="12000" xr:uid="{00000000-0005-0000-0000-0000FC2C0000}"/>
    <cellStyle name="Normal 16 3 9 3 2" xfId="12001" xr:uid="{00000000-0005-0000-0000-0000FD2C0000}"/>
    <cellStyle name="Normal 16 3 9 3 3" xfId="12002" xr:uid="{00000000-0005-0000-0000-0000FE2C0000}"/>
    <cellStyle name="Normal 16 3 9 3 4" xfId="12003" xr:uid="{00000000-0005-0000-0000-0000FF2C0000}"/>
    <cellStyle name="Normal 16 3 9 4" xfId="12004" xr:uid="{00000000-0005-0000-0000-0000002D0000}"/>
    <cellStyle name="Normal 16 3 9 4 2" xfId="12005" xr:uid="{00000000-0005-0000-0000-0000012D0000}"/>
    <cellStyle name="Normal 16 3 9 4 3" xfId="12006" xr:uid="{00000000-0005-0000-0000-0000022D0000}"/>
    <cellStyle name="Normal 16 3 9 4 4" xfId="12007" xr:uid="{00000000-0005-0000-0000-0000032D0000}"/>
    <cellStyle name="Normal 16 3 9 5" xfId="12008" xr:uid="{00000000-0005-0000-0000-0000042D0000}"/>
    <cellStyle name="Normal 16 3 9 5 2" xfId="12009" xr:uid="{00000000-0005-0000-0000-0000052D0000}"/>
    <cellStyle name="Normal 16 3 9 5 3" xfId="12010" xr:uid="{00000000-0005-0000-0000-0000062D0000}"/>
    <cellStyle name="Normal 16 3 9 5 4" xfId="12011" xr:uid="{00000000-0005-0000-0000-0000072D0000}"/>
    <cellStyle name="Normal 16 3 9 6" xfId="12012" xr:uid="{00000000-0005-0000-0000-0000082D0000}"/>
    <cellStyle name="Normal 16 3 9 6 2" xfId="12013" xr:uid="{00000000-0005-0000-0000-0000092D0000}"/>
    <cellStyle name="Normal 16 3 9 6 3" xfId="12014" xr:uid="{00000000-0005-0000-0000-00000A2D0000}"/>
    <cellStyle name="Normal 16 3 9 7" xfId="12015" xr:uid="{00000000-0005-0000-0000-00000B2D0000}"/>
    <cellStyle name="Normal 16 3 9 8" xfId="12016" xr:uid="{00000000-0005-0000-0000-00000C2D0000}"/>
    <cellStyle name="Normal 16 3 9 9" xfId="12017" xr:uid="{00000000-0005-0000-0000-00000D2D0000}"/>
    <cellStyle name="Normal 16 4" xfId="200" xr:uid="{00000000-0005-0000-0000-00000E2D0000}"/>
    <cellStyle name="Normal 16 4 10" xfId="12018" xr:uid="{00000000-0005-0000-0000-00000F2D0000}"/>
    <cellStyle name="Normal 16 4 10 2" xfId="12019" xr:uid="{00000000-0005-0000-0000-0000102D0000}"/>
    <cellStyle name="Normal 16 4 10 3" xfId="12020" xr:uid="{00000000-0005-0000-0000-0000112D0000}"/>
    <cellStyle name="Normal 16 4 10 4" xfId="12021" xr:uid="{00000000-0005-0000-0000-0000122D0000}"/>
    <cellStyle name="Normal 16 4 11" xfId="12022" xr:uid="{00000000-0005-0000-0000-0000132D0000}"/>
    <cellStyle name="Normal 16 4 11 2" xfId="12023" xr:uid="{00000000-0005-0000-0000-0000142D0000}"/>
    <cellStyle name="Normal 16 4 11 3" xfId="12024" xr:uid="{00000000-0005-0000-0000-0000152D0000}"/>
    <cellStyle name="Normal 16 4 12" xfId="12025" xr:uid="{00000000-0005-0000-0000-0000162D0000}"/>
    <cellStyle name="Normal 16 4 13" xfId="12026" xr:uid="{00000000-0005-0000-0000-0000172D0000}"/>
    <cellStyle name="Normal 16 4 14" xfId="12027" xr:uid="{00000000-0005-0000-0000-0000182D0000}"/>
    <cellStyle name="Normal 16 4 2" xfId="491" xr:uid="{00000000-0005-0000-0000-0000192D0000}"/>
    <cellStyle name="Normal 16 4 2 10" xfId="12028" xr:uid="{00000000-0005-0000-0000-00001A2D0000}"/>
    <cellStyle name="Normal 16 4 2 11" xfId="12029" xr:uid="{00000000-0005-0000-0000-00001B2D0000}"/>
    <cellStyle name="Normal 16 4 2 2" xfId="12030" xr:uid="{00000000-0005-0000-0000-00001C2D0000}"/>
    <cellStyle name="Normal 16 4 2 2 10" xfId="12031" xr:uid="{00000000-0005-0000-0000-00001D2D0000}"/>
    <cellStyle name="Normal 16 4 2 2 2" xfId="12032" xr:uid="{00000000-0005-0000-0000-00001E2D0000}"/>
    <cellStyle name="Normal 16 4 2 2 2 2" xfId="12033" xr:uid="{00000000-0005-0000-0000-00001F2D0000}"/>
    <cellStyle name="Normal 16 4 2 2 2 2 2" xfId="12034" xr:uid="{00000000-0005-0000-0000-0000202D0000}"/>
    <cellStyle name="Normal 16 4 2 2 2 2 2 2" xfId="12035" xr:uid="{00000000-0005-0000-0000-0000212D0000}"/>
    <cellStyle name="Normal 16 4 2 2 2 2 2 3" xfId="12036" xr:uid="{00000000-0005-0000-0000-0000222D0000}"/>
    <cellStyle name="Normal 16 4 2 2 2 2 2 4" xfId="12037" xr:uid="{00000000-0005-0000-0000-0000232D0000}"/>
    <cellStyle name="Normal 16 4 2 2 2 2 3" xfId="12038" xr:uid="{00000000-0005-0000-0000-0000242D0000}"/>
    <cellStyle name="Normal 16 4 2 2 2 2 3 2" xfId="12039" xr:uid="{00000000-0005-0000-0000-0000252D0000}"/>
    <cellStyle name="Normal 16 4 2 2 2 2 3 3" xfId="12040" xr:uid="{00000000-0005-0000-0000-0000262D0000}"/>
    <cellStyle name="Normal 16 4 2 2 2 2 4" xfId="12041" xr:uid="{00000000-0005-0000-0000-0000272D0000}"/>
    <cellStyle name="Normal 16 4 2 2 2 2 5" xfId="12042" xr:uid="{00000000-0005-0000-0000-0000282D0000}"/>
    <cellStyle name="Normal 16 4 2 2 2 2 6" xfId="12043" xr:uid="{00000000-0005-0000-0000-0000292D0000}"/>
    <cellStyle name="Normal 16 4 2 2 2 3" xfId="12044" xr:uid="{00000000-0005-0000-0000-00002A2D0000}"/>
    <cellStyle name="Normal 16 4 2 2 2 3 2" xfId="12045" xr:uid="{00000000-0005-0000-0000-00002B2D0000}"/>
    <cellStyle name="Normal 16 4 2 2 2 3 3" xfId="12046" xr:uid="{00000000-0005-0000-0000-00002C2D0000}"/>
    <cellStyle name="Normal 16 4 2 2 2 3 4" xfId="12047" xr:uid="{00000000-0005-0000-0000-00002D2D0000}"/>
    <cellStyle name="Normal 16 4 2 2 2 4" xfId="12048" xr:uid="{00000000-0005-0000-0000-00002E2D0000}"/>
    <cellStyle name="Normal 16 4 2 2 2 4 2" xfId="12049" xr:uid="{00000000-0005-0000-0000-00002F2D0000}"/>
    <cellStyle name="Normal 16 4 2 2 2 4 3" xfId="12050" xr:uid="{00000000-0005-0000-0000-0000302D0000}"/>
    <cellStyle name="Normal 16 4 2 2 2 4 4" xfId="12051" xr:uid="{00000000-0005-0000-0000-0000312D0000}"/>
    <cellStyle name="Normal 16 4 2 2 2 5" xfId="12052" xr:uid="{00000000-0005-0000-0000-0000322D0000}"/>
    <cellStyle name="Normal 16 4 2 2 2 5 2" xfId="12053" xr:uid="{00000000-0005-0000-0000-0000332D0000}"/>
    <cellStyle name="Normal 16 4 2 2 2 5 3" xfId="12054" xr:uid="{00000000-0005-0000-0000-0000342D0000}"/>
    <cellStyle name="Normal 16 4 2 2 2 5 4" xfId="12055" xr:uid="{00000000-0005-0000-0000-0000352D0000}"/>
    <cellStyle name="Normal 16 4 2 2 2 6" xfId="12056" xr:uid="{00000000-0005-0000-0000-0000362D0000}"/>
    <cellStyle name="Normal 16 4 2 2 2 6 2" xfId="12057" xr:uid="{00000000-0005-0000-0000-0000372D0000}"/>
    <cellStyle name="Normal 16 4 2 2 2 6 3" xfId="12058" xr:uid="{00000000-0005-0000-0000-0000382D0000}"/>
    <cellStyle name="Normal 16 4 2 2 2 7" xfId="12059" xr:uid="{00000000-0005-0000-0000-0000392D0000}"/>
    <cellStyle name="Normal 16 4 2 2 2 8" xfId="12060" xr:uid="{00000000-0005-0000-0000-00003A2D0000}"/>
    <cellStyle name="Normal 16 4 2 2 2 9" xfId="12061" xr:uid="{00000000-0005-0000-0000-00003B2D0000}"/>
    <cellStyle name="Normal 16 4 2 2 3" xfId="12062" xr:uid="{00000000-0005-0000-0000-00003C2D0000}"/>
    <cellStyle name="Normal 16 4 2 2 3 2" xfId="12063" xr:uid="{00000000-0005-0000-0000-00003D2D0000}"/>
    <cellStyle name="Normal 16 4 2 2 3 2 2" xfId="12064" xr:uid="{00000000-0005-0000-0000-00003E2D0000}"/>
    <cellStyle name="Normal 16 4 2 2 3 2 3" xfId="12065" xr:uid="{00000000-0005-0000-0000-00003F2D0000}"/>
    <cellStyle name="Normal 16 4 2 2 3 2 4" xfId="12066" xr:uid="{00000000-0005-0000-0000-0000402D0000}"/>
    <cellStyle name="Normal 16 4 2 2 3 3" xfId="12067" xr:uid="{00000000-0005-0000-0000-0000412D0000}"/>
    <cellStyle name="Normal 16 4 2 2 3 3 2" xfId="12068" xr:uid="{00000000-0005-0000-0000-0000422D0000}"/>
    <cellStyle name="Normal 16 4 2 2 3 3 3" xfId="12069" xr:uid="{00000000-0005-0000-0000-0000432D0000}"/>
    <cellStyle name="Normal 16 4 2 2 3 4" xfId="12070" xr:uid="{00000000-0005-0000-0000-0000442D0000}"/>
    <cellStyle name="Normal 16 4 2 2 3 5" xfId="12071" xr:uid="{00000000-0005-0000-0000-0000452D0000}"/>
    <cellStyle name="Normal 16 4 2 2 3 6" xfId="12072" xr:uid="{00000000-0005-0000-0000-0000462D0000}"/>
    <cellStyle name="Normal 16 4 2 2 4" xfId="12073" xr:uid="{00000000-0005-0000-0000-0000472D0000}"/>
    <cellStyle name="Normal 16 4 2 2 4 2" xfId="12074" xr:uid="{00000000-0005-0000-0000-0000482D0000}"/>
    <cellStyle name="Normal 16 4 2 2 4 3" xfId="12075" xr:uid="{00000000-0005-0000-0000-0000492D0000}"/>
    <cellStyle name="Normal 16 4 2 2 4 4" xfId="12076" xr:uid="{00000000-0005-0000-0000-00004A2D0000}"/>
    <cellStyle name="Normal 16 4 2 2 5" xfId="12077" xr:uid="{00000000-0005-0000-0000-00004B2D0000}"/>
    <cellStyle name="Normal 16 4 2 2 5 2" xfId="12078" xr:uid="{00000000-0005-0000-0000-00004C2D0000}"/>
    <cellStyle name="Normal 16 4 2 2 5 3" xfId="12079" xr:uid="{00000000-0005-0000-0000-00004D2D0000}"/>
    <cellStyle name="Normal 16 4 2 2 5 4" xfId="12080" xr:uid="{00000000-0005-0000-0000-00004E2D0000}"/>
    <cellStyle name="Normal 16 4 2 2 6" xfId="12081" xr:uid="{00000000-0005-0000-0000-00004F2D0000}"/>
    <cellStyle name="Normal 16 4 2 2 6 2" xfId="12082" xr:uid="{00000000-0005-0000-0000-0000502D0000}"/>
    <cellStyle name="Normal 16 4 2 2 6 3" xfId="12083" xr:uid="{00000000-0005-0000-0000-0000512D0000}"/>
    <cellStyle name="Normal 16 4 2 2 6 4" xfId="12084" xr:uid="{00000000-0005-0000-0000-0000522D0000}"/>
    <cellStyle name="Normal 16 4 2 2 7" xfId="12085" xr:uid="{00000000-0005-0000-0000-0000532D0000}"/>
    <cellStyle name="Normal 16 4 2 2 7 2" xfId="12086" xr:uid="{00000000-0005-0000-0000-0000542D0000}"/>
    <cellStyle name="Normal 16 4 2 2 7 3" xfId="12087" xr:uid="{00000000-0005-0000-0000-0000552D0000}"/>
    <cellStyle name="Normal 16 4 2 2 8" xfId="12088" xr:uid="{00000000-0005-0000-0000-0000562D0000}"/>
    <cellStyle name="Normal 16 4 2 2 9" xfId="12089" xr:uid="{00000000-0005-0000-0000-0000572D0000}"/>
    <cellStyle name="Normal 16 4 2 3" xfId="12090" xr:uid="{00000000-0005-0000-0000-0000582D0000}"/>
    <cellStyle name="Normal 16 4 2 3 2" xfId="12091" xr:uid="{00000000-0005-0000-0000-0000592D0000}"/>
    <cellStyle name="Normal 16 4 2 3 2 2" xfId="12092" xr:uid="{00000000-0005-0000-0000-00005A2D0000}"/>
    <cellStyle name="Normal 16 4 2 3 2 2 2" xfId="12093" xr:uid="{00000000-0005-0000-0000-00005B2D0000}"/>
    <cellStyle name="Normal 16 4 2 3 2 2 3" xfId="12094" xr:uid="{00000000-0005-0000-0000-00005C2D0000}"/>
    <cellStyle name="Normal 16 4 2 3 2 2 4" xfId="12095" xr:uid="{00000000-0005-0000-0000-00005D2D0000}"/>
    <cellStyle name="Normal 16 4 2 3 2 3" xfId="12096" xr:uid="{00000000-0005-0000-0000-00005E2D0000}"/>
    <cellStyle name="Normal 16 4 2 3 2 3 2" xfId="12097" xr:uid="{00000000-0005-0000-0000-00005F2D0000}"/>
    <cellStyle name="Normal 16 4 2 3 2 3 3" xfId="12098" xr:uid="{00000000-0005-0000-0000-0000602D0000}"/>
    <cellStyle name="Normal 16 4 2 3 2 4" xfId="12099" xr:uid="{00000000-0005-0000-0000-0000612D0000}"/>
    <cellStyle name="Normal 16 4 2 3 2 5" xfId="12100" xr:uid="{00000000-0005-0000-0000-0000622D0000}"/>
    <cellStyle name="Normal 16 4 2 3 2 6" xfId="12101" xr:uid="{00000000-0005-0000-0000-0000632D0000}"/>
    <cellStyle name="Normal 16 4 2 3 3" xfId="12102" xr:uid="{00000000-0005-0000-0000-0000642D0000}"/>
    <cellStyle name="Normal 16 4 2 3 3 2" xfId="12103" xr:uid="{00000000-0005-0000-0000-0000652D0000}"/>
    <cellStyle name="Normal 16 4 2 3 3 3" xfId="12104" xr:uid="{00000000-0005-0000-0000-0000662D0000}"/>
    <cellStyle name="Normal 16 4 2 3 3 4" xfId="12105" xr:uid="{00000000-0005-0000-0000-0000672D0000}"/>
    <cellStyle name="Normal 16 4 2 3 4" xfId="12106" xr:uid="{00000000-0005-0000-0000-0000682D0000}"/>
    <cellStyle name="Normal 16 4 2 3 4 2" xfId="12107" xr:uid="{00000000-0005-0000-0000-0000692D0000}"/>
    <cellStyle name="Normal 16 4 2 3 4 3" xfId="12108" xr:uid="{00000000-0005-0000-0000-00006A2D0000}"/>
    <cellStyle name="Normal 16 4 2 3 4 4" xfId="12109" xr:uid="{00000000-0005-0000-0000-00006B2D0000}"/>
    <cellStyle name="Normal 16 4 2 3 5" xfId="12110" xr:uid="{00000000-0005-0000-0000-00006C2D0000}"/>
    <cellStyle name="Normal 16 4 2 3 5 2" xfId="12111" xr:uid="{00000000-0005-0000-0000-00006D2D0000}"/>
    <cellStyle name="Normal 16 4 2 3 5 3" xfId="12112" xr:uid="{00000000-0005-0000-0000-00006E2D0000}"/>
    <cellStyle name="Normal 16 4 2 3 5 4" xfId="12113" xr:uid="{00000000-0005-0000-0000-00006F2D0000}"/>
    <cellStyle name="Normal 16 4 2 3 6" xfId="12114" xr:uid="{00000000-0005-0000-0000-0000702D0000}"/>
    <cellStyle name="Normal 16 4 2 3 6 2" xfId="12115" xr:uid="{00000000-0005-0000-0000-0000712D0000}"/>
    <cellStyle name="Normal 16 4 2 3 6 3" xfId="12116" xr:uid="{00000000-0005-0000-0000-0000722D0000}"/>
    <cellStyle name="Normal 16 4 2 3 7" xfId="12117" xr:uid="{00000000-0005-0000-0000-0000732D0000}"/>
    <cellStyle name="Normal 16 4 2 3 8" xfId="12118" xr:uid="{00000000-0005-0000-0000-0000742D0000}"/>
    <cellStyle name="Normal 16 4 2 3 9" xfId="12119" xr:uid="{00000000-0005-0000-0000-0000752D0000}"/>
    <cellStyle name="Normal 16 4 2 4" xfId="12120" xr:uid="{00000000-0005-0000-0000-0000762D0000}"/>
    <cellStyle name="Normal 16 4 2 4 2" xfId="12121" xr:uid="{00000000-0005-0000-0000-0000772D0000}"/>
    <cellStyle name="Normal 16 4 2 4 2 2" xfId="12122" xr:uid="{00000000-0005-0000-0000-0000782D0000}"/>
    <cellStyle name="Normal 16 4 2 4 2 3" xfId="12123" xr:uid="{00000000-0005-0000-0000-0000792D0000}"/>
    <cellStyle name="Normal 16 4 2 4 2 4" xfId="12124" xr:uid="{00000000-0005-0000-0000-00007A2D0000}"/>
    <cellStyle name="Normal 16 4 2 4 3" xfId="12125" xr:uid="{00000000-0005-0000-0000-00007B2D0000}"/>
    <cellStyle name="Normal 16 4 2 4 3 2" xfId="12126" xr:uid="{00000000-0005-0000-0000-00007C2D0000}"/>
    <cellStyle name="Normal 16 4 2 4 3 3" xfId="12127" xr:uid="{00000000-0005-0000-0000-00007D2D0000}"/>
    <cellStyle name="Normal 16 4 2 4 4" xfId="12128" xr:uid="{00000000-0005-0000-0000-00007E2D0000}"/>
    <cellStyle name="Normal 16 4 2 4 5" xfId="12129" xr:uid="{00000000-0005-0000-0000-00007F2D0000}"/>
    <cellStyle name="Normal 16 4 2 4 6" xfId="12130" xr:uid="{00000000-0005-0000-0000-0000802D0000}"/>
    <cellStyle name="Normal 16 4 2 5" xfId="12131" xr:uid="{00000000-0005-0000-0000-0000812D0000}"/>
    <cellStyle name="Normal 16 4 2 5 2" xfId="12132" xr:uid="{00000000-0005-0000-0000-0000822D0000}"/>
    <cellStyle name="Normal 16 4 2 5 3" xfId="12133" xr:uid="{00000000-0005-0000-0000-0000832D0000}"/>
    <cellStyle name="Normal 16 4 2 5 4" xfId="12134" xr:uid="{00000000-0005-0000-0000-0000842D0000}"/>
    <cellStyle name="Normal 16 4 2 6" xfId="12135" xr:uid="{00000000-0005-0000-0000-0000852D0000}"/>
    <cellStyle name="Normal 16 4 2 6 2" xfId="12136" xr:uid="{00000000-0005-0000-0000-0000862D0000}"/>
    <cellStyle name="Normal 16 4 2 6 3" xfId="12137" xr:uid="{00000000-0005-0000-0000-0000872D0000}"/>
    <cellStyle name="Normal 16 4 2 6 4" xfId="12138" xr:uid="{00000000-0005-0000-0000-0000882D0000}"/>
    <cellStyle name="Normal 16 4 2 7" xfId="12139" xr:uid="{00000000-0005-0000-0000-0000892D0000}"/>
    <cellStyle name="Normal 16 4 2 7 2" xfId="12140" xr:uid="{00000000-0005-0000-0000-00008A2D0000}"/>
    <cellStyle name="Normal 16 4 2 7 3" xfId="12141" xr:uid="{00000000-0005-0000-0000-00008B2D0000}"/>
    <cellStyle name="Normal 16 4 2 7 4" xfId="12142" xr:uid="{00000000-0005-0000-0000-00008C2D0000}"/>
    <cellStyle name="Normal 16 4 2 8" xfId="12143" xr:uid="{00000000-0005-0000-0000-00008D2D0000}"/>
    <cellStyle name="Normal 16 4 2 8 2" xfId="12144" xr:uid="{00000000-0005-0000-0000-00008E2D0000}"/>
    <cellStyle name="Normal 16 4 2 8 3" xfId="12145" xr:uid="{00000000-0005-0000-0000-00008F2D0000}"/>
    <cellStyle name="Normal 16 4 2 9" xfId="12146" xr:uid="{00000000-0005-0000-0000-0000902D0000}"/>
    <cellStyle name="Normal 16 4 3" xfId="12147" xr:uid="{00000000-0005-0000-0000-0000912D0000}"/>
    <cellStyle name="Normal 16 4 3 10" xfId="12148" xr:uid="{00000000-0005-0000-0000-0000922D0000}"/>
    <cellStyle name="Normal 16 4 3 2" xfId="12149" xr:uid="{00000000-0005-0000-0000-0000932D0000}"/>
    <cellStyle name="Normal 16 4 3 2 2" xfId="12150" xr:uid="{00000000-0005-0000-0000-0000942D0000}"/>
    <cellStyle name="Normal 16 4 3 2 2 2" xfId="12151" xr:uid="{00000000-0005-0000-0000-0000952D0000}"/>
    <cellStyle name="Normal 16 4 3 2 2 2 2" xfId="12152" xr:uid="{00000000-0005-0000-0000-0000962D0000}"/>
    <cellStyle name="Normal 16 4 3 2 2 2 3" xfId="12153" xr:uid="{00000000-0005-0000-0000-0000972D0000}"/>
    <cellStyle name="Normal 16 4 3 2 2 2 4" xfId="12154" xr:uid="{00000000-0005-0000-0000-0000982D0000}"/>
    <cellStyle name="Normal 16 4 3 2 2 3" xfId="12155" xr:uid="{00000000-0005-0000-0000-0000992D0000}"/>
    <cellStyle name="Normal 16 4 3 2 2 3 2" xfId="12156" xr:uid="{00000000-0005-0000-0000-00009A2D0000}"/>
    <cellStyle name="Normal 16 4 3 2 2 3 3" xfId="12157" xr:uid="{00000000-0005-0000-0000-00009B2D0000}"/>
    <cellStyle name="Normal 16 4 3 2 2 4" xfId="12158" xr:uid="{00000000-0005-0000-0000-00009C2D0000}"/>
    <cellStyle name="Normal 16 4 3 2 2 5" xfId="12159" xr:uid="{00000000-0005-0000-0000-00009D2D0000}"/>
    <cellStyle name="Normal 16 4 3 2 2 6" xfId="12160" xr:uid="{00000000-0005-0000-0000-00009E2D0000}"/>
    <cellStyle name="Normal 16 4 3 2 3" xfId="12161" xr:uid="{00000000-0005-0000-0000-00009F2D0000}"/>
    <cellStyle name="Normal 16 4 3 2 3 2" xfId="12162" xr:uid="{00000000-0005-0000-0000-0000A02D0000}"/>
    <cellStyle name="Normal 16 4 3 2 3 3" xfId="12163" xr:uid="{00000000-0005-0000-0000-0000A12D0000}"/>
    <cellStyle name="Normal 16 4 3 2 3 4" xfId="12164" xr:uid="{00000000-0005-0000-0000-0000A22D0000}"/>
    <cellStyle name="Normal 16 4 3 2 4" xfId="12165" xr:uid="{00000000-0005-0000-0000-0000A32D0000}"/>
    <cellStyle name="Normal 16 4 3 2 4 2" xfId="12166" xr:uid="{00000000-0005-0000-0000-0000A42D0000}"/>
    <cellStyle name="Normal 16 4 3 2 4 3" xfId="12167" xr:uid="{00000000-0005-0000-0000-0000A52D0000}"/>
    <cellStyle name="Normal 16 4 3 2 4 4" xfId="12168" xr:uid="{00000000-0005-0000-0000-0000A62D0000}"/>
    <cellStyle name="Normal 16 4 3 2 5" xfId="12169" xr:uid="{00000000-0005-0000-0000-0000A72D0000}"/>
    <cellStyle name="Normal 16 4 3 2 5 2" xfId="12170" xr:uid="{00000000-0005-0000-0000-0000A82D0000}"/>
    <cellStyle name="Normal 16 4 3 2 5 3" xfId="12171" xr:uid="{00000000-0005-0000-0000-0000A92D0000}"/>
    <cellStyle name="Normal 16 4 3 2 5 4" xfId="12172" xr:uid="{00000000-0005-0000-0000-0000AA2D0000}"/>
    <cellStyle name="Normal 16 4 3 2 6" xfId="12173" xr:uid="{00000000-0005-0000-0000-0000AB2D0000}"/>
    <cellStyle name="Normal 16 4 3 2 6 2" xfId="12174" xr:uid="{00000000-0005-0000-0000-0000AC2D0000}"/>
    <cellStyle name="Normal 16 4 3 2 6 3" xfId="12175" xr:uid="{00000000-0005-0000-0000-0000AD2D0000}"/>
    <cellStyle name="Normal 16 4 3 2 7" xfId="12176" xr:uid="{00000000-0005-0000-0000-0000AE2D0000}"/>
    <cellStyle name="Normal 16 4 3 2 8" xfId="12177" xr:uid="{00000000-0005-0000-0000-0000AF2D0000}"/>
    <cellStyle name="Normal 16 4 3 2 9" xfId="12178" xr:uid="{00000000-0005-0000-0000-0000B02D0000}"/>
    <cellStyle name="Normal 16 4 3 3" xfId="12179" xr:uid="{00000000-0005-0000-0000-0000B12D0000}"/>
    <cellStyle name="Normal 16 4 3 3 2" xfId="12180" xr:uid="{00000000-0005-0000-0000-0000B22D0000}"/>
    <cellStyle name="Normal 16 4 3 3 2 2" xfId="12181" xr:uid="{00000000-0005-0000-0000-0000B32D0000}"/>
    <cellStyle name="Normal 16 4 3 3 2 3" xfId="12182" xr:uid="{00000000-0005-0000-0000-0000B42D0000}"/>
    <cellStyle name="Normal 16 4 3 3 2 4" xfId="12183" xr:uid="{00000000-0005-0000-0000-0000B52D0000}"/>
    <cellStyle name="Normal 16 4 3 3 3" xfId="12184" xr:uid="{00000000-0005-0000-0000-0000B62D0000}"/>
    <cellStyle name="Normal 16 4 3 3 3 2" xfId="12185" xr:uid="{00000000-0005-0000-0000-0000B72D0000}"/>
    <cellStyle name="Normal 16 4 3 3 3 3" xfId="12186" xr:uid="{00000000-0005-0000-0000-0000B82D0000}"/>
    <cellStyle name="Normal 16 4 3 3 4" xfId="12187" xr:uid="{00000000-0005-0000-0000-0000B92D0000}"/>
    <cellStyle name="Normal 16 4 3 3 5" xfId="12188" xr:uid="{00000000-0005-0000-0000-0000BA2D0000}"/>
    <cellStyle name="Normal 16 4 3 3 6" xfId="12189" xr:uid="{00000000-0005-0000-0000-0000BB2D0000}"/>
    <cellStyle name="Normal 16 4 3 4" xfId="12190" xr:uid="{00000000-0005-0000-0000-0000BC2D0000}"/>
    <cellStyle name="Normal 16 4 3 4 2" xfId="12191" xr:uid="{00000000-0005-0000-0000-0000BD2D0000}"/>
    <cellStyle name="Normal 16 4 3 4 3" xfId="12192" xr:uid="{00000000-0005-0000-0000-0000BE2D0000}"/>
    <cellStyle name="Normal 16 4 3 4 4" xfId="12193" xr:uid="{00000000-0005-0000-0000-0000BF2D0000}"/>
    <cellStyle name="Normal 16 4 3 5" xfId="12194" xr:uid="{00000000-0005-0000-0000-0000C02D0000}"/>
    <cellStyle name="Normal 16 4 3 5 2" xfId="12195" xr:uid="{00000000-0005-0000-0000-0000C12D0000}"/>
    <cellStyle name="Normal 16 4 3 5 3" xfId="12196" xr:uid="{00000000-0005-0000-0000-0000C22D0000}"/>
    <cellStyle name="Normal 16 4 3 5 4" xfId="12197" xr:uid="{00000000-0005-0000-0000-0000C32D0000}"/>
    <cellStyle name="Normal 16 4 3 6" xfId="12198" xr:uid="{00000000-0005-0000-0000-0000C42D0000}"/>
    <cellStyle name="Normal 16 4 3 6 2" xfId="12199" xr:uid="{00000000-0005-0000-0000-0000C52D0000}"/>
    <cellStyle name="Normal 16 4 3 6 3" xfId="12200" xr:uid="{00000000-0005-0000-0000-0000C62D0000}"/>
    <cellStyle name="Normal 16 4 3 6 4" xfId="12201" xr:uid="{00000000-0005-0000-0000-0000C72D0000}"/>
    <cellStyle name="Normal 16 4 3 7" xfId="12202" xr:uid="{00000000-0005-0000-0000-0000C82D0000}"/>
    <cellStyle name="Normal 16 4 3 7 2" xfId="12203" xr:uid="{00000000-0005-0000-0000-0000C92D0000}"/>
    <cellStyle name="Normal 16 4 3 7 3" xfId="12204" xr:uid="{00000000-0005-0000-0000-0000CA2D0000}"/>
    <cellStyle name="Normal 16 4 3 8" xfId="12205" xr:uid="{00000000-0005-0000-0000-0000CB2D0000}"/>
    <cellStyle name="Normal 16 4 3 9" xfId="12206" xr:uid="{00000000-0005-0000-0000-0000CC2D0000}"/>
    <cellStyle name="Normal 16 4 4" xfId="12207" xr:uid="{00000000-0005-0000-0000-0000CD2D0000}"/>
    <cellStyle name="Normal 16 4 4 2" xfId="12208" xr:uid="{00000000-0005-0000-0000-0000CE2D0000}"/>
    <cellStyle name="Normal 16 4 4 2 2" xfId="12209" xr:uid="{00000000-0005-0000-0000-0000CF2D0000}"/>
    <cellStyle name="Normal 16 4 4 2 2 2" xfId="12210" xr:uid="{00000000-0005-0000-0000-0000D02D0000}"/>
    <cellStyle name="Normal 16 4 4 2 2 3" xfId="12211" xr:uid="{00000000-0005-0000-0000-0000D12D0000}"/>
    <cellStyle name="Normal 16 4 4 2 2 4" xfId="12212" xr:uid="{00000000-0005-0000-0000-0000D22D0000}"/>
    <cellStyle name="Normal 16 4 4 2 3" xfId="12213" xr:uid="{00000000-0005-0000-0000-0000D32D0000}"/>
    <cellStyle name="Normal 16 4 4 2 3 2" xfId="12214" xr:uid="{00000000-0005-0000-0000-0000D42D0000}"/>
    <cellStyle name="Normal 16 4 4 2 3 3" xfId="12215" xr:uid="{00000000-0005-0000-0000-0000D52D0000}"/>
    <cellStyle name="Normal 16 4 4 2 4" xfId="12216" xr:uid="{00000000-0005-0000-0000-0000D62D0000}"/>
    <cellStyle name="Normal 16 4 4 2 5" xfId="12217" xr:uid="{00000000-0005-0000-0000-0000D72D0000}"/>
    <cellStyle name="Normal 16 4 4 2 6" xfId="12218" xr:uid="{00000000-0005-0000-0000-0000D82D0000}"/>
    <cellStyle name="Normal 16 4 4 3" xfId="12219" xr:uid="{00000000-0005-0000-0000-0000D92D0000}"/>
    <cellStyle name="Normal 16 4 4 3 2" xfId="12220" xr:uid="{00000000-0005-0000-0000-0000DA2D0000}"/>
    <cellStyle name="Normal 16 4 4 3 3" xfId="12221" xr:uid="{00000000-0005-0000-0000-0000DB2D0000}"/>
    <cellStyle name="Normal 16 4 4 3 4" xfId="12222" xr:uid="{00000000-0005-0000-0000-0000DC2D0000}"/>
    <cellStyle name="Normal 16 4 4 4" xfId="12223" xr:uid="{00000000-0005-0000-0000-0000DD2D0000}"/>
    <cellStyle name="Normal 16 4 4 4 2" xfId="12224" xr:uid="{00000000-0005-0000-0000-0000DE2D0000}"/>
    <cellStyle name="Normal 16 4 4 4 3" xfId="12225" xr:uid="{00000000-0005-0000-0000-0000DF2D0000}"/>
    <cellStyle name="Normal 16 4 4 4 4" xfId="12226" xr:uid="{00000000-0005-0000-0000-0000E02D0000}"/>
    <cellStyle name="Normal 16 4 4 5" xfId="12227" xr:uid="{00000000-0005-0000-0000-0000E12D0000}"/>
    <cellStyle name="Normal 16 4 4 5 2" xfId="12228" xr:uid="{00000000-0005-0000-0000-0000E22D0000}"/>
    <cellStyle name="Normal 16 4 4 5 3" xfId="12229" xr:uid="{00000000-0005-0000-0000-0000E32D0000}"/>
    <cellStyle name="Normal 16 4 4 5 4" xfId="12230" xr:uid="{00000000-0005-0000-0000-0000E42D0000}"/>
    <cellStyle name="Normal 16 4 4 6" xfId="12231" xr:uid="{00000000-0005-0000-0000-0000E52D0000}"/>
    <cellStyle name="Normal 16 4 4 6 2" xfId="12232" xr:uid="{00000000-0005-0000-0000-0000E62D0000}"/>
    <cellStyle name="Normal 16 4 4 6 3" xfId="12233" xr:uid="{00000000-0005-0000-0000-0000E72D0000}"/>
    <cellStyle name="Normal 16 4 4 7" xfId="12234" xr:uid="{00000000-0005-0000-0000-0000E82D0000}"/>
    <cellStyle name="Normal 16 4 4 8" xfId="12235" xr:uid="{00000000-0005-0000-0000-0000E92D0000}"/>
    <cellStyle name="Normal 16 4 4 9" xfId="12236" xr:uid="{00000000-0005-0000-0000-0000EA2D0000}"/>
    <cellStyle name="Normal 16 4 5" xfId="12237" xr:uid="{00000000-0005-0000-0000-0000EB2D0000}"/>
    <cellStyle name="Normal 16 4 5 2" xfId="12238" xr:uid="{00000000-0005-0000-0000-0000EC2D0000}"/>
    <cellStyle name="Normal 16 4 5 2 2" xfId="12239" xr:uid="{00000000-0005-0000-0000-0000ED2D0000}"/>
    <cellStyle name="Normal 16 4 5 2 2 2" xfId="12240" xr:uid="{00000000-0005-0000-0000-0000EE2D0000}"/>
    <cellStyle name="Normal 16 4 5 2 2 3" xfId="12241" xr:uid="{00000000-0005-0000-0000-0000EF2D0000}"/>
    <cellStyle name="Normal 16 4 5 2 2 4" xfId="12242" xr:uid="{00000000-0005-0000-0000-0000F02D0000}"/>
    <cellStyle name="Normal 16 4 5 2 3" xfId="12243" xr:uid="{00000000-0005-0000-0000-0000F12D0000}"/>
    <cellStyle name="Normal 16 4 5 2 3 2" xfId="12244" xr:uid="{00000000-0005-0000-0000-0000F22D0000}"/>
    <cellStyle name="Normal 16 4 5 2 3 3" xfId="12245" xr:uid="{00000000-0005-0000-0000-0000F32D0000}"/>
    <cellStyle name="Normal 16 4 5 2 4" xfId="12246" xr:uid="{00000000-0005-0000-0000-0000F42D0000}"/>
    <cellStyle name="Normal 16 4 5 2 5" xfId="12247" xr:uid="{00000000-0005-0000-0000-0000F52D0000}"/>
    <cellStyle name="Normal 16 4 5 2 6" xfId="12248" xr:uid="{00000000-0005-0000-0000-0000F62D0000}"/>
    <cellStyle name="Normal 16 4 5 3" xfId="12249" xr:uid="{00000000-0005-0000-0000-0000F72D0000}"/>
    <cellStyle name="Normal 16 4 5 3 2" xfId="12250" xr:uid="{00000000-0005-0000-0000-0000F82D0000}"/>
    <cellStyle name="Normal 16 4 5 3 3" xfId="12251" xr:uid="{00000000-0005-0000-0000-0000F92D0000}"/>
    <cellStyle name="Normal 16 4 5 3 4" xfId="12252" xr:uid="{00000000-0005-0000-0000-0000FA2D0000}"/>
    <cellStyle name="Normal 16 4 5 4" xfId="12253" xr:uid="{00000000-0005-0000-0000-0000FB2D0000}"/>
    <cellStyle name="Normal 16 4 5 4 2" xfId="12254" xr:uid="{00000000-0005-0000-0000-0000FC2D0000}"/>
    <cellStyle name="Normal 16 4 5 4 3" xfId="12255" xr:uid="{00000000-0005-0000-0000-0000FD2D0000}"/>
    <cellStyle name="Normal 16 4 5 4 4" xfId="12256" xr:uid="{00000000-0005-0000-0000-0000FE2D0000}"/>
    <cellStyle name="Normal 16 4 5 5" xfId="12257" xr:uid="{00000000-0005-0000-0000-0000FF2D0000}"/>
    <cellStyle name="Normal 16 4 5 5 2" xfId="12258" xr:uid="{00000000-0005-0000-0000-0000002E0000}"/>
    <cellStyle name="Normal 16 4 5 5 3" xfId="12259" xr:uid="{00000000-0005-0000-0000-0000012E0000}"/>
    <cellStyle name="Normal 16 4 5 5 4" xfId="12260" xr:uid="{00000000-0005-0000-0000-0000022E0000}"/>
    <cellStyle name="Normal 16 4 5 6" xfId="12261" xr:uid="{00000000-0005-0000-0000-0000032E0000}"/>
    <cellStyle name="Normal 16 4 5 6 2" xfId="12262" xr:uid="{00000000-0005-0000-0000-0000042E0000}"/>
    <cellStyle name="Normal 16 4 5 6 3" xfId="12263" xr:uid="{00000000-0005-0000-0000-0000052E0000}"/>
    <cellStyle name="Normal 16 4 5 7" xfId="12264" xr:uid="{00000000-0005-0000-0000-0000062E0000}"/>
    <cellStyle name="Normal 16 4 5 8" xfId="12265" xr:uid="{00000000-0005-0000-0000-0000072E0000}"/>
    <cellStyle name="Normal 16 4 5 9" xfId="12266" xr:uid="{00000000-0005-0000-0000-0000082E0000}"/>
    <cellStyle name="Normal 16 4 6" xfId="12267" xr:uid="{00000000-0005-0000-0000-0000092E0000}"/>
    <cellStyle name="Normal 16 4 6 2" xfId="12268" xr:uid="{00000000-0005-0000-0000-00000A2E0000}"/>
    <cellStyle name="Normal 16 4 6 2 2" xfId="12269" xr:uid="{00000000-0005-0000-0000-00000B2E0000}"/>
    <cellStyle name="Normal 16 4 6 2 2 2" xfId="12270" xr:uid="{00000000-0005-0000-0000-00000C2E0000}"/>
    <cellStyle name="Normal 16 4 6 2 2 3" xfId="12271" xr:uid="{00000000-0005-0000-0000-00000D2E0000}"/>
    <cellStyle name="Normal 16 4 6 2 2 4" xfId="12272" xr:uid="{00000000-0005-0000-0000-00000E2E0000}"/>
    <cellStyle name="Normal 16 4 6 2 3" xfId="12273" xr:uid="{00000000-0005-0000-0000-00000F2E0000}"/>
    <cellStyle name="Normal 16 4 6 2 3 2" xfId="12274" xr:uid="{00000000-0005-0000-0000-0000102E0000}"/>
    <cellStyle name="Normal 16 4 6 2 3 3" xfId="12275" xr:uid="{00000000-0005-0000-0000-0000112E0000}"/>
    <cellStyle name="Normal 16 4 6 2 4" xfId="12276" xr:uid="{00000000-0005-0000-0000-0000122E0000}"/>
    <cellStyle name="Normal 16 4 6 2 5" xfId="12277" xr:uid="{00000000-0005-0000-0000-0000132E0000}"/>
    <cellStyle name="Normal 16 4 6 2 6" xfId="12278" xr:uid="{00000000-0005-0000-0000-0000142E0000}"/>
    <cellStyle name="Normal 16 4 6 3" xfId="12279" xr:uid="{00000000-0005-0000-0000-0000152E0000}"/>
    <cellStyle name="Normal 16 4 6 3 2" xfId="12280" xr:uid="{00000000-0005-0000-0000-0000162E0000}"/>
    <cellStyle name="Normal 16 4 6 3 3" xfId="12281" xr:uid="{00000000-0005-0000-0000-0000172E0000}"/>
    <cellStyle name="Normal 16 4 6 3 4" xfId="12282" xr:uid="{00000000-0005-0000-0000-0000182E0000}"/>
    <cellStyle name="Normal 16 4 6 4" xfId="12283" xr:uid="{00000000-0005-0000-0000-0000192E0000}"/>
    <cellStyle name="Normal 16 4 6 4 2" xfId="12284" xr:uid="{00000000-0005-0000-0000-00001A2E0000}"/>
    <cellStyle name="Normal 16 4 6 4 3" xfId="12285" xr:uid="{00000000-0005-0000-0000-00001B2E0000}"/>
    <cellStyle name="Normal 16 4 6 4 4" xfId="12286" xr:uid="{00000000-0005-0000-0000-00001C2E0000}"/>
    <cellStyle name="Normal 16 4 6 5" xfId="12287" xr:uid="{00000000-0005-0000-0000-00001D2E0000}"/>
    <cellStyle name="Normal 16 4 6 5 2" xfId="12288" xr:uid="{00000000-0005-0000-0000-00001E2E0000}"/>
    <cellStyle name="Normal 16 4 6 5 3" xfId="12289" xr:uid="{00000000-0005-0000-0000-00001F2E0000}"/>
    <cellStyle name="Normal 16 4 6 6" xfId="12290" xr:uid="{00000000-0005-0000-0000-0000202E0000}"/>
    <cellStyle name="Normal 16 4 6 7" xfId="12291" xr:uid="{00000000-0005-0000-0000-0000212E0000}"/>
    <cellStyle name="Normal 16 4 6 8" xfId="12292" xr:uid="{00000000-0005-0000-0000-0000222E0000}"/>
    <cellStyle name="Normal 16 4 7" xfId="12293" xr:uid="{00000000-0005-0000-0000-0000232E0000}"/>
    <cellStyle name="Normal 16 4 7 2" xfId="12294" xr:uid="{00000000-0005-0000-0000-0000242E0000}"/>
    <cellStyle name="Normal 16 4 7 2 2" xfId="12295" xr:uid="{00000000-0005-0000-0000-0000252E0000}"/>
    <cellStyle name="Normal 16 4 7 2 3" xfId="12296" xr:uid="{00000000-0005-0000-0000-0000262E0000}"/>
    <cellStyle name="Normal 16 4 7 2 4" xfId="12297" xr:uid="{00000000-0005-0000-0000-0000272E0000}"/>
    <cellStyle name="Normal 16 4 7 3" xfId="12298" xr:uid="{00000000-0005-0000-0000-0000282E0000}"/>
    <cellStyle name="Normal 16 4 7 3 2" xfId="12299" xr:uid="{00000000-0005-0000-0000-0000292E0000}"/>
    <cellStyle name="Normal 16 4 7 3 3" xfId="12300" xr:uid="{00000000-0005-0000-0000-00002A2E0000}"/>
    <cellStyle name="Normal 16 4 7 4" xfId="12301" xr:uid="{00000000-0005-0000-0000-00002B2E0000}"/>
    <cellStyle name="Normal 16 4 7 5" xfId="12302" xr:uid="{00000000-0005-0000-0000-00002C2E0000}"/>
    <cellStyle name="Normal 16 4 7 6" xfId="12303" xr:uid="{00000000-0005-0000-0000-00002D2E0000}"/>
    <cellStyle name="Normal 16 4 8" xfId="12304" xr:uid="{00000000-0005-0000-0000-00002E2E0000}"/>
    <cellStyle name="Normal 16 4 8 2" xfId="12305" xr:uid="{00000000-0005-0000-0000-00002F2E0000}"/>
    <cellStyle name="Normal 16 4 8 3" xfId="12306" xr:uid="{00000000-0005-0000-0000-0000302E0000}"/>
    <cellStyle name="Normal 16 4 8 4" xfId="12307" xr:uid="{00000000-0005-0000-0000-0000312E0000}"/>
    <cellStyle name="Normal 16 4 9" xfId="12308" xr:uid="{00000000-0005-0000-0000-0000322E0000}"/>
    <cellStyle name="Normal 16 4 9 2" xfId="12309" xr:uid="{00000000-0005-0000-0000-0000332E0000}"/>
    <cellStyle name="Normal 16 4 9 3" xfId="12310" xr:uid="{00000000-0005-0000-0000-0000342E0000}"/>
    <cellStyle name="Normal 16 4 9 4" xfId="12311" xr:uid="{00000000-0005-0000-0000-0000352E0000}"/>
    <cellStyle name="Normal 16 5" xfId="309" xr:uid="{00000000-0005-0000-0000-0000362E0000}"/>
    <cellStyle name="Normal 16 5 10" xfId="12312" xr:uid="{00000000-0005-0000-0000-0000372E0000}"/>
    <cellStyle name="Normal 16 5 10 2" xfId="12313" xr:uid="{00000000-0005-0000-0000-0000382E0000}"/>
    <cellStyle name="Normal 16 5 10 3" xfId="12314" xr:uid="{00000000-0005-0000-0000-0000392E0000}"/>
    <cellStyle name="Normal 16 5 10 4" xfId="12315" xr:uid="{00000000-0005-0000-0000-00003A2E0000}"/>
    <cellStyle name="Normal 16 5 11" xfId="12316" xr:uid="{00000000-0005-0000-0000-00003B2E0000}"/>
    <cellStyle name="Normal 16 5 11 2" xfId="12317" xr:uid="{00000000-0005-0000-0000-00003C2E0000}"/>
    <cellStyle name="Normal 16 5 11 3" xfId="12318" xr:uid="{00000000-0005-0000-0000-00003D2E0000}"/>
    <cellStyle name="Normal 16 5 12" xfId="12319" xr:uid="{00000000-0005-0000-0000-00003E2E0000}"/>
    <cellStyle name="Normal 16 5 13" xfId="12320" xr:uid="{00000000-0005-0000-0000-00003F2E0000}"/>
    <cellStyle name="Normal 16 5 14" xfId="12321" xr:uid="{00000000-0005-0000-0000-0000402E0000}"/>
    <cellStyle name="Normal 16 5 2" xfId="12322" xr:uid="{00000000-0005-0000-0000-0000412E0000}"/>
    <cellStyle name="Normal 16 5 2 10" xfId="12323" xr:uid="{00000000-0005-0000-0000-0000422E0000}"/>
    <cellStyle name="Normal 16 5 2 11" xfId="12324" xr:uid="{00000000-0005-0000-0000-0000432E0000}"/>
    <cellStyle name="Normal 16 5 2 2" xfId="12325" xr:uid="{00000000-0005-0000-0000-0000442E0000}"/>
    <cellStyle name="Normal 16 5 2 2 10" xfId="12326" xr:uid="{00000000-0005-0000-0000-0000452E0000}"/>
    <cellStyle name="Normal 16 5 2 2 2" xfId="12327" xr:uid="{00000000-0005-0000-0000-0000462E0000}"/>
    <cellStyle name="Normal 16 5 2 2 2 2" xfId="12328" xr:uid="{00000000-0005-0000-0000-0000472E0000}"/>
    <cellStyle name="Normal 16 5 2 2 2 2 2" xfId="12329" xr:uid="{00000000-0005-0000-0000-0000482E0000}"/>
    <cellStyle name="Normal 16 5 2 2 2 2 2 2" xfId="12330" xr:uid="{00000000-0005-0000-0000-0000492E0000}"/>
    <cellStyle name="Normal 16 5 2 2 2 2 2 3" xfId="12331" xr:uid="{00000000-0005-0000-0000-00004A2E0000}"/>
    <cellStyle name="Normal 16 5 2 2 2 2 2 4" xfId="12332" xr:uid="{00000000-0005-0000-0000-00004B2E0000}"/>
    <cellStyle name="Normal 16 5 2 2 2 2 3" xfId="12333" xr:uid="{00000000-0005-0000-0000-00004C2E0000}"/>
    <cellStyle name="Normal 16 5 2 2 2 2 3 2" xfId="12334" xr:uid="{00000000-0005-0000-0000-00004D2E0000}"/>
    <cellStyle name="Normal 16 5 2 2 2 2 3 3" xfId="12335" xr:uid="{00000000-0005-0000-0000-00004E2E0000}"/>
    <cellStyle name="Normal 16 5 2 2 2 2 4" xfId="12336" xr:uid="{00000000-0005-0000-0000-00004F2E0000}"/>
    <cellStyle name="Normal 16 5 2 2 2 2 5" xfId="12337" xr:uid="{00000000-0005-0000-0000-0000502E0000}"/>
    <cellStyle name="Normal 16 5 2 2 2 2 6" xfId="12338" xr:uid="{00000000-0005-0000-0000-0000512E0000}"/>
    <cellStyle name="Normal 16 5 2 2 2 3" xfId="12339" xr:uid="{00000000-0005-0000-0000-0000522E0000}"/>
    <cellStyle name="Normal 16 5 2 2 2 3 2" xfId="12340" xr:uid="{00000000-0005-0000-0000-0000532E0000}"/>
    <cellStyle name="Normal 16 5 2 2 2 3 3" xfId="12341" xr:uid="{00000000-0005-0000-0000-0000542E0000}"/>
    <cellStyle name="Normal 16 5 2 2 2 3 4" xfId="12342" xr:uid="{00000000-0005-0000-0000-0000552E0000}"/>
    <cellStyle name="Normal 16 5 2 2 2 4" xfId="12343" xr:uid="{00000000-0005-0000-0000-0000562E0000}"/>
    <cellStyle name="Normal 16 5 2 2 2 4 2" xfId="12344" xr:uid="{00000000-0005-0000-0000-0000572E0000}"/>
    <cellStyle name="Normal 16 5 2 2 2 4 3" xfId="12345" xr:uid="{00000000-0005-0000-0000-0000582E0000}"/>
    <cellStyle name="Normal 16 5 2 2 2 4 4" xfId="12346" xr:uid="{00000000-0005-0000-0000-0000592E0000}"/>
    <cellStyle name="Normal 16 5 2 2 2 5" xfId="12347" xr:uid="{00000000-0005-0000-0000-00005A2E0000}"/>
    <cellStyle name="Normal 16 5 2 2 2 5 2" xfId="12348" xr:uid="{00000000-0005-0000-0000-00005B2E0000}"/>
    <cellStyle name="Normal 16 5 2 2 2 5 3" xfId="12349" xr:uid="{00000000-0005-0000-0000-00005C2E0000}"/>
    <cellStyle name="Normal 16 5 2 2 2 5 4" xfId="12350" xr:uid="{00000000-0005-0000-0000-00005D2E0000}"/>
    <cellStyle name="Normal 16 5 2 2 2 6" xfId="12351" xr:uid="{00000000-0005-0000-0000-00005E2E0000}"/>
    <cellStyle name="Normal 16 5 2 2 2 6 2" xfId="12352" xr:uid="{00000000-0005-0000-0000-00005F2E0000}"/>
    <cellStyle name="Normal 16 5 2 2 2 6 3" xfId="12353" xr:uid="{00000000-0005-0000-0000-0000602E0000}"/>
    <cellStyle name="Normal 16 5 2 2 2 7" xfId="12354" xr:uid="{00000000-0005-0000-0000-0000612E0000}"/>
    <cellStyle name="Normal 16 5 2 2 2 8" xfId="12355" xr:uid="{00000000-0005-0000-0000-0000622E0000}"/>
    <cellStyle name="Normal 16 5 2 2 2 9" xfId="12356" xr:uid="{00000000-0005-0000-0000-0000632E0000}"/>
    <cellStyle name="Normal 16 5 2 2 3" xfId="12357" xr:uid="{00000000-0005-0000-0000-0000642E0000}"/>
    <cellStyle name="Normal 16 5 2 2 3 2" xfId="12358" xr:uid="{00000000-0005-0000-0000-0000652E0000}"/>
    <cellStyle name="Normal 16 5 2 2 3 2 2" xfId="12359" xr:uid="{00000000-0005-0000-0000-0000662E0000}"/>
    <cellStyle name="Normal 16 5 2 2 3 2 3" xfId="12360" xr:uid="{00000000-0005-0000-0000-0000672E0000}"/>
    <cellStyle name="Normal 16 5 2 2 3 2 4" xfId="12361" xr:uid="{00000000-0005-0000-0000-0000682E0000}"/>
    <cellStyle name="Normal 16 5 2 2 3 3" xfId="12362" xr:uid="{00000000-0005-0000-0000-0000692E0000}"/>
    <cellStyle name="Normal 16 5 2 2 3 3 2" xfId="12363" xr:uid="{00000000-0005-0000-0000-00006A2E0000}"/>
    <cellStyle name="Normal 16 5 2 2 3 3 3" xfId="12364" xr:uid="{00000000-0005-0000-0000-00006B2E0000}"/>
    <cellStyle name="Normal 16 5 2 2 3 4" xfId="12365" xr:uid="{00000000-0005-0000-0000-00006C2E0000}"/>
    <cellStyle name="Normal 16 5 2 2 3 5" xfId="12366" xr:uid="{00000000-0005-0000-0000-00006D2E0000}"/>
    <cellStyle name="Normal 16 5 2 2 3 6" xfId="12367" xr:uid="{00000000-0005-0000-0000-00006E2E0000}"/>
    <cellStyle name="Normal 16 5 2 2 4" xfId="12368" xr:uid="{00000000-0005-0000-0000-00006F2E0000}"/>
    <cellStyle name="Normal 16 5 2 2 4 2" xfId="12369" xr:uid="{00000000-0005-0000-0000-0000702E0000}"/>
    <cellStyle name="Normal 16 5 2 2 4 3" xfId="12370" xr:uid="{00000000-0005-0000-0000-0000712E0000}"/>
    <cellStyle name="Normal 16 5 2 2 4 4" xfId="12371" xr:uid="{00000000-0005-0000-0000-0000722E0000}"/>
    <cellStyle name="Normal 16 5 2 2 5" xfId="12372" xr:uid="{00000000-0005-0000-0000-0000732E0000}"/>
    <cellStyle name="Normal 16 5 2 2 5 2" xfId="12373" xr:uid="{00000000-0005-0000-0000-0000742E0000}"/>
    <cellStyle name="Normal 16 5 2 2 5 3" xfId="12374" xr:uid="{00000000-0005-0000-0000-0000752E0000}"/>
    <cellStyle name="Normal 16 5 2 2 5 4" xfId="12375" xr:uid="{00000000-0005-0000-0000-0000762E0000}"/>
    <cellStyle name="Normal 16 5 2 2 6" xfId="12376" xr:uid="{00000000-0005-0000-0000-0000772E0000}"/>
    <cellStyle name="Normal 16 5 2 2 6 2" xfId="12377" xr:uid="{00000000-0005-0000-0000-0000782E0000}"/>
    <cellStyle name="Normal 16 5 2 2 6 3" xfId="12378" xr:uid="{00000000-0005-0000-0000-0000792E0000}"/>
    <cellStyle name="Normal 16 5 2 2 6 4" xfId="12379" xr:uid="{00000000-0005-0000-0000-00007A2E0000}"/>
    <cellStyle name="Normal 16 5 2 2 7" xfId="12380" xr:uid="{00000000-0005-0000-0000-00007B2E0000}"/>
    <cellStyle name="Normal 16 5 2 2 7 2" xfId="12381" xr:uid="{00000000-0005-0000-0000-00007C2E0000}"/>
    <cellStyle name="Normal 16 5 2 2 7 3" xfId="12382" xr:uid="{00000000-0005-0000-0000-00007D2E0000}"/>
    <cellStyle name="Normal 16 5 2 2 8" xfId="12383" xr:uid="{00000000-0005-0000-0000-00007E2E0000}"/>
    <cellStyle name="Normal 16 5 2 2 9" xfId="12384" xr:uid="{00000000-0005-0000-0000-00007F2E0000}"/>
    <cellStyle name="Normal 16 5 2 3" xfId="12385" xr:uid="{00000000-0005-0000-0000-0000802E0000}"/>
    <cellStyle name="Normal 16 5 2 3 2" xfId="12386" xr:uid="{00000000-0005-0000-0000-0000812E0000}"/>
    <cellStyle name="Normal 16 5 2 3 2 2" xfId="12387" xr:uid="{00000000-0005-0000-0000-0000822E0000}"/>
    <cellStyle name="Normal 16 5 2 3 2 2 2" xfId="12388" xr:uid="{00000000-0005-0000-0000-0000832E0000}"/>
    <cellStyle name="Normal 16 5 2 3 2 2 3" xfId="12389" xr:uid="{00000000-0005-0000-0000-0000842E0000}"/>
    <cellStyle name="Normal 16 5 2 3 2 2 4" xfId="12390" xr:uid="{00000000-0005-0000-0000-0000852E0000}"/>
    <cellStyle name="Normal 16 5 2 3 2 3" xfId="12391" xr:uid="{00000000-0005-0000-0000-0000862E0000}"/>
    <cellStyle name="Normal 16 5 2 3 2 3 2" xfId="12392" xr:uid="{00000000-0005-0000-0000-0000872E0000}"/>
    <cellStyle name="Normal 16 5 2 3 2 3 3" xfId="12393" xr:uid="{00000000-0005-0000-0000-0000882E0000}"/>
    <cellStyle name="Normal 16 5 2 3 2 4" xfId="12394" xr:uid="{00000000-0005-0000-0000-0000892E0000}"/>
    <cellStyle name="Normal 16 5 2 3 2 5" xfId="12395" xr:uid="{00000000-0005-0000-0000-00008A2E0000}"/>
    <cellStyle name="Normal 16 5 2 3 2 6" xfId="12396" xr:uid="{00000000-0005-0000-0000-00008B2E0000}"/>
    <cellStyle name="Normal 16 5 2 3 3" xfId="12397" xr:uid="{00000000-0005-0000-0000-00008C2E0000}"/>
    <cellStyle name="Normal 16 5 2 3 3 2" xfId="12398" xr:uid="{00000000-0005-0000-0000-00008D2E0000}"/>
    <cellStyle name="Normal 16 5 2 3 3 3" xfId="12399" xr:uid="{00000000-0005-0000-0000-00008E2E0000}"/>
    <cellStyle name="Normal 16 5 2 3 3 4" xfId="12400" xr:uid="{00000000-0005-0000-0000-00008F2E0000}"/>
    <cellStyle name="Normal 16 5 2 3 4" xfId="12401" xr:uid="{00000000-0005-0000-0000-0000902E0000}"/>
    <cellStyle name="Normal 16 5 2 3 4 2" xfId="12402" xr:uid="{00000000-0005-0000-0000-0000912E0000}"/>
    <cellStyle name="Normal 16 5 2 3 4 3" xfId="12403" xr:uid="{00000000-0005-0000-0000-0000922E0000}"/>
    <cellStyle name="Normal 16 5 2 3 4 4" xfId="12404" xr:uid="{00000000-0005-0000-0000-0000932E0000}"/>
    <cellStyle name="Normal 16 5 2 3 5" xfId="12405" xr:uid="{00000000-0005-0000-0000-0000942E0000}"/>
    <cellStyle name="Normal 16 5 2 3 5 2" xfId="12406" xr:uid="{00000000-0005-0000-0000-0000952E0000}"/>
    <cellStyle name="Normal 16 5 2 3 5 3" xfId="12407" xr:uid="{00000000-0005-0000-0000-0000962E0000}"/>
    <cellStyle name="Normal 16 5 2 3 5 4" xfId="12408" xr:uid="{00000000-0005-0000-0000-0000972E0000}"/>
    <cellStyle name="Normal 16 5 2 3 6" xfId="12409" xr:uid="{00000000-0005-0000-0000-0000982E0000}"/>
    <cellStyle name="Normal 16 5 2 3 6 2" xfId="12410" xr:uid="{00000000-0005-0000-0000-0000992E0000}"/>
    <cellStyle name="Normal 16 5 2 3 6 3" xfId="12411" xr:uid="{00000000-0005-0000-0000-00009A2E0000}"/>
    <cellStyle name="Normal 16 5 2 3 7" xfId="12412" xr:uid="{00000000-0005-0000-0000-00009B2E0000}"/>
    <cellStyle name="Normal 16 5 2 3 8" xfId="12413" xr:uid="{00000000-0005-0000-0000-00009C2E0000}"/>
    <cellStyle name="Normal 16 5 2 3 9" xfId="12414" xr:uid="{00000000-0005-0000-0000-00009D2E0000}"/>
    <cellStyle name="Normal 16 5 2 4" xfId="12415" xr:uid="{00000000-0005-0000-0000-00009E2E0000}"/>
    <cellStyle name="Normal 16 5 2 4 2" xfId="12416" xr:uid="{00000000-0005-0000-0000-00009F2E0000}"/>
    <cellStyle name="Normal 16 5 2 4 2 2" xfId="12417" xr:uid="{00000000-0005-0000-0000-0000A02E0000}"/>
    <cellStyle name="Normal 16 5 2 4 2 3" xfId="12418" xr:uid="{00000000-0005-0000-0000-0000A12E0000}"/>
    <cellStyle name="Normal 16 5 2 4 2 4" xfId="12419" xr:uid="{00000000-0005-0000-0000-0000A22E0000}"/>
    <cellStyle name="Normal 16 5 2 4 3" xfId="12420" xr:uid="{00000000-0005-0000-0000-0000A32E0000}"/>
    <cellStyle name="Normal 16 5 2 4 3 2" xfId="12421" xr:uid="{00000000-0005-0000-0000-0000A42E0000}"/>
    <cellStyle name="Normal 16 5 2 4 3 3" xfId="12422" xr:uid="{00000000-0005-0000-0000-0000A52E0000}"/>
    <cellStyle name="Normal 16 5 2 4 4" xfId="12423" xr:uid="{00000000-0005-0000-0000-0000A62E0000}"/>
    <cellStyle name="Normal 16 5 2 4 5" xfId="12424" xr:uid="{00000000-0005-0000-0000-0000A72E0000}"/>
    <cellStyle name="Normal 16 5 2 4 6" xfId="12425" xr:uid="{00000000-0005-0000-0000-0000A82E0000}"/>
    <cellStyle name="Normal 16 5 2 5" xfId="12426" xr:uid="{00000000-0005-0000-0000-0000A92E0000}"/>
    <cellStyle name="Normal 16 5 2 5 2" xfId="12427" xr:uid="{00000000-0005-0000-0000-0000AA2E0000}"/>
    <cellStyle name="Normal 16 5 2 5 3" xfId="12428" xr:uid="{00000000-0005-0000-0000-0000AB2E0000}"/>
    <cellStyle name="Normal 16 5 2 5 4" xfId="12429" xr:uid="{00000000-0005-0000-0000-0000AC2E0000}"/>
    <cellStyle name="Normal 16 5 2 6" xfId="12430" xr:uid="{00000000-0005-0000-0000-0000AD2E0000}"/>
    <cellStyle name="Normal 16 5 2 6 2" xfId="12431" xr:uid="{00000000-0005-0000-0000-0000AE2E0000}"/>
    <cellStyle name="Normal 16 5 2 6 3" xfId="12432" xr:uid="{00000000-0005-0000-0000-0000AF2E0000}"/>
    <cellStyle name="Normal 16 5 2 6 4" xfId="12433" xr:uid="{00000000-0005-0000-0000-0000B02E0000}"/>
    <cellStyle name="Normal 16 5 2 7" xfId="12434" xr:uid="{00000000-0005-0000-0000-0000B12E0000}"/>
    <cellStyle name="Normal 16 5 2 7 2" xfId="12435" xr:uid="{00000000-0005-0000-0000-0000B22E0000}"/>
    <cellStyle name="Normal 16 5 2 7 3" xfId="12436" xr:uid="{00000000-0005-0000-0000-0000B32E0000}"/>
    <cellStyle name="Normal 16 5 2 7 4" xfId="12437" xr:uid="{00000000-0005-0000-0000-0000B42E0000}"/>
    <cellStyle name="Normal 16 5 2 8" xfId="12438" xr:uid="{00000000-0005-0000-0000-0000B52E0000}"/>
    <cellStyle name="Normal 16 5 2 8 2" xfId="12439" xr:uid="{00000000-0005-0000-0000-0000B62E0000}"/>
    <cellStyle name="Normal 16 5 2 8 3" xfId="12440" xr:uid="{00000000-0005-0000-0000-0000B72E0000}"/>
    <cellStyle name="Normal 16 5 2 9" xfId="12441" xr:uid="{00000000-0005-0000-0000-0000B82E0000}"/>
    <cellStyle name="Normal 16 5 3" xfId="12442" xr:uid="{00000000-0005-0000-0000-0000B92E0000}"/>
    <cellStyle name="Normal 16 5 3 10" xfId="12443" xr:uid="{00000000-0005-0000-0000-0000BA2E0000}"/>
    <cellStyle name="Normal 16 5 3 2" xfId="12444" xr:uid="{00000000-0005-0000-0000-0000BB2E0000}"/>
    <cellStyle name="Normal 16 5 3 2 2" xfId="12445" xr:uid="{00000000-0005-0000-0000-0000BC2E0000}"/>
    <cellStyle name="Normal 16 5 3 2 2 2" xfId="12446" xr:uid="{00000000-0005-0000-0000-0000BD2E0000}"/>
    <cellStyle name="Normal 16 5 3 2 2 2 2" xfId="12447" xr:uid="{00000000-0005-0000-0000-0000BE2E0000}"/>
    <cellStyle name="Normal 16 5 3 2 2 2 3" xfId="12448" xr:uid="{00000000-0005-0000-0000-0000BF2E0000}"/>
    <cellStyle name="Normal 16 5 3 2 2 2 4" xfId="12449" xr:uid="{00000000-0005-0000-0000-0000C02E0000}"/>
    <cellStyle name="Normal 16 5 3 2 2 3" xfId="12450" xr:uid="{00000000-0005-0000-0000-0000C12E0000}"/>
    <cellStyle name="Normal 16 5 3 2 2 3 2" xfId="12451" xr:uid="{00000000-0005-0000-0000-0000C22E0000}"/>
    <cellStyle name="Normal 16 5 3 2 2 3 3" xfId="12452" xr:uid="{00000000-0005-0000-0000-0000C32E0000}"/>
    <cellStyle name="Normal 16 5 3 2 2 4" xfId="12453" xr:uid="{00000000-0005-0000-0000-0000C42E0000}"/>
    <cellStyle name="Normal 16 5 3 2 2 5" xfId="12454" xr:uid="{00000000-0005-0000-0000-0000C52E0000}"/>
    <cellStyle name="Normal 16 5 3 2 2 6" xfId="12455" xr:uid="{00000000-0005-0000-0000-0000C62E0000}"/>
    <cellStyle name="Normal 16 5 3 2 3" xfId="12456" xr:uid="{00000000-0005-0000-0000-0000C72E0000}"/>
    <cellStyle name="Normal 16 5 3 2 3 2" xfId="12457" xr:uid="{00000000-0005-0000-0000-0000C82E0000}"/>
    <cellStyle name="Normal 16 5 3 2 3 3" xfId="12458" xr:uid="{00000000-0005-0000-0000-0000C92E0000}"/>
    <cellStyle name="Normal 16 5 3 2 3 4" xfId="12459" xr:uid="{00000000-0005-0000-0000-0000CA2E0000}"/>
    <cellStyle name="Normal 16 5 3 2 4" xfId="12460" xr:uid="{00000000-0005-0000-0000-0000CB2E0000}"/>
    <cellStyle name="Normal 16 5 3 2 4 2" xfId="12461" xr:uid="{00000000-0005-0000-0000-0000CC2E0000}"/>
    <cellStyle name="Normal 16 5 3 2 4 3" xfId="12462" xr:uid="{00000000-0005-0000-0000-0000CD2E0000}"/>
    <cellStyle name="Normal 16 5 3 2 4 4" xfId="12463" xr:uid="{00000000-0005-0000-0000-0000CE2E0000}"/>
    <cellStyle name="Normal 16 5 3 2 5" xfId="12464" xr:uid="{00000000-0005-0000-0000-0000CF2E0000}"/>
    <cellStyle name="Normal 16 5 3 2 5 2" xfId="12465" xr:uid="{00000000-0005-0000-0000-0000D02E0000}"/>
    <cellStyle name="Normal 16 5 3 2 5 3" xfId="12466" xr:uid="{00000000-0005-0000-0000-0000D12E0000}"/>
    <cellStyle name="Normal 16 5 3 2 5 4" xfId="12467" xr:uid="{00000000-0005-0000-0000-0000D22E0000}"/>
    <cellStyle name="Normal 16 5 3 2 6" xfId="12468" xr:uid="{00000000-0005-0000-0000-0000D32E0000}"/>
    <cellStyle name="Normal 16 5 3 2 6 2" xfId="12469" xr:uid="{00000000-0005-0000-0000-0000D42E0000}"/>
    <cellStyle name="Normal 16 5 3 2 6 3" xfId="12470" xr:uid="{00000000-0005-0000-0000-0000D52E0000}"/>
    <cellStyle name="Normal 16 5 3 2 7" xfId="12471" xr:uid="{00000000-0005-0000-0000-0000D62E0000}"/>
    <cellStyle name="Normal 16 5 3 2 8" xfId="12472" xr:uid="{00000000-0005-0000-0000-0000D72E0000}"/>
    <cellStyle name="Normal 16 5 3 2 9" xfId="12473" xr:uid="{00000000-0005-0000-0000-0000D82E0000}"/>
    <cellStyle name="Normal 16 5 3 3" xfId="12474" xr:uid="{00000000-0005-0000-0000-0000D92E0000}"/>
    <cellStyle name="Normal 16 5 3 3 2" xfId="12475" xr:uid="{00000000-0005-0000-0000-0000DA2E0000}"/>
    <cellStyle name="Normal 16 5 3 3 2 2" xfId="12476" xr:uid="{00000000-0005-0000-0000-0000DB2E0000}"/>
    <cellStyle name="Normal 16 5 3 3 2 3" xfId="12477" xr:uid="{00000000-0005-0000-0000-0000DC2E0000}"/>
    <cellStyle name="Normal 16 5 3 3 2 4" xfId="12478" xr:uid="{00000000-0005-0000-0000-0000DD2E0000}"/>
    <cellStyle name="Normal 16 5 3 3 3" xfId="12479" xr:uid="{00000000-0005-0000-0000-0000DE2E0000}"/>
    <cellStyle name="Normal 16 5 3 3 3 2" xfId="12480" xr:uid="{00000000-0005-0000-0000-0000DF2E0000}"/>
    <cellStyle name="Normal 16 5 3 3 3 3" xfId="12481" xr:uid="{00000000-0005-0000-0000-0000E02E0000}"/>
    <cellStyle name="Normal 16 5 3 3 4" xfId="12482" xr:uid="{00000000-0005-0000-0000-0000E12E0000}"/>
    <cellStyle name="Normal 16 5 3 3 5" xfId="12483" xr:uid="{00000000-0005-0000-0000-0000E22E0000}"/>
    <cellStyle name="Normal 16 5 3 3 6" xfId="12484" xr:uid="{00000000-0005-0000-0000-0000E32E0000}"/>
    <cellStyle name="Normal 16 5 3 4" xfId="12485" xr:uid="{00000000-0005-0000-0000-0000E42E0000}"/>
    <cellStyle name="Normal 16 5 3 4 2" xfId="12486" xr:uid="{00000000-0005-0000-0000-0000E52E0000}"/>
    <cellStyle name="Normal 16 5 3 4 3" xfId="12487" xr:uid="{00000000-0005-0000-0000-0000E62E0000}"/>
    <cellStyle name="Normal 16 5 3 4 4" xfId="12488" xr:uid="{00000000-0005-0000-0000-0000E72E0000}"/>
    <cellStyle name="Normal 16 5 3 5" xfId="12489" xr:uid="{00000000-0005-0000-0000-0000E82E0000}"/>
    <cellStyle name="Normal 16 5 3 5 2" xfId="12490" xr:uid="{00000000-0005-0000-0000-0000E92E0000}"/>
    <cellStyle name="Normal 16 5 3 5 3" xfId="12491" xr:uid="{00000000-0005-0000-0000-0000EA2E0000}"/>
    <cellStyle name="Normal 16 5 3 5 4" xfId="12492" xr:uid="{00000000-0005-0000-0000-0000EB2E0000}"/>
    <cellStyle name="Normal 16 5 3 6" xfId="12493" xr:uid="{00000000-0005-0000-0000-0000EC2E0000}"/>
    <cellStyle name="Normal 16 5 3 6 2" xfId="12494" xr:uid="{00000000-0005-0000-0000-0000ED2E0000}"/>
    <cellStyle name="Normal 16 5 3 6 3" xfId="12495" xr:uid="{00000000-0005-0000-0000-0000EE2E0000}"/>
    <cellStyle name="Normal 16 5 3 6 4" xfId="12496" xr:uid="{00000000-0005-0000-0000-0000EF2E0000}"/>
    <cellStyle name="Normal 16 5 3 7" xfId="12497" xr:uid="{00000000-0005-0000-0000-0000F02E0000}"/>
    <cellStyle name="Normal 16 5 3 7 2" xfId="12498" xr:uid="{00000000-0005-0000-0000-0000F12E0000}"/>
    <cellStyle name="Normal 16 5 3 7 3" xfId="12499" xr:uid="{00000000-0005-0000-0000-0000F22E0000}"/>
    <cellStyle name="Normal 16 5 3 8" xfId="12500" xr:uid="{00000000-0005-0000-0000-0000F32E0000}"/>
    <cellStyle name="Normal 16 5 3 9" xfId="12501" xr:uid="{00000000-0005-0000-0000-0000F42E0000}"/>
    <cellStyle name="Normal 16 5 4" xfId="12502" xr:uid="{00000000-0005-0000-0000-0000F52E0000}"/>
    <cellStyle name="Normal 16 5 4 2" xfId="12503" xr:uid="{00000000-0005-0000-0000-0000F62E0000}"/>
    <cellStyle name="Normal 16 5 4 2 2" xfId="12504" xr:uid="{00000000-0005-0000-0000-0000F72E0000}"/>
    <cellStyle name="Normal 16 5 4 2 2 2" xfId="12505" xr:uid="{00000000-0005-0000-0000-0000F82E0000}"/>
    <cellStyle name="Normal 16 5 4 2 2 3" xfId="12506" xr:uid="{00000000-0005-0000-0000-0000F92E0000}"/>
    <cellStyle name="Normal 16 5 4 2 2 4" xfId="12507" xr:uid="{00000000-0005-0000-0000-0000FA2E0000}"/>
    <cellStyle name="Normal 16 5 4 2 3" xfId="12508" xr:uid="{00000000-0005-0000-0000-0000FB2E0000}"/>
    <cellStyle name="Normal 16 5 4 2 3 2" xfId="12509" xr:uid="{00000000-0005-0000-0000-0000FC2E0000}"/>
    <cellStyle name="Normal 16 5 4 2 3 3" xfId="12510" xr:uid="{00000000-0005-0000-0000-0000FD2E0000}"/>
    <cellStyle name="Normal 16 5 4 2 4" xfId="12511" xr:uid="{00000000-0005-0000-0000-0000FE2E0000}"/>
    <cellStyle name="Normal 16 5 4 2 5" xfId="12512" xr:uid="{00000000-0005-0000-0000-0000FF2E0000}"/>
    <cellStyle name="Normal 16 5 4 2 6" xfId="12513" xr:uid="{00000000-0005-0000-0000-0000002F0000}"/>
    <cellStyle name="Normal 16 5 4 3" xfId="12514" xr:uid="{00000000-0005-0000-0000-0000012F0000}"/>
    <cellStyle name="Normal 16 5 4 3 2" xfId="12515" xr:uid="{00000000-0005-0000-0000-0000022F0000}"/>
    <cellStyle name="Normal 16 5 4 3 3" xfId="12516" xr:uid="{00000000-0005-0000-0000-0000032F0000}"/>
    <cellStyle name="Normal 16 5 4 3 4" xfId="12517" xr:uid="{00000000-0005-0000-0000-0000042F0000}"/>
    <cellStyle name="Normal 16 5 4 4" xfId="12518" xr:uid="{00000000-0005-0000-0000-0000052F0000}"/>
    <cellStyle name="Normal 16 5 4 4 2" xfId="12519" xr:uid="{00000000-0005-0000-0000-0000062F0000}"/>
    <cellStyle name="Normal 16 5 4 4 3" xfId="12520" xr:uid="{00000000-0005-0000-0000-0000072F0000}"/>
    <cellStyle name="Normal 16 5 4 4 4" xfId="12521" xr:uid="{00000000-0005-0000-0000-0000082F0000}"/>
    <cellStyle name="Normal 16 5 4 5" xfId="12522" xr:uid="{00000000-0005-0000-0000-0000092F0000}"/>
    <cellStyle name="Normal 16 5 4 5 2" xfId="12523" xr:uid="{00000000-0005-0000-0000-00000A2F0000}"/>
    <cellStyle name="Normal 16 5 4 5 3" xfId="12524" xr:uid="{00000000-0005-0000-0000-00000B2F0000}"/>
    <cellStyle name="Normal 16 5 4 5 4" xfId="12525" xr:uid="{00000000-0005-0000-0000-00000C2F0000}"/>
    <cellStyle name="Normal 16 5 4 6" xfId="12526" xr:uid="{00000000-0005-0000-0000-00000D2F0000}"/>
    <cellStyle name="Normal 16 5 4 6 2" xfId="12527" xr:uid="{00000000-0005-0000-0000-00000E2F0000}"/>
    <cellStyle name="Normal 16 5 4 6 3" xfId="12528" xr:uid="{00000000-0005-0000-0000-00000F2F0000}"/>
    <cellStyle name="Normal 16 5 4 7" xfId="12529" xr:uid="{00000000-0005-0000-0000-0000102F0000}"/>
    <cellStyle name="Normal 16 5 4 8" xfId="12530" xr:uid="{00000000-0005-0000-0000-0000112F0000}"/>
    <cellStyle name="Normal 16 5 4 9" xfId="12531" xr:uid="{00000000-0005-0000-0000-0000122F0000}"/>
    <cellStyle name="Normal 16 5 5" xfId="12532" xr:uid="{00000000-0005-0000-0000-0000132F0000}"/>
    <cellStyle name="Normal 16 5 5 2" xfId="12533" xr:uid="{00000000-0005-0000-0000-0000142F0000}"/>
    <cellStyle name="Normal 16 5 5 2 2" xfId="12534" xr:uid="{00000000-0005-0000-0000-0000152F0000}"/>
    <cellStyle name="Normal 16 5 5 2 2 2" xfId="12535" xr:uid="{00000000-0005-0000-0000-0000162F0000}"/>
    <cellStyle name="Normal 16 5 5 2 2 3" xfId="12536" xr:uid="{00000000-0005-0000-0000-0000172F0000}"/>
    <cellStyle name="Normal 16 5 5 2 2 4" xfId="12537" xr:uid="{00000000-0005-0000-0000-0000182F0000}"/>
    <cellStyle name="Normal 16 5 5 2 3" xfId="12538" xr:uid="{00000000-0005-0000-0000-0000192F0000}"/>
    <cellStyle name="Normal 16 5 5 2 3 2" xfId="12539" xr:uid="{00000000-0005-0000-0000-00001A2F0000}"/>
    <cellStyle name="Normal 16 5 5 2 3 3" xfId="12540" xr:uid="{00000000-0005-0000-0000-00001B2F0000}"/>
    <cellStyle name="Normal 16 5 5 2 4" xfId="12541" xr:uid="{00000000-0005-0000-0000-00001C2F0000}"/>
    <cellStyle name="Normal 16 5 5 2 5" xfId="12542" xr:uid="{00000000-0005-0000-0000-00001D2F0000}"/>
    <cellStyle name="Normal 16 5 5 2 6" xfId="12543" xr:uid="{00000000-0005-0000-0000-00001E2F0000}"/>
    <cellStyle name="Normal 16 5 5 3" xfId="12544" xr:uid="{00000000-0005-0000-0000-00001F2F0000}"/>
    <cellStyle name="Normal 16 5 5 3 2" xfId="12545" xr:uid="{00000000-0005-0000-0000-0000202F0000}"/>
    <cellStyle name="Normal 16 5 5 3 3" xfId="12546" xr:uid="{00000000-0005-0000-0000-0000212F0000}"/>
    <cellStyle name="Normal 16 5 5 3 4" xfId="12547" xr:uid="{00000000-0005-0000-0000-0000222F0000}"/>
    <cellStyle name="Normal 16 5 5 4" xfId="12548" xr:uid="{00000000-0005-0000-0000-0000232F0000}"/>
    <cellStyle name="Normal 16 5 5 4 2" xfId="12549" xr:uid="{00000000-0005-0000-0000-0000242F0000}"/>
    <cellStyle name="Normal 16 5 5 4 3" xfId="12550" xr:uid="{00000000-0005-0000-0000-0000252F0000}"/>
    <cellStyle name="Normal 16 5 5 4 4" xfId="12551" xr:uid="{00000000-0005-0000-0000-0000262F0000}"/>
    <cellStyle name="Normal 16 5 5 5" xfId="12552" xr:uid="{00000000-0005-0000-0000-0000272F0000}"/>
    <cellStyle name="Normal 16 5 5 5 2" xfId="12553" xr:uid="{00000000-0005-0000-0000-0000282F0000}"/>
    <cellStyle name="Normal 16 5 5 5 3" xfId="12554" xr:uid="{00000000-0005-0000-0000-0000292F0000}"/>
    <cellStyle name="Normal 16 5 5 5 4" xfId="12555" xr:uid="{00000000-0005-0000-0000-00002A2F0000}"/>
    <cellStyle name="Normal 16 5 5 6" xfId="12556" xr:uid="{00000000-0005-0000-0000-00002B2F0000}"/>
    <cellStyle name="Normal 16 5 5 6 2" xfId="12557" xr:uid="{00000000-0005-0000-0000-00002C2F0000}"/>
    <cellStyle name="Normal 16 5 5 6 3" xfId="12558" xr:uid="{00000000-0005-0000-0000-00002D2F0000}"/>
    <cellStyle name="Normal 16 5 5 7" xfId="12559" xr:uid="{00000000-0005-0000-0000-00002E2F0000}"/>
    <cellStyle name="Normal 16 5 5 8" xfId="12560" xr:uid="{00000000-0005-0000-0000-00002F2F0000}"/>
    <cellStyle name="Normal 16 5 5 9" xfId="12561" xr:uid="{00000000-0005-0000-0000-0000302F0000}"/>
    <cellStyle name="Normal 16 5 6" xfId="12562" xr:uid="{00000000-0005-0000-0000-0000312F0000}"/>
    <cellStyle name="Normal 16 5 6 2" xfId="12563" xr:uid="{00000000-0005-0000-0000-0000322F0000}"/>
    <cellStyle name="Normal 16 5 6 2 2" xfId="12564" xr:uid="{00000000-0005-0000-0000-0000332F0000}"/>
    <cellStyle name="Normal 16 5 6 2 2 2" xfId="12565" xr:uid="{00000000-0005-0000-0000-0000342F0000}"/>
    <cellStyle name="Normal 16 5 6 2 2 3" xfId="12566" xr:uid="{00000000-0005-0000-0000-0000352F0000}"/>
    <cellStyle name="Normal 16 5 6 2 2 4" xfId="12567" xr:uid="{00000000-0005-0000-0000-0000362F0000}"/>
    <cellStyle name="Normal 16 5 6 2 3" xfId="12568" xr:uid="{00000000-0005-0000-0000-0000372F0000}"/>
    <cellStyle name="Normal 16 5 6 2 3 2" xfId="12569" xr:uid="{00000000-0005-0000-0000-0000382F0000}"/>
    <cellStyle name="Normal 16 5 6 2 3 3" xfId="12570" xr:uid="{00000000-0005-0000-0000-0000392F0000}"/>
    <cellStyle name="Normal 16 5 6 2 4" xfId="12571" xr:uid="{00000000-0005-0000-0000-00003A2F0000}"/>
    <cellStyle name="Normal 16 5 6 2 5" xfId="12572" xr:uid="{00000000-0005-0000-0000-00003B2F0000}"/>
    <cellStyle name="Normal 16 5 6 2 6" xfId="12573" xr:uid="{00000000-0005-0000-0000-00003C2F0000}"/>
    <cellStyle name="Normal 16 5 6 3" xfId="12574" xr:uid="{00000000-0005-0000-0000-00003D2F0000}"/>
    <cellStyle name="Normal 16 5 6 3 2" xfId="12575" xr:uid="{00000000-0005-0000-0000-00003E2F0000}"/>
    <cellStyle name="Normal 16 5 6 3 3" xfId="12576" xr:uid="{00000000-0005-0000-0000-00003F2F0000}"/>
    <cellStyle name="Normal 16 5 6 3 4" xfId="12577" xr:uid="{00000000-0005-0000-0000-0000402F0000}"/>
    <cellStyle name="Normal 16 5 6 4" xfId="12578" xr:uid="{00000000-0005-0000-0000-0000412F0000}"/>
    <cellStyle name="Normal 16 5 6 4 2" xfId="12579" xr:uid="{00000000-0005-0000-0000-0000422F0000}"/>
    <cellStyle name="Normal 16 5 6 4 3" xfId="12580" xr:uid="{00000000-0005-0000-0000-0000432F0000}"/>
    <cellStyle name="Normal 16 5 6 4 4" xfId="12581" xr:uid="{00000000-0005-0000-0000-0000442F0000}"/>
    <cellStyle name="Normal 16 5 6 5" xfId="12582" xr:uid="{00000000-0005-0000-0000-0000452F0000}"/>
    <cellStyle name="Normal 16 5 6 5 2" xfId="12583" xr:uid="{00000000-0005-0000-0000-0000462F0000}"/>
    <cellStyle name="Normal 16 5 6 5 3" xfId="12584" xr:uid="{00000000-0005-0000-0000-0000472F0000}"/>
    <cellStyle name="Normal 16 5 6 6" xfId="12585" xr:uid="{00000000-0005-0000-0000-0000482F0000}"/>
    <cellStyle name="Normal 16 5 6 7" xfId="12586" xr:uid="{00000000-0005-0000-0000-0000492F0000}"/>
    <cellStyle name="Normal 16 5 6 8" xfId="12587" xr:uid="{00000000-0005-0000-0000-00004A2F0000}"/>
    <cellStyle name="Normal 16 5 7" xfId="12588" xr:uid="{00000000-0005-0000-0000-00004B2F0000}"/>
    <cellStyle name="Normal 16 5 7 2" xfId="12589" xr:uid="{00000000-0005-0000-0000-00004C2F0000}"/>
    <cellStyle name="Normal 16 5 7 2 2" xfId="12590" xr:uid="{00000000-0005-0000-0000-00004D2F0000}"/>
    <cellStyle name="Normal 16 5 7 2 3" xfId="12591" xr:uid="{00000000-0005-0000-0000-00004E2F0000}"/>
    <cellStyle name="Normal 16 5 7 2 4" xfId="12592" xr:uid="{00000000-0005-0000-0000-00004F2F0000}"/>
    <cellStyle name="Normal 16 5 7 3" xfId="12593" xr:uid="{00000000-0005-0000-0000-0000502F0000}"/>
    <cellStyle name="Normal 16 5 7 3 2" xfId="12594" xr:uid="{00000000-0005-0000-0000-0000512F0000}"/>
    <cellStyle name="Normal 16 5 7 3 3" xfId="12595" xr:uid="{00000000-0005-0000-0000-0000522F0000}"/>
    <cellStyle name="Normal 16 5 7 4" xfId="12596" xr:uid="{00000000-0005-0000-0000-0000532F0000}"/>
    <cellStyle name="Normal 16 5 7 5" xfId="12597" xr:uid="{00000000-0005-0000-0000-0000542F0000}"/>
    <cellStyle name="Normal 16 5 7 6" xfId="12598" xr:uid="{00000000-0005-0000-0000-0000552F0000}"/>
    <cellStyle name="Normal 16 5 8" xfId="12599" xr:uid="{00000000-0005-0000-0000-0000562F0000}"/>
    <cellStyle name="Normal 16 5 8 2" xfId="12600" xr:uid="{00000000-0005-0000-0000-0000572F0000}"/>
    <cellStyle name="Normal 16 5 8 3" xfId="12601" xr:uid="{00000000-0005-0000-0000-0000582F0000}"/>
    <cellStyle name="Normal 16 5 8 4" xfId="12602" xr:uid="{00000000-0005-0000-0000-0000592F0000}"/>
    <cellStyle name="Normal 16 5 9" xfId="12603" xr:uid="{00000000-0005-0000-0000-00005A2F0000}"/>
    <cellStyle name="Normal 16 5 9 2" xfId="12604" xr:uid="{00000000-0005-0000-0000-00005B2F0000}"/>
    <cellStyle name="Normal 16 5 9 3" xfId="12605" xr:uid="{00000000-0005-0000-0000-00005C2F0000}"/>
    <cellStyle name="Normal 16 5 9 4" xfId="12606" xr:uid="{00000000-0005-0000-0000-00005D2F0000}"/>
    <cellStyle name="Normal 16 6" xfId="378" xr:uid="{00000000-0005-0000-0000-00005E2F0000}"/>
    <cellStyle name="Normal 16 6 10" xfId="12607" xr:uid="{00000000-0005-0000-0000-00005F2F0000}"/>
    <cellStyle name="Normal 16 6 11" xfId="12608" xr:uid="{00000000-0005-0000-0000-0000602F0000}"/>
    <cellStyle name="Normal 16 6 2" xfId="12609" xr:uid="{00000000-0005-0000-0000-0000612F0000}"/>
    <cellStyle name="Normal 16 6 2 10" xfId="12610" xr:uid="{00000000-0005-0000-0000-0000622F0000}"/>
    <cellStyle name="Normal 16 6 2 2" xfId="12611" xr:uid="{00000000-0005-0000-0000-0000632F0000}"/>
    <cellStyle name="Normal 16 6 2 2 2" xfId="12612" xr:uid="{00000000-0005-0000-0000-0000642F0000}"/>
    <cellStyle name="Normal 16 6 2 2 2 2" xfId="12613" xr:uid="{00000000-0005-0000-0000-0000652F0000}"/>
    <cellStyle name="Normal 16 6 2 2 2 2 2" xfId="12614" xr:uid="{00000000-0005-0000-0000-0000662F0000}"/>
    <cellStyle name="Normal 16 6 2 2 2 2 3" xfId="12615" xr:uid="{00000000-0005-0000-0000-0000672F0000}"/>
    <cellStyle name="Normal 16 6 2 2 2 2 4" xfId="12616" xr:uid="{00000000-0005-0000-0000-0000682F0000}"/>
    <cellStyle name="Normal 16 6 2 2 2 3" xfId="12617" xr:uid="{00000000-0005-0000-0000-0000692F0000}"/>
    <cellStyle name="Normal 16 6 2 2 2 3 2" xfId="12618" xr:uid="{00000000-0005-0000-0000-00006A2F0000}"/>
    <cellStyle name="Normal 16 6 2 2 2 3 3" xfId="12619" xr:uid="{00000000-0005-0000-0000-00006B2F0000}"/>
    <cellStyle name="Normal 16 6 2 2 2 4" xfId="12620" xr:uid="{00000000-0005-0000-0000-00006C2F0000}"/>
    <cellStyle name="Normal 16 6 2 2 2 5" xfId="12621" xr:uid="{00000000-0005-0000-0000-00006D2F0000}"/>
    <cellStyle name="Normal 16 6 2 2 2 6" xfId="12622" xr:uid="{00000000-0005-0000-0000-00006E2F0000}"/>
    <cellStyle name="Normal 16 6 2 2 3" xfId="12623" xr:uid="{00000000-0005-0000-0000-00006F2F0000}"/>
    <cellStyle name="Normal 16 6 2 2 3 2" xfId="12624" xr:uid="{00000000-0005-0000-0000-0000702F0000}"/>
    <cellStyle name="Normal 16 6 2 2 3 3" xfId="12625" xr:uid="{00000000-0005-0000-0000-0000712F0000}"/>
    <cellStyle name="Normal 16 6 2 2 3 4" xfId="12626" xr:uid="{00000000-0005-0000-0000-0000722F0000}"/>
    <cellStyle name="Normal 16 6 2 2 4" xfId="12627" xr:uid="{00000000-0005-0000-0000-0000732F0000}"/>
    <cellStyle name="Normal 16 6 2 2 4 2" xfId="12628" xr:uid="{00000000-0005-0000-0000-0000742F0000}"/>
    <cellStyle name="Normal 16 6 2 2 4 3" xfId="12629" xr:uid="{00000000-0005-0000-0000-0000752F0000}"/>
    <cellStyle name="Normal 16 6 2 2 4 4" xfId="12630" xr:uid="{00000000-0005-0000-0000-0000762F0000}"/>
    <cellStyle name="Normal 16 6 2 2 5" xfId="12631" xr:uid="{00000000-0005-0000-0000-0000772F0000}"/>
    <cellStyle name="Normal 16 6 2 2 5 2" xfId="12632" xr:uid="{00000000-0005-0000-0000-0000782F0000}"/>
    <cellStyle name="Normal 16 6 2 2 5 3" xfId="12633" xr:uid="{00000000-0005-0000-0000-0000792F0000}"/>
    <cellStyle name="Normal 16 6 2 2 5 4" xfId="12634" xr:uid="{00000000-0005-0000-0000-00007A2F0000}"/>
    <cellStyle name="Normal 16 6 2 2 6" xfId="12635" xr:uid="{00000000-0005-0000-0000-00007B2F0000}"/>
    <cellStyle name="Normal 16 6 2 2 6 2" xfId="12636" xr:uid="{00000000-0005-0000-0000-00007C2F0000}"/>
    <cellStyle name="Normal 16 6 2 2 6 3" xfId="12637" xr:uid="{00000000-0005-0000-0000-00007D2F0000}"/>
    <cellStyle name="Normal 16 6 2 2 7" xfId="12638" xr:uid="{00000000-0005-0000-0000-00007E2F0000}"/>
    <cellStyle name="Normal 16 6 2 2 8" xfId="12639" xr:uid="{00000000-0005-0000-0000-00007F2F0000}"/>
    <cellStyle name="Normal 16 6 2 2 9" xfId="12640" xr:uid="{00000000-0005-0000-0000-0000802F0000}"/>
    <cellStyle name="Normal 16 6 2 3" xfId="12641" xr:uid="{00000000-0005-0000-0000-0000812F0000}"/>
    <cellStyle name="Normal 16 6 2 3 2" xfId="12642" xr:uid="{00000000-0005-0000-0000-0000822F0000}"/>
    <cellStyle name="Normal 16 6 2 3 2 2" xfId="12643" xr:uid="{00000000-0005-0000-0000-0000832F0000}"/>
    <cellStyle name="Normal 16 6 2 3 2 3" xfId="12644" xr:uid="{00000000-0005-0000-0000-0000842F0000}"/>
    <cellStyle name="Normal 16 6 2 3 2 4" xfId="12645" xr:uid="{00000000-0005-0000-0000-0000852F0000}"/>
    <cellStyle name="Normal 16 6 2 3 3" xfId="12646" xr:uid="{00000000-0005-0000-0000-0000862F0000}"/>
    <cellStyle name="Normal 16 6 2 3 3 2" xfId="12647" xr:uid="{00000000-0005-0000-0000-0000872F0000}"/>
    <cellStyle name="Normal 16 6 2 3 3 3" xfId="12648" xr:uid="{00000000-0005-0000-0000-0000882F0000}"/>
    <cellStyle name="Normal 16 6 2 3 4" xfId="12649" xr:uid="{00000000-0005-0000-0000-0000892F0000}"/>
    <cellStyle name="Normal 16 6 2 3 5" xfId="12650" xr:uid="{00000000-0005-0000-0000-00008A2F0000}"/>
    <cellStyle name="Normal 16 6 2 3 6" xfId="12651" xr:uid="{00000000-0005-0000-0000-00008B2F0000}"/>
    <cellStyle name="Normal 16 6 2 4" xfId="12652" xr:uid="{00000000-0005-0000-0000-00008C2F0000}"/>
    <cellStyle name="Normal 16 6 2 4 2" xfId="12653" xr:uid="{00000000-0005-0000-0000-00008D2F0000}"/>
    <cellStyle name="Normal 16 6 2 4 3" xfId="12654" xr:uid="{00000000-0005-0000-0000-00008E2F0000}"/>
    <cellStyle name="Normal 16 6 2 4 4" xfId="12655" xr:uid="{00000000-0005-0000-0000-00008F2F0000}"/>
    <cellStyle name="Normal 16 6 2 5" xfId="12656" xr:uid="{00000000-0005-0000-0000-0000902F0000}"/>
    <cellStyle name="Normal 16 6 2 5 2" xfId="12657" xr:uid="{00000000-0005-0000-0000-0000912F0000}"/>
    <cellStyle name="Normal 16 6 2 5 3" xfId="12658" xr:uid="{00000000-0005-0000-0000-0000922F0000}"/>
    <cellStyle name="Normal 16 6 2 5 4" xfId="12659" xr:uid="{00000000-0005-0000-0000-0000932F0000}"/>
    <cellStyle name="Normal 16 6 2 6" xfId="12660" xr:uid="{00000000-0005-0000-0000-0000942F0000}"/>
    <cellStyle name="Normal 16 6 2 6 2" xfId="12661" xr:uid="{00000000-0005-0000-0000-0000952F0000}"/>
    <cellStyle name="Normal 16 6 2 6 3" xfId="12662" xr:uid="{00000000-0005-0000-0000-0000962F0000}"/>
    <cellStyle name="Normal 16 6 2 6 4" xfId="12663" xr:uid="{00000000-0005-0000-0000-0000972F0000}"/>
    <cellStyle name="Normal 16 6 2 7" xfId="12664" xr:uid="{00000000-0005-0000-0000-0000982F0000}"/>
    <cellStyle name="Normal 16 6 2 7 2" xfId="12665" xr:uid="{00000000-0005-0000-0000-0000992F0000}"/>
    <cellStyle name="Normal 16 6 2 7 3" xfId="12666" xr:uid="{00000000-0005-0000-0000-00009A2F0000}"/>
    <cellStyle name="Normal 16 6 2 8" xfId="12667" xr:uid="{00000000-0005-0000-0000-00009B2F0000}"/>
    <cellStyle name="Normal 16 6 2 9" xfId="12668" xr:uid="{00000000-0005-0000-0000-00009C2F0000}"/>
    <cellStyle name="Normal 16 6 3" xfId="12669" xr:uid="{00000000-0005-0000-0000-00009D2F0000}"/>
    <cellStyle name="Normal 16 6 3 2" xfId="12670" xr:uid="{00000000-0005-0000-0000-00009E2F0000}"/>
    <cellStyle name="Normal 16 6 3 2 2" xfId="12671" xr:uid="{00000000-0005-0000-0000-00009F2F0000}"/>
    <cellStyle name="Normal 16 6 3 2 2 2" xfId="12672" xr:uid="{00000000-0005-0000-0000-0000A02F0000}"/>
    <cellStyle name="Normal 16 6 3 2 2 3" xfId="12673" xr:uid="{00000000-0005-0000-0000-0000A12F0000}"/>
    <cellStyle name="Normal 16 6 3 2 2 4" xfId="12674" xr:uid="{00000000-0005-0000-0000-0000A22F0000}"/>
    <cellStyle name="Normal 16 6 3 2 3" xfId="12675" xr:uid="{00000000-0005-0000-0000-0000A32F0000}"/>
    <cellStyle name="Normal 16 6 3 2 3 2" xfId="12676" xr:uid="{00000000-0005-0000-0000-0000A42F0000}"/>
    <cellStyle name="Normal 16 6 3 2 3 3" xfId="12677" xr:uid="{00000000-0005-0000-0000-0000A52F0000}"/>
    <cellStyle name="Normal 16 6 3 2 4" xfId="12678" xr:uid="{00000000-0005-0000-0000-0000A62F0000}"/>
    <cellStyle name="Normal 16 6 3 2 5" xfId="12679" xr:uid="{00000000-0005-0000-0000-0000A72F0000}"/>
    <cellStyle name="Normal 16 6 3 2 6" xfId="12680" xr:uid="{00000000-0005-0000-0000-0000A82F0000}"/>
    <cellStyle name="Normal 16 6 3 3" xfId="12681" xr:uid="{00000000-0005-0000-0000-0000A92F0000}"/>
    <cellStyle name="Normal 16 6 3 3 2" xfId="12682" xr:uid="{00000000-0005-0000-0000-0000AA2F0000}"/>
    <cellStyle name="Normal 16 6 3 3 3" xfId="12683" xr:uid="{00000000-0005-0000-0000-0000AB2F0000}"/>
    <cellStyle name="Normal 16 6 3 3 4" xfId="12684" xr:uid="{00000000-0005-0000-0000-0000AC2F0000}"/>
    <cellStyle name="Normal 16 6 3 4" xfId="12685" xr:uid="{00000000-0005-0000-0000-0000AD2F0000}"/>
    <cellStyle name="Normal 16 6 3 4 2" xfId="12686" xr:uid="{00000000-0005-0000-0000-0000AE2F0000}"/>
    <cellStyle name="Normal 16 6 3 4 3" xfId="12687" xr:uid="{00000000-0005-0000-0000-0000AF2F0000}"/>
    <cellStyle name="Normal 16 6 3 4 4" xfId="12688" xr:uid="{00000000-0005-0000-0000-0000B02F0000}"/>
    <cellStyle name="Normal 16 6 3 5" xfId="12689" xr:uid="{00000000-0005-0000-0000-0000B12F0000}"/>
    <cellStyle name="Normal 16 6 3 5 2" xfId="12690" xr:uid="{00000000-0005-0000-0000-0000B22F0000}"/>
    <cellStyle name="Normal 16 6 3 5 3" xfId="12691" xr:uid="{00000000-0005-0000-0000-0000B32F0000}"/>
    <cellStyle name="Normal 16 6 3 5 4" xfId="12692" xr:uid="{00000000-0005-0000-0000-0000B42F0000}"/>
    <cellStyle name="Normal 16 6 3 6" xfId="12693" xr:uid="{00000000-0005-0000-0000-0000B52F0000}"/>
    <cellStyle name="Normal 16 6 3 6 2" xfId="12694" xr:uid="{00000000-0005-0000-0000-0000B62F0000}"/>
    <cellStyle name="Normal 16 6 3 6 3" xfId="12695" xr:uid="{00000000-0005-0000-0000-0000B72F0000}"/>
    <cellStyle name="Normal 16 6 3 7" xfId="12696" xr:uid="{00000000-0005-0000-0000-0000B82F0000}"/>
    <cellStyle name="Normal 16 6 3 8" xfId="12697" xr:uid="{00000000-0005-0000-0000-0000B92F0000}"/>
    <cellStyle name="Normal 16 6 3 9" xfId="12698" xr:uid="{00000000-0005-0000-0000-0000BA2F0000}"/>
    <cellStyle name="Normal 16 6 4" xfId="12699" xr:uid="{00000000-0005-0000-0000-0000BB2F0000}"/>
    <cellStyle name="Normal 16 6 4 2" xfId="12700" xr:uid="{00000000-0005-0000-0000-0000BC2F0000}"/>
    <cellStyle name="Normal 16 6 4 2 2" xfId="12701" xr:uid="{00000000-0005-0000-0000-0000BD2F0000}"/>
    <cellStyle name="Normal 16 6 4 2 3" xfId="12702" xr:uid="{00000000-0005-0000-0000-0000BE2F0000}"/>
    <cellStyle name="Normal 16 6 4 2 4" xfId="12703" xr:uid="{00000000-0005-0000-0000-0000BF2F0000}"/>
    <cellStyle name="Normal 16 6 4 3" xfId="12704" xr:uid="{00000000-0005-0000-0000-0000C02F0000}"/>
    <cellStyle name="Normal 16 6 4 3 2" xfId="12705" xr:uid="{00000000-0005-0000-0000-0000C12F0000}"/>
    <cellStyle name="Normal 16 6 4 3 3" xfId="12706" xr:uid="{00000000-0005-0000-0000-0000C22F0000}"/>
    <cellStyle name="Normal 16 6 4 4" xfId="12707" xr:uid="{00000000-0005-0000-0000-0000C32F0000}"/>
    <cellStyle name="Normal 16 6 4 5" xfId="12708" xr:uid="{00000000-0005-0000-0000-0000C42F0000}"/>
    <cellStyle name="Normal 16 6 4 6" xfId="12709" xr:uid="{00000000-0005-0000-0000-0000C52F0000}"/>
    <cellStyle name="Normal 16 6 5" xfId="12710" xr:uid="{00000000-0005-0000-0000-0000C62F0000}"/>
    <cellStyle name="Normal 16 6 5 2" xfId="12711" xr:uid="{00000000-0005-0000-0000-0000C72F0000}"/>
    <cellStyle name="Normal 16 6 5 3" xfId="12712" xr:uid="{00000000-0005-0000-0000-0000C82F0000}"/>
    <cellStyle name="Normal 16 6 5 4" xfId="12713" xr:uid="{00000000-0005-0000-0000-0000C92F0000}"/>
    <cellStyle name="Normal 16 6 6" xfId="12714" xr:uid="{00000000-0005-0000-0000-0000CA2F0000}"/>
    <cellStyle name="Normal 16 6 6 2" xfId="12715" xr:uid="{00000000-0005-0000-0000-0000CB2F0000}"/>
    <cellStyle name="Normal 16 6 6 3" xfId="12716" xr:uid="{00000000-0005-0000-0000-0000CC2F0000}"/>
    <cellStyle name="Normal 16 6 6 4" xfId="12717" xr:uid="{00000000-0005-0000-0000-0000CD2F0000}"/>
    <cellStyle name="Normal 16 6 7" xfId="12718" xr:uid="{00000000-0005-0000-0000-0000CE2F0000}"/>
    <cellStyle name="Normal 16 6 7 2" xfId="12719" xr:uid="{00000000-0005-0000-0000-0000CF2F0000}"/>
    <cellStyle name="Normal 16 6 7 3" xfId="12720" xr:uid="{00000000-0005-0000-0000-0000D02F0000}"/>
    <cellStyle name="Normal 16 6 7 4" xfId="12721" xr:uid="{00000000-0005-0000-0000-0000D12F0000}"/>
    <cellStyle name="Normal 16 6 8" xfId="12722" xr:uid="{00000000-0005-0000-0000-0000D22F0000}"/>
    <cellStyle name="Normal 16 6 8 2" xfId="12723" xr:uid="{00000000-0005-0000-0000-0000D32F0000}"/>
    <cellStyle name="Normal 16 6 8 3" xfId="12724" xr:uid="{00000000-0005-0000-0000-0000D42F0000}"/>
    <cellStyle name="Normal 16 6 9" xfId="12725" xr:uid="{00000000-0005-0000-0000-0000D52F0000}"/>
    <cellStyle name="Normal 16 7" xfId="12726" xr:uid="{00000000-0005-0000-0000-0000D62F0000}"/>
    <cellStyle name="Normal 16 7 10" xfId="12727" xr:uid="{00000000-0005-0000-0000-0000D72F0000}"/>
    <cellStyle name="Normal 16 7 11" xfId="12728" xr:uid="{00000000-0005-0000-0000-0000D82F0000}"/>
    <cellStyle name="Normal 16 7 2" xfId="12729" xr:uid="{00000000-0005-0000-0000-0000D92F0000}"/>
    <cellStyle name="Normal 16 7 2 10" xfId="12730" xr:uid="{00000000-0005-0000-0000-0000DA2F0000}"/>
    <cellStyle name="Normal 16 7 2 2" xfId="12731" xr:uid="{00000000-0005-0000-0000-0000DB2F0000}"/>
    <cellStyle name="Normal 16 7 2 2 2" xfId="12732" xr:uid="{00000000-0005-0000-0000-0000DC2F0000}"/>
    <cellStyle name="Normal 16 7 2 2 2 2" xfId="12733" xr:uid="{00000000-0005-0000-0000-0000DD2F0000}"/>
    <cellStyle name="Normal 16 7 2 2 2 2 2" xfId="12734" xr:uid="{00000000-0005-0000-0000-0000DE2F0000}"/>
    <cellStyle name="Normal 16 7 2 2 2 2 3" xfId="12735" xr:uid="{00000000-0005-0000-0000-0000DF2F0000}"/>
    <cellStyle name="Normal 16 7 2 2 2 2 4" xfId="12736" xr:uid="{00000000-0005-0000-0000-0000E02F0000}"/>
    <cellStyle name="Normal 16 7 2 2 2 3" xfId="12737" xr:uid="{00000000-0005-0000-0000-0000E12F0000}"/>
    <cellStyle name="Normal 16 7 2 2 2 3 2" xfId="12738" xr:uid="{00000000-0005-0000-0000-0000E22F0000}"/>
    <cellStyle name="Normal 16 7 2 2 2 3 3" xfId="12739" xr:uid="{00000000-0005-0000-0000-0000E32F0000}"/>
    <cellStyle name="Normal 16 7 2 2 2 4" xfId="12740" xr:uid="{00000000-0005-0000-0000-0000E42F0000}"/>
    <cellStyle name="Normal 16 7 2 2 2 5" xfId="12741" xr:uid="{00000000-0005-0000-0000-0000E52F0000}"/>
    <cellStyle name="Normal 16 7 2 2 2 6" xfId="12742" xr:uid="{00000000-0005-0000-0000-0000E62F0000}"/>
    <cellStyle name="Normal 16 7 2 2 3" xfId="12743" xr:uid="{00000000-0005-0000-0000-0000E72F0000}"/>
    <cellStyle name="Normal 16 7 2 2 3 2" xfId="12744" xr:uid="{00000000-0005-0000-0000-0000E82F0000}"/>
    <cellStyle name="Normal 16 7 2 2 3 3" xfId="12745" xr:uid="{00000000-0005-0000-0000-0000E92F0000}"/>
    <cellStyle name="Normal 16 7 2 2 3 4" xfId="12746" xr:uid="{00000000-0005-0000-0000-0000EA2F0000}"/>
    <cellStyle name="Normal 16 7 2 2 4" xfId="12747" xr:uid="{00000000-0005-0000-0000-0000EB2F0000}"/>
    <cellStyle name="Normal 16 7 2 2 4 2" xfId="12748" xr:uid="{00000000-0005-0000-0000-0000EC2F0000}"/>
    <cellStyle name="Normal 16 7 2 2 4 3" xfId="12749" xr:uid="{00000000-0005-0000-0000-0000ED2F0000}"/>
    <cellStyle name="Normal 16 7 2 2 4 4" xfId="12750" xr:uid="{00000000-0005-0000-0000-0000EE2F0000}"/>
    <cellStyle name="Normal 16 7 2 2 5" xfId="12751" xr:uid="{00000000-0005-0000-0000-0000EF2F0000}"/>
    <cellStyle name="Normal 16 7 2 2 5 2" xfId="12752" xr:uid="{00000000-0005-0000-0000-0000F02F0000}"/>
    <cellStyle name="Normal 16 7 2 2 5 3" xfId="12753" xr:uid="{00000000-0005-0000-0000-0000F12F0000}"/>
    <cellStyle name="Normal 16 7 2 2 5 4" xfId="12754" xr:uid="{00000000-0005-0000-0000-0000F22F0000}"/>
    <cellStyle name="Normal 16 7 2 2 6" xfId="12755" xr:uid="{00000000-0005-0000-0000-0000F32F0000}"/>
    <cellStyle name="Normal 16 7 2 2 6 2" xfId="12756" xr:uid="{00000000-0005-0000-0000-0000F42F0000}"/>
    <cellStyle name="Normal 16 7 2 2 6 3" xfId="12757" xr:uid="{00000000-0005-0000-0000-0000F52F0000}"/>
    <cellStyle name="Normal 16 7 2 2 7" xfId="12758" xr:uid="{00000000-0005-0000-0000-0000F62F0000}"/>
    <cellStyle name="Normal 16 7 2 2 8" xfId="12759" xr:uid="{00000000-0005-0000-0000-0000F72F0000}"/>
    <cellStyle name="Normal 16 7 2 2 9" xfId="12760" xr:uid="{00000000-0005-0000-0000-0000F82F0000}"/>
    <cellStyle name="Normal 16 7 2 3" xfId="12761" xr:uid="{00000000-0005-0000-0000-0000F92F0000}"/>
    <cellStyle name="Normal 16 7 2 3 2" xfId="12762" xr:uid="{00000000-0005-0000-0000-0000FA2F0000}"/>
    <cellStyle name="Normal 16 7 2 3 2 2" xfId="12763" xr:uid="{00000000-0005-0000-0000-0000FB2F0000}"/>
    <cellStyle name="Normal 16 7 2 3 2 3" xfId="12764" xr:uid="{00000000-0005-0000-0000-0000FC2F0000}"/>
    <cellStyle name="Normal 16 7 2 3 2 4" xfId="12765" xr:uid="{00000000-0005-0000-0000-0000FD2F0000}"/>
    <cellStyle name="Normal 16 7 2 3 3" xfId="12766" xr:uid="{00000000-0005-0000-0000-0000FE2F0000}"/>
    <cellStyle name="Normal 16 7 2 3 3 2" xfId="12767" xr:uid="{00000000-0005-0000-0000-0000FF2F0000}"/>
    <cellStyle name="Normal 16 7 2 3 3 3" xfId="12768" xr:uid="{00000000-0005-0000-0000-000000300000}"/>
    <cellStyle name="Normal 16 7 2 3 4" xfId="12769" xr:uid="{00000000-0005-0000-0000-000001300000}"/>
    <cellStyle name="Normal 16 7 2 3 5" xfId="12770" xr:uid="{00000000-0005-0000-0000-000002300000}"/>
    <cellStyle name="Normal 16 7 2 3 6" xfId="12771" xr:uid="{00000000-0005-0000-0000-000003300000}"/>
    <cellStyle name="Normal 16 7 2 4" xfId="12772" xr:uid="{00000000-0005-0000-0000-000004300000}"/>
    <cellStyle name="Normal 16 7 2 4 2" xfId="12773" xr:uid="{00000000-0005-0000-0000-000005300000}"/>
    <cellStyle name="Normal 16 7 2 4 3" xfId="12774" xr:uid="{00000000-0005-0000-0000-000006300000}"/>
    <cellStyle name="Normal 16 7 2 4 4" xfId="12775" xr:uid="{00000000-0005-0000-0000-000007300000}"/>
    <cellStyle name="Normal 16 7 2 5" xfId="12776" xr:uid="{00000000-0005-0000-0000-000008300000}"/>
    <cellStyle name="Normal 16 7 2 5 2" xfId="12777" xr:uid="{00000000-0005-0000-0000-000009300000}"/>
    <cellStyle name="Normal 16 7 2 5 3" xfId="12778" xr:uid="{00000000-0005-0000-0000-00000A300000}"/>
    <cellStyle name="Normal 16 7 2 5 4" xfId="12779" xr:uid="{00000000-0005-0000-0000-00000B300000}"/>
    <cellStyle name="Normal 16 7 2 6" xfId="12780" xr:uid="{00000000-0005-0000-0000-00000C300000}"/>
    <cellStyle name="Normal 16 7 2 6 2" xfId="12781" xr:uid="{00000000-0005-0000-0000-00000D300000}"/>
    <cellStyle name="Normal 16 7 2 6 3" xfId="12782" xr:uid="{00000000-0005-0000-0000-00000E300000}"/>
    <cellStyle name="Normal 16 7 2 6 4" xfId="12783" xr:uid="{00000000-0005-0000-0000-00000F300000}"/>
    <cellStyle name="Normal 16 7 2 7" xfId="12784" xr:uid="{00000000-0005-0000-0000-000010300000}"/>
    <cellStyle name="Normal 16 7 2 7 2" xfId="12785" xr:uid="{00000000-0005-0000-0000-000011300000}"/>
    <cellStyle name="Normal 16 7 2 7 3" xfId="12786" xr:uid="{00000000-0005-0000-0000-000012300000}"/>
    <cellStyle name="Normal 16 7 2 8" xfId="12787" xr:uid="{00000000-0005-0000-0000-000013300000}"/>
    <cellStyle name="Normal 16 7 2 9" xfId="12788" xr:uid="{00000000-0005-0000-0000-000014300000}"/>
    <cellStyle name="Normal 16 7 3" xfId="12789" xr:uid="{00000000-0005-0000-0000-000015300000}"/>
    <cellStyle name="Normal 16 7 3 2" xfId="12790" xr:uid="{00000000-0005-0000-0000-000016300000}"/>
    <cellStyle name="Normal 16 7 3 2 2" xfId="12791" xr:uid="{00000000-0005-0000-0000-000017300000}"/>
    <cellStyle name="Normal 16 7 3 2 2 2" xfId="12792" xr:uid="{00000000-0005-0000-0000-000018300000}"/>
    <cellStyle name="Normal 16 7 3 2 2 3" xfId="12793" xr:uid="{00000000-0005-0000-0000-000019300000}"/>
    <cellStyle name="Normal 16 7 3 2 2 4" xfId="12794" xr:uid="{00000000-0005-0000-0000-00001A300000}"/>
    <cellStyle name="Normal 16 7 3 2 3" xfId="12795" xr:uid="{00000000-0005-0000-0000-00001B300000}"/>
    <cellStyle name="Normal 16 7 3 2 3 2" xfId="12796" xr:uid="{00000000-0005-0000-0000-00001C300000}"/>
    <cellStyle name="Normal 16 7 3 2 3 3" xfId="12797" xr:uid="{00000000-0005-0000-0000-00001D300000}"/>
    <cellStyle name="Normal 16 7 3 2 4" xfId="12798" xr:uid="{00000000-0005-0000-0000-00001E300000}"/>
    <cellStyle name="Normal 16 7 3 2 5" xfId="12799" xr:uid="{00000000-0005-0000-0000-00001F300000}"/>
    <cellStyle name="Normal 16 7 3 2 6" xfId="12800" xr:uid="{00000000-0005-0000-0000-000020300000}"/>
    <cellStyle name="Normal 16 7 3 3" xfId="12801" xr:uid="{00000000-0005-0000-0000-000021300000}"/>
    <cellStyle name="Normal 16 7 3 3 2" xfId="12802" xr:uid="{00000000-0005-0000-0000-000022300000}"/>
    <cellStyle name="Normal 16 7 3 3 3" xfId="12803" xr:uid="{00000000-0005-0000-0000-000023300000}"/>
    <cellStyle name="Normal 16 7 3 3 4" xfId="12804" xr:uid="{00000000-0005-0000-0000-000024300000}"/>
    <cellStyle name="Normal 16 7 3 4" xfId="12805" xr:uid="{00000000-0005-0000-0000-000025300000}"/>
    <cellStyle name="Normal 16 7 3 4 2" xfId="12806" xr:uid="{00000000-0005-0000-0000-000026300000}"/>
    <cellStyle name="Normal 16 7 3 4 3" xfId="12807" xr:uid="{00000000-0005-0000-0000-000027300000}"/>
    <cellStyle name="Normal 16 7 3 4 4" xfId="12808" xr:uid="{00000000-0005-0000-0000-000028300000}"/>
    <cellStyle name="Normal 16 7 3 5" xfId="12809" xr:uid="{00000000-0005-0000-0000-000029300000}"/>
    <cellStyle name="Normal 16 7 3 5 2" xfId="12810" xr:uid="{00000000-0005-0000-0000-00002A300000}"/>
    <cellStyle name="Normal 16 7 3 5 3" xfId="12811" xr:uid="{00000000-0005-0000-0000-00002B300000}"/>
    <cellStyle name="Normal 16 7 3 5 4" xfId="12812" xr:uid="{00000000-0005-0000-0000-00002C300000}"/>
    <cellStyle name="Normal 16 7 3 6" xfId="12813" xr:uid="{00000000-0005-0000-0000-00002D300000}"/>
    <cellStyle name="Normal 16 7 3 6 2" xfId="12814" xr:uid="{00000000-0005-0000-0000-00002E300000}"/>
    <cellStyle name="Normal 16 7 3 6 3" xfId="12815" xr:uid="{00000000-0005-0000-0000-00002F300000}"/>
    <cellStyle name="Normal 16 7 3 7" xfId="12816" xr:uid="{00000000-0005-0000-0000-000030300000}"/>
    <cellStyle name="Normal 16 7 3 8" xfId="12817" xr:uid="{00000000-0005-0000-0000-000031300000}"/>
    <cellStyle name="Normal 16 7 3 9" xfId="12818" xr:uid="{00000000-0005-0000-0000-000032300000}"/>
    <cellStyle name="Normal 16 7 4" xfId="12819" xr:uid="{00000000-0005-0000-0000-000033300000}"/>
    <cellStyle name="Normal 16 7 4 2" xfId="12820" xr:uid="{00000000-0005-0000-0000-000034300000}"/>
    <cellStyle name="Normal 16 7 4 2 2" xfId="12821" xr:uid="{00000000-0005-0000-0000-000035300000}"/>
    <cellStyle name="Normal 16 7 4 2 3" xfId="12822" xr:uid="{00000000-0005-0000-0000-000036300000}"/>
    <cellStyle name="Normal 16 7 4 2 4" xfId="12823" xr:uid="{00000000-0005-0000-0000-000037300000}"/>
    <cellStyle name="Normal 16 7 4 3" xfId="12824" xr:uid="{00000000-0005-0000-0000-000038300000}"/>
    <cellStyle name="Normal 16 7 4 3 2" xfId="12825" xr:uid="{00000000-0005-0000-0000-000039300000}"/>
    <cellStyle name="Normal 16 7 4 3 3" xfId="12826" xr:uid="{00000000-0005-0000-0000-00003A300000}"/>
    <cellStyle name="Normal 16 7 4 4" xfId="12827" xr:uid="{00000000-0005-0000-0000-00003B300000}"/>
    <cellStyle name="Normal 16 7 4 5" xfId="12828" xr:uid="{00000000-0005-0000-0000-00003C300000}"/>
    <cellStyle name="Normal 16 7 4 6" xfId="12829" xr:uid="{00000000-0005-0000-0000-00003D300000}"/>
    <cellStyle name="Normal 16 7 5" xfId="12830" xr:uid="{00000000-0005-0000-0000-00003E300000}"/>
    <cellStyle name="Normal 16 7 5 2" xfId="12831" xr:uid="{00000000-0005-0000-0000-00003F300000}"/>
    <cellStyle name="Normal 16 7 5 3" xfId="12832" xr:uid="{00000000-0005-0000-0000-000040300000}"/>
    <cellStyle name="Normal 16 7 5 4" xfId="12833" xr:uid="{00000000-0005-0000-0000-000041300000}"/>
    <cellStyle name="Normal 16 7 6" xfId="12834" xr:uid="{00000000-0005-0000-0000-000042300000}"/>
    <cellStyle name="Normal 16 7 6 2" xfId="12835" xr:uid="{00000000-0005-0000-0000-000043300000}"/>
    <cellStyle name="Normal 16 7 6 3" xfId="12836" xr:uid="{00000000-0005-0000-0000-000044300000}"/>
    <cellStyle name="Normal 16 7 6 4" xfId="12837" xr:uid="{00000000-0005-0000-0000-000045300000}"/>
    <cellStyle name="Normal 16 7 7" xfId="12838" xr:uid="{00000000-0005-0000-0000-000046300000}"/>
    <cellStyle name="Normal 16 7 7 2" xfId="12839" xr:uid="{00000000-0005-0000-0000-000047300000}"/>
    <cellStyle name="Normal 16 7 7 3" xfId="12840" xr:uid="{00000000-0005-0000-0000-000048300000}"/>
    <cellStyle name="Normal 16 7 7 4" xfId="12841" xr:uid="{00000000-0005-0000-0000-000049300000}"/>
    <cellStyle name="Normal 16 7 8" xfId="12842" xr:uid="{00000000-0005-0000-0000-00004A300000}"/>
    <cellStyle name="Normal 16 7 8 2" xfId="12843" xr:uid="{00000000-0005-0000-0000-00004B300000}"/>
    <cellStyle name="Normal 16 7 8 3" xfId="12844" xr:uid="{00000000-0005-0000-0000-00004C300000}"/>
    <cellStyle name="Normal 16 7 9" xfId="12845" xr:uid="{00000000-0005-0000-0000-00004D300000}"/>
    <cellStyle name="Normal 16 8" xfId="12846" xr:uid="{00000000-0005-0000-0000-00004E300000}"/>
    <cellStyle name="Normal 16 8 10" xfId="12847" xr:uid="{00000000-0005-0000-0000-00004F300000}"/>
    <cellStyle name="Normal 16 8 11" xfId="12848" xr:uid="{00000000-0005-0000-0000-000050300000}"/>
    <cellStyle name="Normal 16 8 2" xfId="12849" xr:uid="{00000000-0005-0000-0000-000051300000}"/>
    <cellStyle name="Normal 16 8 2 10" xfId="12850" xr:uid="{00000000-0005-0000-0000-000052300000}"/>
    <cellStyle name="Normal 16 8 2 2" xfId="12851" xr:uid="{00000000-0005-0000-0000-000053300000}"/>
    <cellStyle name="Normal 16 8 2 2 2" xfId="12852" xr:uid="{00000000-0005-0000-0000-000054300000}"/>
    <cellStyle name="Normal 16 8 2 2 2 2" xfId="12853" xr:uid="{00000000-0005-0000-0000-000055300000}"/>
    <cellStyle name="Normal 16 8 2 2 2 2 2" xfId="12854" xr:uid="{00000000-0005-0000-0000-000056300000}"/>
    <cellStyle name="Normal 16 8 2 2 2 2 3" xfId="12855" xr:uid="{00000000-0005-0000-0000-000057300000}"/>
    <cellStyle name="Normal 16 8 2 2 2 2 4" xfId="12856" xr:uid="{00000000-0005-0000-0000-000058300000}"/>
    <cellStyle name="Normal 16 8 2 2 2 3" xfId="12857" xr:uid="{00000000-0005-0000-0000-000059300000}"/>
    <cellStyle name="Normal 16 8 2 2 2 3 2" xfId="12858" xr:uid="{00000000-0005-0000-0000-00005A300000}"/>
    <cellStyle name="Normal 16 8 2 2 2 3 3" xfId="12859" xr:uid="{00000000-0005-0000-0000-00005B300000}"/>
    <cellStyle name="Normal 16 8 2 2 2 4" xfId="12860" xr:uid="{00000000-0005-0000-0000-00005C300000}"/>
    <cellStyle name="Normal 16 8 2 2 2 5" xfId="12861" xr:uid="{00000000-0005-0000-0000-00005D300000}"/>
    <cellStyle name="Normal 16 8 2 2 2 6" xfId="12862" xr:uid="{00000000-0005-0000-0000-00005E300000}"/>
    <cellStyle name="Normal 16 8 2 2 3" xfId="12863" xr:uid="{00000000-0005-0000-0000-00005F300000}"/>
    <cellStyle name="Normal 16 8 2 2 3 2" xfId="12864" xr:uid="{00000000-0005-0000-0000-000060300000}"/>
    <cellStyle name="Normal 16 8 2 2 3 3" xfId="12865" xr:uid="{00000000-0005-0000-0000-000061300000}"/>
    <cellStyle name="Normal 16 8 2 2 3 4" xfId="12866" xr:uid="{00000000-0005-0000-0000-000062300000}"/>
    <cellStyle name="Normal 16 8 2 2 4" xfId="12867" xr:uid="{00000000-0005-0000-0000-000063300000}"/>
    <cellStyle name="Normal 16 8 2 2 4 2" xfId="12868" xr:uid="{00000000-0005-0000-0000-000064300000}"/>
    <cellStyle name="Normal 16 8 2 2 4 3" xfId="12869" xr:uid="{00000000-0005-0000-0000-000065300000}"/>
    <cellStyle name="Normal 16 8 2 2 4 4" xfId="12870" xr:uid="{00000000-0005-0000-0000-000066300000}"/>
    <cellStyle name="Normal 16 8 2 2 5" xfId="12871" xr:uid="{00000000-0005-0000-0000-000067300000}"/>
    <cellStyle name="Normal 16 8 2 2 5 2" xfId="12872" xr:uid="{00000000-0005-0000-0000-000068300000}"/>
    <cellStyle name="Normal 16 8 2 2 5 3" xfId="12873" xr:uid="{00000000-0005-0000-0000-000069300000}"/>
    <cellStyle name="Normal 16 8 2 2 5 4" xfId="12874" xr:uid="{00000000-0005-0000-0000-00006A300000}"/>
    <cellStyle name="Normal 16 8 2 2 6" xfId="12875" xr:uid="{00000000-0005-0000-0000-00006B300000}"/>
    <cellStyle name="Normal 16 8 2 2 6 2" xfId="12876" xr:uid="{00000000-0005-0000-0000-00006C300000}"/>
    <cellStyle name="Normal 16 8 2 2 6 3" xfId="12877" xr:uid="{00000000-0005-0000-0000-00006D300000}"/>
    <cellStyle name="Normal 16 8 2 2 7" xfId="12878" xr:uid="{00000000-0005-0000-0000-00006E300000}"/>
    <cellStyle name="Normal 16 8 2 2 8" xfId="12879" xr:uid="{00000000-0005-0000-0000-00006F300000}"/>
    <cellStyle name="Normal 16 8 2 2 9" xfId="12880" xr:uid="{00000000-0005-0000-0000-000070300000}"/>
    <cellStyle name="Normal 16 8 2 3" xfId="12881" xr:uid="{00000000-0005-0000-0000-000071300000}"/>
    <cellStyle name="Normal 16 8 2 3 2" xfId="12882" xr:uid="{00000000-0005-0000-0000-000072300000}"/>
    <cellStyle name="Normal 16 8 2 3 2 2" xfId="12883" xr:uid="{00000000-0005-0000-0000-000073300000}"/>
    <cellStyle name="Normal 16 8 2 3 2 3" xfId="12884" xr:uid="{00000000-0005-0000-0000-000074300000}"/>
    <cellStyle name="Normal 16 8 2 3 2 4" xfId="12885" xr:uid="{00000000-0005-0000-0000-000075300000}"/>
    <cellStyle name="Normal 16 8 2 3 3" xfId="12886" xr:uid="{00000000-0005-0000-0000-000076300000}"/>
    <cellStyle name="Normal 16 8 2 3 3 2" xfId="12887" xr:uid="{00000000-0005-0000-0000-000077300000}"/>
    <cellStyle name="Normal 16 8 2 3 3 3" xfId="12888" xr:uid="{00000000-0005-0000-0000-000078300000}"/>
    <cellStyle name="Normal 16 8 2 3 4" xfId="12889" xr:uid="{00000000-0005-0000-0000-000079300000}"/>
    <cellStyle name="Normal 16 8 2 3 5" xfId="12890" xr:uid="{00000000-0005-0000-0000-00007A300000}"/>
    <cellStyle name="Normal 16 8 2 3 6" xfId="12891" xr:uid="{00000000-0005-0000-0000-00007B300000}"/>
    <cellStyle name="Normal 16 8 2 4" xfId="12892" xr:uid="{00000000-0005-0000-0000-00007C300000}"/>
    <cellStyle name="Normal 16 8 2 4 2" xfId="12893" xr:uid="{00000000-0005-0000-0000-00007D300000}"/>
    <cellStyle name="Normal 16 8 2 4 3" xfId="12894" xr:uid="{00000000-0005-0000-0000-00007E300000}"/>
    <cellStyle name="Normal 16 8 2 4 4" xfId="12895" xr:uid="{00000000-0005-0000-0000-00007F300000}"/>
    <cellStyle name="Normal 16 8 2 5" xfId="12896" xr:uid="{00000000-0005-0000-0000-000080300000}"/>
    <cellStyle name="Normal 16 8 2 5 2" xfId="12897" xr:uid="{00000000-0005-0000-0000-000081300000}"/>
    <cellStyle name="Normal 16 8 2 5 3" xfId="12898" xr:uid="{00000000-0005-0000-0000-000082300000}"/>
    <cellStyle name="Normal 16 8 2 5 4" xfId="12899" xr:uid="{00000000-0005-0000-0000-000083300000}"/>
    <cellStyle name="Normal 16 8 2 6" xfId="12900" xr:uid="{00000000-0005-0000-0000-000084300000}"/>
    <cellStyle name="Normal 16 8 2 6 2" xfId="12901" xr:uid="{00000000-0005-0000-0000-000085300000}"/>
    <cellStyle name="Normal 16 8 2 6 3" xfId="12902" xr:uid="{00000000-0005-0000-0000-000086300000}"/>
    <cellStyle name="Normal 16 8 2 6 4" xfId="12903" xr:uid="{00000000-0005-0000-0000-000087300000}"/>
    <cellStyle name="Normal 16 8 2 7" xfId="12904" xr:uid="{00000000-0005-0000-0000-000088300000}"/>
    <cellStyle name="Normal 16 8 2 7 2" xfId="12905" xr:uid="{00000000-0005-0000-0000-000089300000}"/>
    <cellStyle name="Normal 16 8 2 7 3" xfId="12906" xr:uid="{00000000-0005-0000-0000-00008A300000}"/>
    <cellStyle name="Normal 16 8 2 8" xfId="12907" xr:uid="{00000000-0005-0000-0000-00008B300000}"/>
    <cellStyle name="Normal 16 8 2 9" xfId="12908" xr:uid="{00000000-0005-0000-0000-00008C300000}"/>
    <cellStyle name="Normal 16 8 3" xfId="12909" xr:uid="{00000000-0005-0000-0000-00008D300000}"/>
    <cellStyle name="Normal 16 8 3 2" xfId="12910" xr:uid="{00000000-0005-0000-0000-00008E300000}"/>
    <cellStyle name="Normal 16 8 3 2 2" xfId="12911" xr:uid="{00000000-0005-0000-0000-00008F300000}"/>
    <cellStyle name="Normal 16 8 3 2 2 2" xfId="12912" xr:uid="{00000000-0005-0000-0000-000090300000}"/>
    <cellStyle name="Normal 16 8 3 2 2 3" xfId="12913" xr:uid="{00000000-0005-0000-0000-000091300000}"/>
    <cellStyle name="Normal 16 8 3 2 2 4" xfId="12914" xr:uid="{00000000-0005-0000-0000-000092300000}"/>
    <cellStyle name="Normal 16 8 3 2 3" xfId="12915" xr:uid="{00000000-0005-0000-0000-000093300000}"/>
    <cellStyle name="Normal 16 8 3 2 3 2" xfId="12916" xr:uid="{00000000-0005-0000-0000-000094300000}"/>
    <cellStyle name="Normal 16 8 3 2 3 3" xfId="12917" xr:uid="{00000000-0005-0000-0000-000095300000}"/>
    <cellStyle name="Normal 16 8 3 2 4" xfId="12918" xr:uid="{00000000-0005-0000-0000-000096300000}"/>
    <cellStyle name="Normal 16 8 3 2 5" xfId="12919" xr:uid="{00000000-0005-0000-0000-000097300000}"/>
    <cellStyle name="Normal 16 8 3 2 6" xfId="12920" xr:uid="{00000000-0005-0000-0000-000098300000}"/>
    <cellStyle name="Normal 16 8 3 3" xfId="12921" xr:uid="{00000000-0005-0000-0000-000099300000}"/>
    <cellStyle name="Normal 16 8 3 3 2" xfId="12922" xr:uid="{00000000-0005-0000-0000-00009A300000}"/>
    <cellStyle name="Normal 16 8 3 3 3" xfId="12923" xr:uid="{00000000-0005-0000-0000-00009B300000}"/>
    <cellStyle name="Normal 16 8 3 3 4" xfId="12924" xr:uid="{00000000-0005-0000-0000-00009C300000}"/>
    <cellStyle name="Normal 16 8 3 4" xfId="12925" xr:uid="{00000000-0005-0000-0000-00009D300000}"/>
    <cellStyle name="Normal 16 8 3 4 2" xfId="12926" xr:uid="{00000000-0005-0000-0000-00009E300000}"/>
    <cellStyle name="Normal 16 8 3 4 3" xfId="12927" xr:uid="{00000000-0005-0000-0000-00009F300000}"/>
    <cellStyle name="Normal 16 8 3 4 4" xfId="12928" xr:uid="{00000000-0005-0000-0000-0000A0300000}"/>
    <cellStyle name="Normal 16 8 3 5" xfId="12929" xr:uid="{00000000-0005-0000-0000-0000A1300000}"/>
    <cellStyle name="Normal 16 8 3 5 2" xfId="12930" xr:uid="{00000000-0005-0000-0000-0000A2300000}"/>
    <cellStyle name="Normal 16 8 3 5 3" xfId="12931" xr:uid="{00000000-0005-0000-0000-0000A3300000}"/>
    <cellStyle name="Normal 16 8 3 5 4" xfId="12932" xr:uid="{00000000-0005-0000-0000-0000A4300000}"/>
    <cellStyle name="Normal 16 8 3 6" xfId="12933" xr:uid="{00000000-0005-0000-0000-0000A5300000}"/>
    <cellStyle name="Normal 16 8 3 6 2" xfId="12934" xr:uid="{00000000-0005-0000-0000-0000A6300000}"/>
    <cellStyle name="Normal 16 8 3 6 3" xfId="12935" xr:uid="{00000000-0005-0000-0000-0000A7300000}"/>
    <cellStyle name="Normal 16 8 3 7" xfId="12936" xr:uid="{00000000-0005-0000-0000-0000A8300000}"/>
    <cellStyle name="Normal 16 8 3 8" xfId="12937" xr:uid="{00000000-0005-0000-0000-0000A9300000}"/>
    <cellStyle name="Normal 16 8 3 9" xfId="12938" xr:uid="{00000000-0005-0000-0000-0000AA300000}"/>
    <cellStyle name="Normal 16 8 4" xfId="12939" xr:uid="{00000000-0005-0000-0000-0000AB300000}"/>
    <cellStyle name="Normal 16 8 4 2" xfId="12940" xr:uid="{00000000-0005-0000-0000-0000AC300000}"/>
    <cellStyle name="Normal 16 8 4 2 2" xfId="12941" xr:uid="{00000000-0005-0000-0000-0000AD300000}"/>
    <cellStyle name="Normal 16 8 4 2 3" xfId="12942" xr:uid="{00000000-0005-0000-0000-0000AE300000}"/>
    <cellStyle name="Normal 16 8 4 2 4" xfId="12943" xr:uid="{00000000-0005-0000-0000-0000AF300000}"/>
    <cellStyle name="Normal 16 8 4 3" xfId="12944" xr:uid="{00000000-0005-0000-0000-0000B0300000}"/>
    <cellStyle name="Normal 16 8 4 3 2" xfId="12945" xr:uid="{00000000-0005-0000-0000-0000B1300000}"/>
    <cellStyle name="Normal 16 8 4 3 3" xfId="12946" xr:uid="{00000000-0005-0000-0000-0000B2300000}"/>
    <cellStyle name="Normal 16 8 4 4" xfId="12947" xr:uid="{00000000-0005-0000-0000-0000B3300000}"/>
    <cellStyle name="Normal 16 8 4 5" xfId="12948" xr:uid="{00000000-0005-0000-0000-0000B4300000}"/>
    <cellStyle name="Normal 16 8 4 6" xfId="12949" xr:uid="{00000000-0005-0000-0000-0000B5300000}"/>
    <cellStyle name="Normal 16 8 5" xfId="12950" xr:uid="{00000000-0005-0000-0000-0000B6300000}"/>
    <cellStyle name="Normal 16 8 5 2" xfId="12951" xr:uid="{00000000-0005-0000-0000-0000B7300000}"/>
    <cellStyle name="Normal 16 8 5 3" xfId="12952" xr:uid="{00000000-0005-0000-0000-0000B8300000}"/>
    <cellStyle name="Normal 16 8 5 4" xfId="12953" xr:uid="{00000000-0005-0000-0000-0000B9300000}"/>
    <cellStyle name="Normal 16 8 6" xfId="12954" xr:uid="{00000000-0005-0000-0000-0000BA300000}"/>
    <cellStyle name="Normal 16 8 6 2" xfId="12955" xr:uid="{00000000-0005-0000-0000-0000BB300000}"/>
    <cellStyle name="Normal 16 8 6 3" xfId="12956" xr:uid="{00000000-0005-0000-0000-0000BC300000}"/>
    <cellStyle name="Normal 16 8 6 4" xfId="12957" xr:uid="{00000000-0005-0000-0000-0000BD300000}"/>
    <cellStyle name="Normal 16 8 7" xfId="12958" xr:uid="{00000000-0005-0000-0000-0000BE300000}"/>
    <cellStyle name="Normal 16 8 7 2" xfId="12959" xr:uid="{00000000-0005-0000-0000-0000BF300000}"/>
    <cellStyle name="Normal 16 8 7 3" xfId="12960" xr:uid="{00000000-0005-0000-0000-0000C0300000}"/>
    <cellStyle name="Normal 16 8 7 4" xfId="12961" xr:uid="{00000000-0005-0000-0000-0000C1300000}"/>
    <cellStyle name="Normal 16 8 8" xfId="12962" xr:uid="{00000000-0005-0000-0000-0000C2300000}"/>
    <cellStyle name="Normal 16 8 8 2" xfId="12963" xr:uid="{00000000-0005-0000-0000-0000C3300000}"/>
    <cellStyle name="Normal 16 8 8 3" xfId="12964" xr:uid="{00000000-0005-0000-0000-0000C4300000}"/>
    <cellStyle name="Normal 16 8 9" xfId="12965" xr:uid="{00000000-0005-0000-0000-0000C5300000}"/>
    <cellStyle name="Normal 16 9" xfId="12966" xr:uid="{00000000-0005-0000-0000-0000C6300000}"/>
    <cellStyle name="Normal 16 9 10" xfId="12967" xr:uid="{00000000-0005-0000-0000-0000C7300000}"/>
    <cellStyle name="Normal 16 9 2" xfId="12968" xr:uid="{00000000-0005-0000-0000-0000C8300000}"/>
    <cellStyle name="Normal 16 9 2 2" xfId="12969" xr:uid="{00000000-0005-0000-0000-0000C9300000}"/>
    <cellStyle name="Normal 16 9 2 2 2" xfId="12970" xr:uid="{00000000-0005-0000-0000-0000CA300000}"/>
    <cellStyle name="Normal 16 9 2 2 2 2" xfId="12971" xr:uid="{00000000-0005-0000-0000-0000CB300000}"/>
    <cellStyle name="Normal 16 9 2 2 2 3" xfId="12972" xr:uid="{00000000-0005-0000-0000-0000CC300000}"/>
    <cellStyle name="Normal 16 9 2 2 2 4" xfId="12973" xr:uid="{00000000-0005-0000-0000-0000CD300000}"/>
    <cellStyle name="Normal 16 9 2 2 3" xfId="12974" xr:uid="{00000000-0005-0000-0000-0000CE300000}"/>
    <cellStyle name="Normal 16 9 2 2 3 2" xfId="12975" xr:uid="{00000000-0005-0000-0000-0000CF300000}"/>
    <cellStyle name="Normal 16 9 2 2 3 3" xfId="12976" xr:uid="{00000000-0005-0000-0000-0000D0300000}"/>
    <cellStyle name="Normal 16 9 2 2 4" xfId="12977" xr:uid="{00000000-0005-0000-0000-0000D1300000}"/>
    <cellStyle name="Normal 16 9 2 2 5" xfId="12978" xr:uid="{00000000-0005-0000-0000-0000D2300000}"/>
    <cellStyle name="Normal 16 9 2 2 6" xfId="12979" xr:uid="{00000000-0005-0000-0000-0000D3300000}"/>
    <cellStyle name="Normal 16 9 2 3" xfId="12980" xr:uid="{00000000-0005-0000-0000-0000D4300000}"/>
    <cellStyle name="Normal 16 9 2 3 2" xfId="12981" xr:uid="{00000000-0005-0000-0000-0000D5300000}"/>
    <cellStyle name="Normal 16 9 2 3 3" xfId="12982" xr:uid="{00000000-0005-0000-0000-0000D6300000}"/>
    <cellStyle name="Normal 16 9 2 3 4" xfId="12983" xr:uid="{00000000-0005-0000-0000-0000D7300000}"/>
    <cellStyle name="Normal 16 9 2 4" xfId="12984" xr:uid="{00000000-0005-0000-0000-0000D8300000}"/>
    <cellStyle name="Normal 16 9 2 4 2" xfId="12985" xr:uid="{00000000-0005-0000-0000-0000D9300000}"/>
    <cellStyle name="Normal 16 9 2 4 3" xfId="12986" xr:uid="{00000000-0005-0000-0000-0000DA300000}"/>
    <cellStyle name="Normal 16 9 2 4 4" xfId="12987" xr:uid="{00000000-0005-0000-0000-0000DB300000}"/>
    <cellStyle name="Normal 16 9 2 5" xfId="12988" xr:uid="{00000000-0005-0000-0000-0000DC300000}"/>
    <cellStyle name="Normal 16 9 2 5 2" xfId="12989" xr:uid="{00000000-0005-0000-0000-0000DD300000}"/>
    <cellStyle name="Normal 16 9 2 5 3" xfId="12990" xr:uid="{00000000-0005-0000-0000-0000DE300000}"/>
    <cellStyle name="Normal 16 9 2 5 4" xfId="12991" xr:uid="{00000000-0005-0000-0000-0000DF300000}"/>
    <cellStyle name="Normal 16 9 2 6" xfId="12992" xr:uid="{00000000-0005-0000-0000-0000E0300000}"/>
    <cellStyle name="Normal 16 9 2 6 2" xfId="12993" xr:uid="{00000000-0005-0000-0000-0000E1300000}"/>
    <cellStyle name="Normal 16 9 2 6 3" xfId="12994" xr:uid="{00000000-0005-0000-0000-0000E2300000}"/>
    <cellStyle name="Normal 16 9 2 7" xfId="12995" xr:uid="{00000000-0005-0000-0000-0000E3300000}"/>
    <cellStyle name="Normal 16 9 2 8" xfId="12996" xr:uid="{00000000-0005-0000-0000-0000E4300000}"/>
    <cellStyle name="Normal 16 9 2 9" xfId="12997" xr:uid="{00000000-0005-0000-0000-0000E5300000}"/>
    <cellStyle name="Normal 16 9 3" xfId="12998" xr:uid="{00000000-0005-0000-0000-0000E6300000}"/>
    <cellStyle name="Normal 16 9 3 2" xfId="12999" xr:uid="{00000000-0005-0000-0000-0000E7300000}"/>
    <cellStyle name="Normal 16 9 3 2 2" xfId="13000" xr:uid="{00000000-0005-0000-0000-0000E8300000}"/>
    <cellStyle name="Normal 16 9 3 2 3" xfId="13001" xr:uid="{00000000-0005-0000-0000-0000E9300000}"/>
    <cellStyle name="Normal 16 9 3 2 4" xfId="13002" xr:uid="{00000000-0005-0000-0000-0000EA300000}"/>
    <cellStyle name="Normal 16 9 3 3" xfId="13003" xr:uid="{00000000-0005-0000-0000-0000EB300000}"/>
    <cellStyle name="Normal 16 9 3 3 2" xfId="13004" xr:uid="{00000000-0005-0000-0000-0000EC300000}"/>
    <cellStyle name="Normal 16 9 3 3 3" xfId="13005" xr:uid="{00000000-0005-0000-0000-0000ED300000}"/>
    <cellStyle name="Normal 16 9 3 4" xfId="13006" xr:uid="{00000000-0005-0000-0000-0000EE300000}"/>
    <cellStyle name="Normal 16 9 3 5" xfId="13007" xr:uid="{00000000-0005-0000-0000-0000EF300000}"/>
    <cellStyle name="Normal 16 9 3 6" xfId="13008" xr:uid="{00000000-0005-0000-0000-0000F0300000}"/>
    <cellStyle name="Normal 16 9 4" xfId="13009" xr:uid="{00000000-0005-0000-0000-0000F1300000}"/>
    <cellStyle name="Normal 16 9 4 2" xfId="13010" xr:uid="{00000000-0005-0000-0000-0000F2300000}"/>
    <cellStyle name="Normal 16 9 4 3" xfId="13011" xr:uid="{00000000-0005-0000-0000-0000F3300000}"/>
    <cellStyle name="Normal 16 9 4 4" xfId="13012" xr:uid="{00000000-0005-0000-0000-0000F4300000}"/>
    <cellStyle name="Normal 16 9 5" xfId="13013" xr:uid="{00000000-0005-0000-0000-0000F5300000}"/>
    <cellStyle name="Normal 16 9 5 2" xfId="13014" xr:uid="{00000000-0005-0000-0000-0000F6300000}"/>
    <cellStyle name="Normal 16 9 5 3" xfId="13015" xr:uid="{00000000-0005-0000-0000-0000F7300000}"/>
    <cellStyle name="Normal 16 9 5 4" xfId="13016" xr:uid="{00000000-0005-0000-0000-0000F8300000}"/>
    <cellStyle name="Normal 16 9 6" xfId="13017" xr:uid="{00000000-0005-0000-0000-0000F9300000}"/>
    <cellStyle name="Normal 16 9 6 2" xfId="13018" xr:uid="{00000000-0005-0000-0000-0000FA300000}"/>
    <cellStyle name="Normal 16 9 6 3" xfId="13019" xr:uid="{00000000-0005-0000-0000-0000FB300000}"/>
    <cellStyle name="Normal 16 9 6 4" xfId="13020" xr:uid="{00000000-0005-0000-0000-0000FC300000}"/>
    <cellStyle name="Normal 16 9 7" xfId="13021" xr:uid="{00000000-0005-0000-0000-0000FD300000}"/>
    <cellStyle name="Normal 16 9 7 2" xfId="13022" xr:uid="{00000000-0005-0000-0000-0000FE300000}"/>
    <cellStyle name="Normal 16 9 7 3" xfId="13023" xr:uid="{00000000-0005-0000-0000-0000FF300000}"/>
    <cellStyle name="Normal 16 9 8" xfId="13024" xr:uid="{00000000-0005-0000-0000-000000310000}"/>
    <cellStyle name="Normal 16 9 9" xfId="13025" xr:uid="{00000000-0005-0000-0000-000001310000}"/>
    <cellStyle name="Normal 160" xfId="13026" xr:uid="{00000000-0005-0000-0000-000002310000}"/>
    <cellStyle name="Normal 161" xfId="13027" xr:uid="{00000000-0005-0000-0000-000003310000}"/>
    <cellStyle name="Normal 162" xfId="13028" xr:uid="{00000000-0005-0000-0000-000004310000}"/>
    <cellStyle name="Normal 163" xfId="13029" xr:uid="{00000000-0005-0000-0000-000005310000}"/>
    <cellStyle name="Normal 164" xfId="13030" xr:uid="{00000000-0005-0000-0000-000006310000}"/>
    <cellStyle name="Normal 165" xfId="13031" xr:uid="{00000000-0005-0000-0000-000007310000}"/>
    <cellStyle name="Normal 166" xfId="13032" xr:uid="{00000000-0005-0000-0000-000008310000}"/>
    <cellStyle name="Normal 167" xfId="13033" xr:uid="{00000000-0005-0000-0000-000009310000}"/>
    <cellStyle name="Normal 168" xfId="13034" xr:uid="{00000000-0005-0000-0000-00000A310000}"/>
    <cellStyle name="Normal 169" xfId="13035" xr:uid="{00000000-0005-0000-0000-00000B310000}"/>
    <cellStyle name="Normal 17" xfId="73" xr:uid="{00000000-0005-0000-0000-00000C310000}"/>
    <cellStyle name="Normal 17 2" xfId="201" xr:uid="{00000000-0005-0000-0000-00000D310000}"/>
    <cellStyle name="Normal 17 2 2" xfId="492" xr:uid="{00000000-0005-0000-0000-00000E310000}"/>
    <cellStyle name="Normal 17 3" xfId="381" xr:uid="{00000000-0005-0000-0000-00000F310000}"/>
    <cellStyle name="Normal 17 4" xfId="13036" xr:uid="{00000000-0005-0000-0000-000010310000}"/>
    <cellStyle name="Normal 170" xfId="13037" xr:uid="{00000000-0005-0000-0000-000011310000}"/>
    <cellStyle name="Normal 171" xfId="13038" xr:uid="{00000000-0005-0000-0000-000012310000}"/>
    <cellStyle name="Normal 172" xfId="13039" xr:uid="{00000000-0005-0000-0000-000013310000}"/>
    <cellStyle name="Normal 173" xfId="13040" xr:uid="{00000000-0005-0000-0000-000014310000}"/>
    <cellStyle name="Normal 174" xfId="13041" xr:uid="{00000000-0005-0000-0000-000015310000}"/>
    <cellStyle name="Normal 174 2" xfId="13042" xr:uid="{00000000-0005-0000-0000-000016310000}"/>
    <cellStyle name="Normal 174 2 2" xfId="13043" xr:uid="{00000000-0005-0000-0000-000017310000}"/>
    <cellStyle name="Normal 174 2 2 2" xfId="13044" xr:uid="{00000000-0005-0000-0000-000018310000}"/>
    <cellStyle name="Normal 174 2 2 3" xfId="13045" xr:uid="{00000000-0005-0000-0000-000019310000}"/>
    <cellStyle name="Normal 174 2 3" xfId="13046" xr:uid="{00000000-0005-0000-0000-00001A310000}"/>
    <cellStyle name="Normal 174 2 4" xfId="13047" xr:uid="{00000000-0005-0000-0000-00001B310000}"/>
    <cellStyle name="Normal 174 2 5" xfId="13048" xr:uid="{00000000-0005-0000-0000-00001C310000}"/>
    <cellStyle name="Normal 174 3" xfId="13049" xr:uid="{00000000-0005-0000-0000-00001D310000}"/>
    <cellStyle name="Normal 174 3 2" xfId="13050" xr:uid="{00000000-0005-0000-0000-00001E310000}"/>
    <cellStyle name="Normal 174 3 3" xfId="13051" xr:uid="{00000000-0005-0000-0000-00001F310000}"/>
    <cellStyle name="Normal 174 4" xfId="13052" xr:uid="{00000000-0005-0000-0000-000020310000}"/>
    <cellStyle name="Normal 174 5" xfId="13053" xr:uid="{00000000-0005-0000-0000-000021310000}"/>
    <cellStyle name="Normal 174 6" xfId="13054" xr:uid="{00000000-0005-0000-0000-000022310000}"/>
    <cellStyle name="Normal 175" xfId="13055" xr:uid="{00000000-0005-0000-0000-000023310000}"/>
    <cellStyle name="Normal 175 2" xfId="13056" xr:uid="{00000000-0005-0000-0000-000024310000}"/>
    <cellStyle name="Normal 175 2 2" xfId="13057" xr:uid="{00000000-0005-0000-0000-000025310000}"/>
    <cellStyle name="Normal 175 2 2 2" xfId="13058" xr:uid="{00000000-0005-0000-0000-000026310000}"/>
    <cellStyle name="Normal 175 2 2 3" xfId="13059" xr:uid="{00000000-0005-0000-0000-000027310000}"/>
    <cellStyle name="Normal 175 2 3" xfId="13060" xr:uid="{00000000-0005-0000-0000-000028310000}"/>
    <cellStyle name="Normal 175 2 4" xfId="13061" xr:uid="{00000000-0005-0000-0000-000029310000}"/>
    <cellStyle name="Normal 175 2 5" xfId="13062" xr:uid="{00000000-0005-0000-0000-00002A310000}"/>
    <cellStyle name="Normal 175 3" xfId="13063" xr:uid="{00000000-0005-0000-0000-00002B310000}"/>
    <cellStyle name="Normal 175 3 2" xfId="13064" xr:uid="{00000000-0005-0000-0000-00002C310000}"/>
    <cellStyle name="Normal 175 3 3" xfId="13065" xr:uid="{00000000-0005-0000-0000-00002D310000}"/>
    <cellStyle name="Normal 175 4" xfId="13066" xr:uid="{00000000-0005-0000-0000-00002E310000}"/>
    <cellStyle name="Normal 175 5" xfId="13067" xr:uid="{00000000-0005-0000-0000-00002F310000}"/>
    <cellStyle name="Normal 175 6" xfId="13068" xr:uid="{00000000-0005-0000-0000-000030310000}"/>
    <cellStyle name="Normal 176" xfId="13069" xr:uid="{00000000-0005-0000-0000-000031310000}"/>
    <cellStyle name="Normal 176 2" xfId="13070" xr:uid="{00000000-0005-0000-0000-000032310000}"/>
    <cellStyle name="Normal 176 2 2" xfId="13071" xr:uid="{00000000-0005-0000-0000-000033310000}"/>
    <cellStyle name="Normal 176 2 2 2" xfId="13072" xr:uid="{00000000-0005-0000-0000-000034310000}"/>
    <cellStyle name="Normal 176 2 2 3" xfId="13073" xr:uid="{00000000-0005-0000-0000-000035310000}"/>
    <cellStyle name="Normal 176 2 3" xfId="13074" xr:uid="{00000000-0005-0000-0000-000036310000}"/>
    <cellStyle name="Normal 176 2 4" xfId="13075" xr:uid="{00000000-0005-0000-0000-000037310000}"/>
    <cellStyle name="Normal 176 2 5" xfId="13076" xr:uid="{00000000-0005-0000-0000-000038310000}"/>
    <cellStyle name="Normal 176 3" xfId="13077" xr:uid="{00000000-0005-0000-0000-000039310000}"/>
    <cellStyle name="Normal 176 3 2" xfId="13078" xr:uid="{00000000-0005-0000-0000-00003A310000}"/>
    <cellStyle name="Normal 176 3 3" xfId="13079" xr:uid="{00000000-0005-0000-0000-00003B310000}"/>
    <cellStyle name="Normal 176 4" xfId="13080" xr:uid="{00000000-0005-0000-0000-00003C310000}"/>
    <cellStyle name="Normal 176 5" xfId="13081" xr:uid="{00000000-0005-0000-0000-00003D310000}"/>
    <cellStyle name="Normal 176 6" xfId="13082" xr:uid="{00000000-0005-0000-0000-00003E310000}"/>
    <cellStyle name="Normal 177" xfId="13083" xr:uid="{00000000-0005-0000-0000-00003F310000}"/>
    <cellStyle name="Normal 177 2" xfId="13084" xr:uid="{00000000-0005-0000-0000-000040310000}"/>
    <cellStyle name="Normal 177 2 2" xfId="13085" xr:uid="{00000000-0005-0000-0000-000041310000}"/>
    <cellStyle name="Normal 177 2 2 2" xfId="13086" xr:uid="{00000000-0005-0000-0000-000042310000}"/>
    <cellStyle name="Normal 177 2 2 3" xfId="13087" xr:uid="{00000000-0005-0000-0000-000043310000}"/>
    <cellStyle name="Normal 177 2 3" xfId="13088" xr:uid="{00000000-0005-0000-0000-000044310000}"/>
    <cellStyle name="Normal 177 2 4" xfId="13089" xr:uid="{00000000-0005-0000-0000-000045310000}"/>
    <cellStyle name="Normal 177 2 5" xfId="13090" xr:uid="{00000000-0005-0000-0000-000046310000}"/>
    <cellStyle name="Normal 177 3" xfId="13091" xr:uid="{00000000-0005-0000-0000-000047310000}"/>
    <cellStyle name="Normal 177 3 2" xfId="13092" xr:uid="{00000000-0005-0000-0000-000048310000}"/>
    <cellStyle name="Normal 177 3 3" xfId="13093" xr:uid="{00000000-0005-0000-0000-000049310000}"/>
    <cellStyle name="Normal 177 4" xfId="13094" xr:uid="{00000000-0005-0000-0000-00004A310000}"/>
    <cellStyle name="Normal 177 5" xfId="13095" xr:uid="{00000000-0005-0000-0000-00004B310000}"/>
    <cellStyle name="Normal 177 6" xfId="13096" xr:uid="{00000000-0005-0000-0000-00004C310000}"/>
    <cellStyle name="Normal 178" xfId="13097" xr:uid="{00000000-0005-0000-0000-00004D310000}"/>
    <cellStyle name="Normal 178 2" xfId="13098" xr:uid="{00000000-0005-0000-0000-00004E310000}"/>
    <cellStyle name="Normal 178 2 2" xfId="13099" xr:uid="{00000000-0005-0000-0000-00004F310000}"/>
    <cellStyle name="Normal 178 2 2 2" xfId="13100" xr:uid="{00000000-0005-0000-0000-000050310000}"/>
    <cellStyle name="Normal 178 2 2 3" xfId="13101" xr:uid="{00000000-0005-0000-0000-000051310000}"/>
    <cellStyle name="Normal 178 2 3" xfId="13102" xr:uid="{00000000-0005-0000-0000-000052310000}"/>
    <cellStyle name="Normal 178 2 4" xfId="13103" xr:uid="{00000000-0005-0000-0000-000053310000}"/>
    <cellStyle name="Normal 178 2 5" xfId="13104" xr:uid="{00000000-0005-0000-0000-000054310000}"/>
    <cellStyle name="Normal 178 3" xfId="13105" xr:uid="{00000000-0005-0000-0000-000055310000}"/>
    <cellStyle name="Normal 178 3 2" xfId="13106" xr:uid="{00000000-0005-0000-0000-000056310000}"/>
    <cellStyle name="Normal 178 3 3" xfId="13107" xr:uid="{00000000-0005-0000-0000-000057310000}"/>
    <cellStyle name="Normal 178 4" xfId="13108" xr:uid="{00000000-0005-0000-0000-000058310000}"/>
    <cellStyle name="Normal 178 5" xfId="13109" xr:uid="{00000000-0005-0000-0000-000059310000}"/>
    <cellStyle name="Normal 178 6" xfId="13110" xr:uid="{00000000-0005-0000-0000-00005A310000}"/>
    <cellStyle name="Normal 179" xfId="587" xr:uid="{00000000-0005-0000-0000-00005B310000}"/>
    <cellStyle name="Normal 179 2" xfId="13111" xr:uid="{00000000-0005-0000-0000-00005C310000}"/>
    <cellStyle name="Normal 18" xfId="74" xr:uid="{00000000-0005-0000-0000-00005D310000}"/>
    <cellStyle name="Normal 18 2" xfId="202" xr:uid="{00000000-0005-0000-0000-00005E310000}"/>
    <cellStyle name="Normal 18 2 2" xfId="493" xr:uid="{00000000-0005-0000-0000-00005F310000}"/>
    <cellStyle name="Normal 18 3" xfId="382" xr:uid="{00000000-0005-0000-0000-000060310000}"/>
    <cellStyle name="Normal 18 4" xfId="13112" xr:uid="{00000000-0005-0000-0000-000061310000}"/>
    <cellStyle name="Normal 180" xfId="54146" xr:uid="{00000000-0005-0000-0000-000062310000}"/>
    <cellStyle name="Normal 181" xfId="54147" xr:uid="{00000000-0005-0000-0000-000063310000}"/>
    <cellStyle name="Normal 182" xfId="54148" xr:uid="{A8808173-6A05-4D71-BBA1-0864869B3B22}"/>
    <cellStyle name="Normal 183" xfId="54149" xr:uid="{31860B0F-B8E4-4BBE-8246-A0F8D50D1303}"/>
    <cellStyle name="Normal 19" xfId="75" xr:uid="{00000000-0005-0000-0000-000064310000}"/>
    <cellStyle name="Normal 19 2" xfId="203" xr:uid="{00000000-0005-0000-0000-000065310000}"/>
    <cellStyle name="Normal 19 2 2" xfId="494" xr:uid="{00000000-0005-0000-0000-000066310000}"/>
    <cellStyle name="Normal 19 3" xfId="383" xr:uid="{00000000-0005-0000-0000-000067310000}"/>
    <cellStyle name="Normal 19 4" xfId="13113" xr:uid="{00000000-0005-0000-0000-000068310000}"/>
    <cellStyle name="Normal 2" xfId="12" xr:uid="{00000000-0005-0000-0000-000069310000}"/>
    <cellStyle name="Normal 2 2" xfId="76" xr:uid="{00000000-0005-0000-0000-00006A310000}"/>
    <cellStyle name="Normal 2 2 2" xfId="77" xr:uid="{00000000-0005-0000-0000-00006B310000}"/>
    <cellStyle name="Normal 2 2 2 2" xfId="349" xr:uid="{00000000-0005-0000-0000-00006C310000}"/>
    <cellStyle name="Normal 2 2 2 3" xfId="13114" xr:uid="{00000000-0005-0000-0000-00006D310000}"/>
    <cellStyle name="Normal 2 2 2 3 2" xfId="13115" xr:uid="{00000000-0005-0000-0000-00006E310000}"/>
    <cellStyle name="Normal 2 2 2 3 2 2" xfId="13116" xr:uid="{00000000-0005-0000-0000-00006F310000}"/>
    <cellStyle name="Normal 2 2 2 3 2 2 2" xfId="13117" xr:uid="{00000000-0005-0000-0000-000070310000}"/>
    <cellStyle name="Normal 2 2 2 3 2 2 3" xfId="13118" xr:uid="{00000000-0005-0000-0000-000071310000}"/>
    <cellStyle name="Normal 2 2 2 3 2 3" xfId="13119" xr:uid="{00000000-0005-0000-0000-000072310000}"/>
    <cellStyle name="Normal 2 2 2 3 2 4" xfId="13120" xr:uid="{00000000-0005-0000-0000-000073310000}"/>
    <cellStyle name="Normal 2 2 2 3 2 5" xfId="13121" xr:uid="{00000000-0005-0000-0000-000074310000}"/>
    <cellStyle name="Normal 2 2 2 3 3" xfId="13122" xr:uid="{00000000-0005-0000-0000-000075310000}"/>
    <cellStyle name="Normal 2 2 2 3 3 2" xfId="13123" xr:uid="{00000000-0005-0000-0000-000076310000}"/>
    <cellStyle name="Normal 2 2 2 3 3 3" xfId="13124" xr:uid="{00000000-0005-0000-0000-000077310000}"/>
    <cellStyle name="Normal 2 2 2 3 4" xfId="13125" xr:uid="{00000000-0005-0000-0000-000078310000}"/>
    <cellStyle name="Normal 2 2 2 3 5" xfId="13126" xr:uid="{00000000-0005-0000-0000-000079310000}"/>
    <cellStyle name="Normal 2 2 2 3 6" xfId="13127" xr:uid="{00000000-0005-0000-0000-00007A310000}"/>
    <cellStyle name="Normal 2 2 3" xfId="13128" xr:uid="{00000000-0005-0000-0000-00007B310000}"/>
    <cellStyle name="Normal 2 2 3 2" xfId="13129" xr:uid="{00000000-0005-0000-0000-00007C310000}"/>
    <cellStyle name="Normal 2 2 3 2 2" xfId="13130" xr:uid="{00000000-0005-0000-0000-00007D310000}"/>
    <cellStyle name="Normal 2 2 3 2 2 2" xfId="13131" xr:uid="{00000000-0005-0000-0000-00007E310000}"/>
    <cellStyle name="Normal 2 2 3 2 2 3" xfId="13132" xr:uid="{00000000-0005-0000-0000-00007F310000}"/>
    <cellStyle name="Normal 2 2 3 2 2 4" xfId="13133" xr:uid="{00000000-0005-0000-0000-000080310000}"/>
    <cellStyle name="Normal 2 2 3 2 3" xfId="13134" xr:uid="{00000000-0005-0000-0000-000081310000}"/>
    <cellStyle name="Normal 2 2 3 2 3 2" xfId="13135" xr:uid="{00000000-0005-0000-0000-000082310000}"/>
    <cellStyle name="Normal 2 2 3 2 3 3" xfId="13136" xr:uid="{00000000-0005-0000-0000-000083310000}"/>
    <cellStyle name="Normal 2 2 3 2 4" xfId="13137" xr:uid="{00000000-0005-0000-0000-000084310000}"/>
    <cellStyle name="Normal 2 2 3 2 5" xfId="13138" xr:uid="{00000000-0005-0000-0000-000085310000}"/>
    <cellStyle name="Normal 2 2 3 2 6" xfId="13139" xr:uid="{00000000-0005-0000-0000-000086310000}"/>
    <cellStyle name="Normal 2 2 3 3" xfId="13140" xr:uid="{00000000-0005-0000-0000-000087310000}"/>
    <cellStyle name="Normal 2 2 3 3 2" xfId="13141" xr:uid="{00000000-0005-0000-0000-000088310000}"/>
    <cellStyle name="Normal 2 2 3 3 3" xfId="13142" xr:uid="{00000000-0005-0000-0000-000089310000}"/>
    <cellStyle name="Normal 2 2 3 3 4" xfId="13143" xr:uid="{00000000-0005-0000-0000-00008A310000}"/>
    <cellStyle name="Normal 2 2 3 4" xfId="13144" xr:uid="{00000000-0005-0000-0000-00008B310000}"/>
    <cellStyle name="Normal 2 2 3 4 2" xfId="13145" xr:uid="{00000000-0005-0000-0000-00008C310000}"/>
    <cellStyle name="Normal 2 2 3 4 3" xfId="13146" xr:uid="{00000000-0005-0000-0000-00008D310000}"/>
    <cellStyle name="Normal 2 2 3 4 4" xfId="13147" xr:uid="{00000000-0005-0000-0000-00008E310000}"/>
    <cellStyle name="Normal 2 2 3 5" xfId="13148" xr:uid="{00000000-0005-0000-0000-00008F310000}"/>
    <cellStyle name="Normal 2 2 3 5 2" xfId="13149" xr:uid="{00000000-0005-0000-0000-000090310000}"/>
    <cellStyle name="Normal 2 2 3 5 3" xfId="13150" xr:uid="{00000000-0005-0000-0000-000091310000}"/>
    <cellStyle name="Normal 2 2 3 5 4" xfId="13151" xr:uid="{00000000-0005-0000-0000-000092310000}"/>
    <cellStyle name="Normal 2 2 3 6" xfId="13152" xr:uid="{00000000-0005-0000-0000-000093310000}"/>
    <cellStyle name="Normal 2 2 3 6 2" xfId="13153" xr:uid="{00000000-0005-0000-0000-000094310000}"/>
    <cellStyle name="Normal 2 2 3 6 3" xfId="13154" xr:uid="{00000000-0005-0000-0000-000095310000}"/>
    <cellStyle name="Normal 2 2 3 7" xfId="13155" xr:uid="{00000000-0005-0000-0000-000096310000}"/>
    <cellStyle name="Normal 2 2 3 8" xfId="13156" xr:uid="{00000000-0005-0000-0000-000097310000}"/>
    <cellStyle name="Normal 2 2 3 9" xfId="13157" xr:uid="{00000000-0005-0000-0000-000098310000}"/>
    <cellStyle name="Normal 2 2 4" xfId="13158" xr:uid="{00000000-0005-0000-0000-000099310000}"/>
    <cellStyle name="Normal 2 2 4 2" xfId="13159" xr:uid="{00000000-0005-0000-0000-00009A310000}"/>
    <cellStyle name="Normal 2 2 4 2 2" xfId="13160" xr:uid="{00000000-0005-0000-0000-00009B310000}"/>
    <cellStyle name="Normal 2 2 4 2 2 2" xfId="13161" xr:uid="{00000000-0005-0000-0000-00009C310000}"/>
    <cellStyle name="Normal 2 2 4 2 2 3" xfId="13162" xr:uid="{00000000-0005-0000-0000-00009D310000}"/>
    <cellStyle name="Normal 2 2 4 2 3" xfId="13163" xr:uid="{00000000-0005-0000-0000-00009E310000}"/>
    <cellStyle name="Normal 2 2 4 2 4" xfId="13164" xr:uid="{00000000-0005-0000-0000-00009F310000}"/>
    <cellStyle name="Normal 2 2 4 2 5" xfId="13165" xr:uid="{00000000-0005-0000-0000-0000A0310000}"/>
    <cellStyle name="Normal 2 2 4 3" xfId="13166" xr:uid="{00000000-0005-0000-0000-0000A1310000}"/>
    <cellStyle name="Normal 2 2 4 3 2" xfId="13167" xr:uid="{00000000-0005-0000-0000-0000A2310000}"/>
    <cellStyle name="Normal 2 2 4 3 3" xfId="13168" xr:uid="{00000000-0005-0000-0000-0000A3310000}"/>
    <cellStyle name="Normal 2 2 4 4" xfId="13169" xr:uid="{00000000-0005-0000-0000-0000A4310000}"/>
    <cellStyle name="Normal 2 2 4 5" xfId="13170" xr:uid="{00000000-0005-0000-0000-0000A5310000}"/>
    <cellStyle name="Normal 2 2 4 6" xfId="13171" xr:uid="{00000000-0005-0000-0000-0000A6310000}"/>
    <cellStyle name="Normal 2 3" xfId="359" xr:uid="{00000000-0005-0000-0000-0000A7310000}"/>
    <cellStyle name="Normal 2 3 2" xfId="13172" xr:uid="{00000000-0005-0000-0000-0000A8310000}"/>
    <cellStyle name="Normal 2 3 2 2" xfId="13173" xr:uid="{00000000-0005-0000-0000-0000A9310000}"/>
    <cellStyle name="Normal 2 3 2 2 2" xfId="13174" xr:uid="{00000000-0005-0000-0000-0000AA310000}"/>
    <cellStyle name="Normal 2 3 2 2 2 2" xfId="13175" xr:uid="{00000000-0005-0000-0000-0000AB310000}"/>
    <cellStyle name="Normal 2 3 2 2 2 3" xfId="13176" xr:uid="{00000000-0005-0000-0000-0000AC310000}"/>
    <cellStyle name="Normal 2 3 2 2 3" xfId="13177" xr:uid="{00000000-0005-0000-0000-0000AD310000}"/>
    <cellStyle name="Normal 2 3 2 2 4" xfId="13178" xr:uid="{00000000-0005-0000-0000-0000AE310000}"/>
    <cellStyle name="Normal 2 3 2 2 5" xfId="13179" xr:uid="{00000000-0005-0000-0000-0000AF310000}"/>
    <cellStyle name="Normal 2 3 2 3" xfId="13180" xr:uid="{00000000-0005-0000-0000-0000B0310000}"/>
    <cellStyle name="Normal 2 3 2 3 2" xfId="13181" xr:uid="{00000000-0005-0000-0000-0000B1310000}"/>
    <cellStyle name="Normal 2 3 2 3 3" xfId="13182" xr:uid="{00000000-0005-0000-0000-0000B2310000}"/>
    <cellStyle name="Normal 2 3 2 4" xfId="13183" xr:uid="{00000000-0005-0000-0000-0000B3310000}"/>
    <cellStyle name="Normal 2 3 2 5" xfId="13184" xr:uid="{00000000-0005-0000-0000-0000B4310000}"/>
    <cellStyle name="Normal 2 3 2 6" xfId="13185" xr:uid="{00000000-0005-0000-0000-0000B5310000}"/>
    <cellStyle name="Normal 2 4" xfId="13186" xr:uid="{00000000-0005-0000-0000-0000B6310000}"/>
    <cellStyle name="Normal 2 4 2" xfId="13187" xr:uid="{00000000-0005-0000-0000-0000B7310000}"/>
    <cellStyle name="Normal 2 4 2 2" xfId="13188" xr:uid="{00000000-0005-0000-0000-0000B8310000}"/>
    <cellStyle name="Normal 2 4 2 2 2" xfId="13189" xr:uid="{00000000-0005-0000-0000-0000B9310000}"/>
    <cellStyle name="Normal 2 4 2 2 2 2" xfId="13190" xr:uid="{00000000-0005-0000-0000-0000BA310000}"/>
    <cellStyle name="Normal 2 4 2 2 2 3" xfId="13191" xr:uid="{00000000-0005-0000-0000-0000BB310000}"/>
    <cellStyle name="Normal 2 4 2 2 3" xfId="13192" xr:uid="{00000000-0005-0000-0000-0000BC310000}"/>
    <cellStyle name="Normal 2 4 2 2 4" xfId="13193" xr:uid="{00000000-0005-0000-0000-0000BD310000}"/>
    <cellStyle name="Normal 2 4 2 2 5" xfId="13194" xr:uid="{00000000-0005-0000-0000-0000BE310000}"/>
    <cellStyle name="Normal 2 4 2 3" xfId="13195" xr:uid="{00000000-0005-0000-0000-0000BF310000}"/>
    <cellStyle name="Normal 2 4 2 3 2" xfId="13196" xr:uid="{00000000-0005-0000-0000-0000C0310000}"/>
    <cellStyle name="Normal 2 4 2 3 3" xfId="13197" xr:uid="{00000000-0005-0000-0000-0000C1310000}"/>
    <cellStyle name="Normal 2 4 2 3 4" xfId="13198" xr:uid="{00000000-0005-0000-0000-0000C2310000}"/>
    <cellStyle name="Normal 2 4 2 4" xfId="13199" xr:uid="{00000000-0005-0000-0000-0000C3310000}"/>
    <cellStyle name="Normal 2 4 2 4 2" xfId="13200" xr:uid="{00000000-0005-0000-0000-0000C4310000}"/>
    <cellStyle name="Normal 2 4 2 4 3" xfId="13201" xr:uid="{00000000-0005-0000-0000-0000C5310000}"/>
    <cellStyle name="Normal 2 4 2 5" xfId="13202" xr:uid="{00000000-0005-0000-0000-0000C6310000}"/>
    <cellStyle name="Normal 2 4 2 6" xfId="13203" xr:uid="{00000000-0005-0000-0000-0000C7310000}"/>
    <cellStyle name="Normal 2 4 2 7" xfId="13204" xr:uid="{00000000-0005-0000-0000-0000C8310000}"/>
    <cellStyle name="Normal 2 4 3" xfId="13205" xr:uid="{00000000-0005-0000-0000-0000C9310000}"/>
    <cellStyle name="Normal 2 4 3 2" xfId="13206" xr:uid="{00000000-0005-0000-0000-0000CA310000}"/>
    <cellStyle name="Normal 2 4 3 2 2" xfId="13207" xr:uid="{00000000-0005-0000-0000-0000CB310000}"/>
    <cellStyle name="Normal 2 4 3 2 3" xfId="13208" xr:uid="{00000000-0005-0000-0000-0000CC310000}"/>
    <cellStyle name="Normal 2 4 3 2 4" xfId="13209" xr:uid="{00000000-0005-0000-0000-0000CD310000}"/>
    <cellStyle name="Normal 2 4 3 3" xfId="13210" xr:uid="{00000000-0005-0000-0000-0000CE310000}"/>
    <cellStyle name="Normal 2 4 3 3 2" xfId="13211" xr:uid="{00000000-0005-0000-0000-0000CF310000}"/>
    <cellStyle name="Normal 2 4 3 3 3" xfId="13212" xr:uid="{00000000-0005-0000-0000-0000D0310000}"/>
    <cellStyle name="Normal 2 4 3 4" xfId="13213" xr:uid="{00000000-0005-0000-0000-0000D1310000}"/>
    <cellStyle name="Normal 2 4 3 5" xfId="13214" xr:uid="{00000000-0005-0000-0000-0000D2310000}"/>
    <cellStyle name="Normal 2 4 3 6" xfId="13215" xr:uid="{00000000-0005-0000-0000-0000D3310000}"/>
    <cellStyle name="Normal 2 4 4" xfId="13216" xr:uid="{00000000-0005-0000-0000-0000D4310000}"/>
    <cellStyle name="Normal 2 4 4 2" xfId="13217" xr:uid="{00000000-0005-0000-0000-0000D5310000}"/>
    <cellStyle name="Normal 2 4 4 3" xfId="13218" xr:uid="{00000000-0005-0000-0000-0000D6310000}"/>
    <cellStyle name="Normal 2 4 4 4" xfId="13219" xr:uid="{00000000-0005-0000-0000-0000D7310000}"/>
    <cellStyle name="Normal 2 4 5" xfId="13220" xr:uid="{00000000-0005-0000-0000-0000D8310000}"/>
    <cellStyle name="Normal 2 4 5 2" xfId="13221" xr:uid="{00000000-0005-0000-0000-0000D9310000}"/>
    <cellStyle name="Normal 2 4 5 3" xfId="13222" xr:uid="{00000000-0005-0000-0000-0000DA310000}"/>
    <cellStyle name="Normal 2 4 5 4" xfId="13223" xr:uid="{00000000-0005-0000-0000-0000DB310000}"/>
    <cellStyle name="Normal 2 4 6" xfId="13224" xr:uid="{00000000-0005-0000-0000-0000DC310000}"/>
    <cellStyle name="Normal 2 4 6 2" xfId="13225" xr:uid="{00000000-0005-0000-0000-0000DD310000}"/>
    <cellStyle name="Normal 2 4 6 3" xfId="13226" xr:uid="{00000000-0005-0000-0000-0000DE310000}"/>
    <cellStyle name="Normal 2 4 7" xfId="13227" xr:uid="{00000000-0005-0000-0000-0000DF310000}"/>
    <cellStyle name="Normal 2 4 8" xfId="13228" xr:uid="{00000000-0005-0000-0000-0000E0310000}"/>
    <cellStyle name="Normal 2 4 9" xfId="13229" xr:uid="{00000000-0005-0000-0000-0000E1310000}"/>
    <cellStyle name="Normal 20" xfId="78" xr:uid="{00000000-0005-0000-0000-0000E2310000}"/>
    <cellStyle name="Normal 20 2" xfId="204" xr:uid="{00000000-0005-0000-0000-0000E3310000}"/>
    <cellStyle name="Normal 20 2 2" xfId="495" xr:uid="{00000000-0005-0000-0000-0000E4310000}"/>
    <cellStyle name="Normal 20 3" xfId="384" xr:uid="{00000000-0005-0000-0000-0000E5310000}"/>
    <cellStyle name="Normal 20 4" xfId="13230" xr:uid="{00000000-0005-0000-0000-0000E6310000}"/>
    <cellStyle name="Normal 21" xfId="79" xr:uid="{00000000-0005-0000-0000-0000E7310000}"/>
    <cellStyle name="Normal 21 2" xfId="205" xr:uid="{00000000-0005-0000-0000-0000E8310000}"/>
    <cellStyle name="Normal 21 2 2" xfId="496" xr:uid="{00000000-0005-0000-0000-0000E9310000}"/>
    <cellStyle name="Normal 21 3" xfId="385" xr:uid="{00000000-0005-0000-0000-0000EA310000}"/>
    <cellStyle name="Normal 21 4" xfId="13231" xr:uid="{00000000-0005-0000-0000-0000EB310000}"/>
    <cellStyle name="Normal 22" xfId="80" xr:uid="{00000000-0005-0000-0000-0000EC310000}"/>
    <cellStyle name="Normal 22 2" xfId="206" xr:uid="{00000000-0005-0000-0000-0000ED310000}"/>
    <cellStyle name="Normal 22 2 2" xfId="497" xr:uid="{00000000-0005-0000-0000-0000EE310000}"/>
    <cellStyle name="Normal 22 3" xfId="386" xr:uid="{00000000-0005-0000-0000-0000EF310000}"/>
    <cellStyle name="Normal 22 4" xfId="13232" xr:uid="{00000000-0005-0000-0000-0000F0310000}"/>
    <cellStyle name="Normal 23" xfId="81" xr:uid="{00000000-0005-0000-0000-0000F1310000}"/>
    <cellStyle name="Normal 23 2" xfId="207" xr:uid="{00000000-0005-0000-0000-0000F2310000}"/>
    <cellStyle name="Normal 23 2 2" xfId="498" xr:uid="{00000000-0005-0000-0000-0000F3310000}"/>
    <cellStyle name="Normal 23 3" xfId="387" xr:uid="{00000000-0005-0000-0000-0000F4310000}"/>
    <cellStyle name="Normal 23 4" xfId="13233" xr:uid="{00000000-0005-0000-0000-0000F5310000}"/>
    <cellStyle name="Normal 24" xfId="82" xr:uid="{00000000-0005-0000-0000-0000F6310000}"/>
    <cellStyle name="Normal 24 2" xfId="208" xr:uid="{00000000-0005-0000-0000-0000F7310000}"/>
    <cellStyle name="Normal 24 2 2" xfId="499" xr:uid="{00000000-0005-0000-0000-0000F8310000}"/>
    <cellStyle name="Normal 24 3" xfId="388" xr:uid="{00000000-0005-0000-0000-0000F9310000}"/>
    <cellStyle name="Normal 24 4" xfId="13234" xr:uid="{00000000-0005-0000-0000-0000FA310000}"/>
    <cellStyle name="Normal 25" xfId="83" xr:uid="{00000000-0005-0000-0000-0000FB310000}"/>
    <cellStyle name="Normal 25 2" xfId="209" xr:uid="{00000000-0005-0000-0000-0000FC310000}"/>
    <cellStyle name="Normal 25 2 2" xfId="500" xr:uid="{00000000-0005-0000-0000-0000FD310000}"/>
    <cellStyle name="Normal 25 3" xfId="389" xr:uid="{00000000-0005-0000-0000-0000FE310000}"/>
    <cellStyle name="Normal 25 4" xfId="13235" xr:uid="{00000000-0005-0000-0000-0000FF310000}"/>
    <cellStyle name="Normal 26" xfId="84" xr:uid="{00000000-0005-0000-0000-000000320000}"/>
    <cellStyle name="Normal 26 2" xfId="210" xr:uid="{00000000-0005-0000-0000-000001320000}"/>
    <cellStyle name="Normal 26 2 2" xfId="501" xr:uid="{00000000-0005-0000-0000-000002320000}"/>
    <cellStyle name="Normal 26 3" xfId="390" xr:uid="{00000000-0005-0000-0000-000003320000}"/>
    <cellStyle name="Normal 26 4" xfId="13236" xr:uid="{00000000-0005-0000-0000-000004320000}"/>
    <cellStyle name="Normal 27" xfId="85" xr:uid="{00000000-0005-0000-0000-000005320000}"/>
    <cellStyle name="Normal 27 2" xfId="211" xr:uid="{00000000-0005-0000-0000-000006320000}"/>
    <cellStyle name="Normal 27 2 2" xfId="502" xr:uid="{00000000-0005-0000-0000-000007320000}"/>
    <cellStyle name="Normal 27 3" xfId="391" xr:uid="{00000000-0005-0000-0000-000008320000}"/>
    <cellStyle name="Normal 27 4" xfId="13237" xr:uid="{00000000-0005-0000-0000-000009320000}"/>
    <cellStyle name="Normal 28" xfId="86" xr:uid="{00000000-0005-0000-0000-00000A320000}"/>
    <cellStyle name="Normal 28 2" xfId="212" xr:uid="{00000000-0005-0000-0000-00000B320000}"/>
    <cellStyle name="Normal 28 2 2" xfId="503" xr:uid="{00000000-0005-0000-0000-00000C320000}"/>
    <cellStyle name="Normal 28 3" xfId="392" xr:uid="{00000000-0005-0000-0000-00000D320000}"/>
    <cellStyle name="Normal 28 4" xfId="13238" xr:uid="{00000000-0005-0000-0000-00000E320000}"/>
    <cellStyle name="Normal 29" xfId="87" xr:uid="{00000000-0005-0000-0000-00000F320000}"/>
    <cellStyle name="Normal 29 2" xfId="213" xr:uid="{00000000-0005-0000-0000-000010320000}"/>
    <cellStyle name="Normal 29 2 2" xfId="504" xr:uid="{00000000-0005-0000-0000-000011320000}"/>
    <cellStyle name="Normal 29 3" xfId="393" xr:uid="{00000000-0005-0000-0000-000012320000}"/>
    <cellStyle name="Normal 29 4" xfId="13239" xr:uid="{00000000-0005-0000-0000-000013320000}"/>
    <cellStyle name="Normal 3" xfId="13" xr:uid="{00000000-0005-0000-0000-000014320000}"/>
    <cellStyle name="Normal 3 2" xfId="88" xr:uid="{00000000-0005-0000-0000-000015320000}"/>
    <cellStyle name="Normal 3 2 2" xfId="214" xr:uid="{00000000-0005-0000-0000-000016320000}"/>
    <cellStyle name="Normal 3 2 2 2" xfId="505" xr:uid="{00000000-0005-0000-0000-000017320000}"/>
    <cellStyle name="Normal 3 2 3" xfId="394" xr:uid="{00000000-0005-0000-0000-000018320000}"/>
    <cellStyle name="Normal 3 2 4" xfId="13240" xr:uid="{00000000-0005-0000-0000-000019320000}"/>
    <cellStyle name="Normal 3 3" xfId="89" xr:uid="{00000000-0005-0000-0000-00001A320000}"/>
    <cellStyle name="Normal 3 4" xfId="215" xr:uid="{00000000-0005-0000-0000-00001B320000}"/>
    <cellStyle name="Normal 3 4 2" xfId="506" xr:uid="{00000000-0005-0000-0000-00001C320000}"/>
    <cellStyle name="Normal 30" xfId="90" xr:uid="{00000000-0005-0000-0000-00001D320000}"/>
    <cellStyle name="Normal 30 2" xfId="216" xr:uid="{00000000-0005-0000-0000-00001E320000}"/>
    <cellStyle name="Normal 30 2 2" xfId="507" xr:uid="{00000000-0005-0000-0000-00001F320000}"/>
    <cellStyle name="Normal 30 3" xfId="395" xr:uid="{00000000-0005-0000-0000-000020320000}"/>
    <cellStyle name="Normal 30 4" xfId="13241" xr:uid="{00000000-0005-0000-0000-000021320000}"/>
    <cellStyle name="Normal 31" xfId="91" xr:uid="{00000000-0005-0000-0000-000022320000}"/>
    <cellStyle name="Normal 31 2" xfId="217" xr:uid="{00000000-0005-0000-0000-000023320000}"/>
    <cellStyle name="Normal 31 2 2" xfId="508" xr:uid="{00000000-0005-0000-0000-000024320000}"/>
    <cellStyle name="Normal 31 3" xfId="396" xr:uid="{00000000-0005-0000-0000-000025320000}"/>
    <cellStyle name="Normal 31 4" xfId="13242" xr:uid="{00000000-0005-0000-0000-000026320000}"/>
    <cellStyle name="Normal 32" xfId="92" xr:uid="{00000000-0005-0000-0000-000027320000}"/>
    <cellStyle name="Normal 32 2" xfId="218" xr:uid="{00000000-0005-0000-0000-000028320000}"/>
    <cellStyle name="Normal 32 2 2" xfId="509" xr:uid="{00000000-0005-0000-0000-000029320000}"/>
    <cellStyle name="Normal 32 3" xfId="397" xr:uid="{00000000-0005-0000-0000-00002A320000}"/>
    <cellStyle name="Normal 32 4" xfId="13243" xr:uid="{00000000-0005-0000-0000-00002B320000}"/>
    <cellStyle name="Normal 33" xfId="93" xr:uid="{00000000-0005-0000-0000-00002C320000}"/>
    <cellStyle name="Normal 33 2" xfId="219" xr:uid="{00000000-0005-0000-0000-00002D320000}"/>
    <cellStyle name="Normal 33 2 2" xfId="510" xr:uid="{00000000-0005-0000-0000-00002E320000}"/>
    <cellStyle name="Normal 33 3" xfId="398" xr:uid="{00000000-0005-0000-0000-00002F320000}"/>
    <cellStyle name="Normal 33 4" xfId="13244" xr:uid="{00000000-0005-0000-0000-000030320000}"/>
    <cellStyle name="Normal 34" xfId="94" xr:uid="{00000000-0005-0000-0000-000031320000}"/>
    <cellStyle name="Normal 34 2" xfId="220" xr:uid="{00000000-0005-0000-0000-000032320000}"/>
    <cellStyle name="Normal 34 2 2" xfId="511" xr:uid="{00000000-0005-0000-0000-000033320000}"/>
    <cellStyle name="Normal 34 3" xfId="399" xr:uid="{00000000-0005-0000-0000-000034320000}"/>
    <cellStyle name="Normal 34 4" xfId="13245" xr:uid="{00000000-0005-0000-0000-000035320000}"/>
    <cellStyle name="Normal 35" xfId="95" xr:uid="{00000000-0005-0000-0000-000036320000}"/>
    <cellStyle name="Normal 35 2" xfId="221" xr:uid="{00000000-0005-0000-0000-000037320000}"/>
    <cellStyle name="Normal 35 2 2" xfId="512" xr:uid="{00000000-0005-0000-0000-000038320000}"/>
    <cellStyle name="Normal 35 3" xfId="400" xr:uid="{00000000-0005-0000-0000-000039320000}"/>
    <cellStyle name="Normal 35 4" xfId="13246" xr:uid="{00000000-0005-0000-0000-00003A320000}"/>
    <cellStyle name="Normal 36" xfId="96" xr:uid="{00000000-0005-0000-0000-00003B320000}"/>
    <cellStyle name="Normal 36 2" xfId="222" xr:uid="{00000000-0005-0000-0000-00003C320000}"/>
    <cellStyle name="Normal 36 2 2" xfId="513" xr:uid="{00000000-0005-0000-0000-00003D320000}"/>
    <cellStyle name="Normal 36 3" xfId="401" xr:uid="{00000000-0005-0000-0000-00003E320000}"/>
    <cellStyle name="Normal 36 4" xfId="13247" xr:uid="{00000000-0005-0000-0000-00003F320000}"/>
    <cellStyle name="Normal 37" xfId="97" xr:uid="{00000000-0005-0000-0000-000040320000}"/>
    <cellStyle name="Normal 37 10" xfId="13248" xr:uid="{00000000-0005-0000-0000-000041320000}"/>
    <cellStyle name="Normal 37 10 2" xfId="13249" xr:uid="{00000000-0005-0000-0000-000042320000}"/>
    <cellStyle name="Normal 37 10 2 2" xfId="13250" xr:uid="{00000000-0005-0000-0000-000043320000}"/>
    <cellStyle name="Normal 37 10 2 2 2" xfId="13251" xr:uid="{00000000-0005-0000-0000-000044320000}"/>
    <cellStyle name="Normal 37 10 2 2 3" xfId="13252" xr:uid="{00000000-0005-0000-0000-000045320000}"/>
    <cellStyle name="Normal 37 10 2 2 4" xfId="13253" xr:uid="{00000000-0005-0000-0000-000046320000}"/>
    <cellStyle name="Normal 37 10 2 3" xfId="13254" xr:uid="{00000000-0005-0000-0000-000047320000}"/>
    <cellStyle name="Normal 37 10 2 3 2" xfId="13255" xr:uid="{00000000-0005-0000-0000-000048320000}"/>
    <cellStyle name="Normal 37 10 2 3 3" xfId="13256" xr:uid="{00000000-0005-0000-0000-000049320000}"/>
    <cellStyle name="Normal 37 10 2 4" xfId="13257" xr:uid="{00000000-0005-0000-0000-00004A320000}"/>
    <cellStyle name="Normal 37 10 2 5" xfId="13258" xr:uid="{00000000-0005-0000-0000-00004B320000}"/>
    <cellStyle name="Normal 37 10 2 6" xfId="13259" xr:uid="{00000000-0005-0000-0000-00004C320000}"/>
    <cellStyle name="Normal 37 10 3" xfId="13260" xr:uid="{00000000-0005-0000-0000-00004D320000}"/>
    <cellStyle name="Normal 37 10 3 2" xfId="13261" xr:uid="{00000000-0005-0000-0000-00004E320000}"/>
    <cellStyle name="Normal 37 10 3 3" xfId="13262" xr:uid="{00000000-0005-0000-0000-00004F320000}"/>
    <cellStyle name="Normal 37 10 3 4" xfId="13263" xr:uid="{00000000-0005-0000-0000-000050320000}"/>
    <cellStyle name="Normal 37 10 4" xfId="13264" xr:uid="{00000000-0005-0000-0000-000051320000}"/>
    <cellStyle name="Normal 37 10 4 2" xfId="13265" xr:uid="{00000000-0005-0000-0000-000052320000}"/>
    <cellStyle name="Normal 37 10 4 3" xfId="13266" xr:uid="{00000000-0005-0000-0000-000053320000}"/>
    <cellStyle name="Normal 37 10 4 4" xfId="13267" xr:uid="{00000000-0005-0000-0000-000054320000}"/>
    <cellStyle name="Normal 37 10 5" xfId="13268" xr:uid="{00000000-0005-0000-0000-000055320000}"/>
    <cellStyle name="Normal 37 10 5 2" xfId="13269" xr:uid="{00000000-0005-0000-0000-000056320000}"/>
    <cellStyle name="Normal 37 10 5 3" xfId="13270" xr:uid="{00000000-0005-0000-0000-000057320000}"/>
    <cellStyle name="Normal 37 10 5 4" xfId="13271" xr:uid="{00000000-0005-0000-0000-000058320000}"/>
    <cellStyle name="Normal 37 10 6" xfId="13272" xr:uid="{00000000-0005-0000-0000-000059320000}"/>
    <cellStyle name="Normal 37 10 6 2" xfId="13273" xr:uid="{00000000-0005-0000-0000-00005A320000}"/>
    <cellStyle name="Normal 37 10 6 3" xfId="13274" xr:uid="{00000000-0005-0000-0000-00005B320000}"/>
    <cellStyle name="Normal 37 10 7" xfId="13275" xr:uid="{00000000-0005-0000-0000-00005C320000}"/>
    <cellStyle name="Normal 37 10 8" xfId="13276" xr:uid="{00000000-0005-0000-0000-00005D320000}"/>
    <cellStyle name="Normal 37 10 9" xfId="13277" xr:uid="{00000000-0005-0000-0000-00005E320000}"/>
    <cellStyle name="Normal 37 11" xfId="13278" xr:uid="{00000000-0005-0000-0000-00005F320000}"/>
    <cellStyle name="Normal 37 11 2" xfId="13279" xr:uid="{00000000-0005-0000-0000-000060320000}"/>
    <cellStyle name="Normal 37 11 2 2" xfId="13280" xr:uid="{00000000-0005-0000-0000-000061320000}"/>
    <cellStyle name="Normal 37 11 2 2 2" xfId="13281" xr:uid="{00000000-0005-0000-0000-000062320000}"/>
    <cellStyle name="Normal 37 11 2 2 3" xfId="13282" xr:uid="{00000000-0005-0000-0000-000063320000}"/>
    <cellStyle name="Normal 37 11 2 2 4" xfId="13283" xr:uid="{00000000-0005-0000-0000-000064320000}"/>
    <cellStyle name="Normal 37 11 2 3" xfId="13284" xr:uid="{00000000-0005-0000-0000-000065320000}"/>
    <cellStyle name="Normal 37 11 2 3 2" xfId="13285" xr:uid="{00000000-0005-0000-0000-000066320000}"/>
    <cellStyle name="Normal 37 11 2 3 3" xfId="13286" xr:uid="{00000000-0005-0000-0000-000067320000}"/>
    <cellStyle name="Normal 37 11 2 4" xfId="13287" xr:uid="{00000000-0005-0000-0000-000068320000}"/>
    <cellStyle name="Normal 37 11 2 5" xfId="13288" xr:uid="{00000000-0005-0000-0000-000069320000}"/>
    <cellStyle name="Normal 37 11 2 6" xfId="13289" xr:uid="{00000000-0005-0000-0000-00006A320000}"/>
    <cellStyle name="Normal 37 11 3" xfId="13290" xr:uid="{00000000-0005-0000-0000-00006B320000}"/>
    <cellStyle name="Normal 37 11 3 2" xfId="13291" xr:uid="{00000000-0005-0000-0000-00006C320000}"/>
    <cellStyle name="Normal 37 11 3 3" xfId="13292" xr:uid="{00000000-0005-0000-0000-00006D320000}"/>
    <cellStyle name="Normal 37 11 3 4" xfId="13293" xr:uid="{00000000-0005-0000-0000-00006E320000}"/>
    <cellStyle name="Normal 37 11 4" xfId="13294" xr:uid="{00000000-0005-0000-0000-00006F320000}"/>
    <cellStyle name="Normal 37 11 4 2" xfId="13295" xr:uid="{00000000-0005-0000-0000-000070320000}"/>
    <cellStyle name="Normal 37 11 4 3" xfId="13296" xr:uid="{00000000-0005-0000-0000-000071320000}"/>
    <cellStyle name="Normal 37 11 4 4" xfId="13297" xr:uid="{00000000-0005-0000-0000-000072320000}"/>
    <cellStyle name="Normal 37 11 5" xfId="13298" xr:uid="{00000000-0005-0000-0000-000073320000}"/>
    <cellStyle name="Normal 37 11 5 2" xfId="13299" xr:uid="{00000000-0005-0000-0000-000074320000}"/>
    <cellStyle name="Normal 37 11 5 3" xfId="13300" xr:uid="{00000000-0005-0000-0000-000075320000}"/>
    <cellStyle name="Normal 37 11 5 4" xfId="13301" xr:uid="{00000000-0005-0000-0000-000076320000}"/>
    <cellStyle name="Normal 37 11 6" xfId="13302" xr:uid="{00000000-0005-0000-0000-000077320000}"/>
    <cellStyle name="Normal 37 11 6 2" xfId="13303" xr:uid="{00000000-0005-0000-0000-000078320000}"/>
    <cellStyle name="Normal 37 11 6 3" xfId="13304" xr:uid="{00000000-0005-0000-0000-000079320000}"/>
    <cellStyle name="Normal 37 11 7" xfId="13305" xr:uid="{00000000-0005-0000-0000-00007A320000}"/>
    <cellStyle name="Normal 37 11 8" xfId="13306" xr:uid="{00000000-0005-0000-0000-00007B320000}"/>
    <cellStyle name="Normal 37 11 9" xfId="13307" xr:uid="{00000000-0005-0000-0000-00007C320000}"/>
    <cellStyle name="Normal 37 12" xfId="13308" xr:uid="{00000000-0005-0000-0000-00007D320000}"/>
    <cellStyle name="Normal 37 12 2" xfId="13309" xr:uid="{00000000-0005-0000-0000-00007E320000}"/>
    <cellStyle name="Normal 37 12 2 2" xfId="13310" xr:uid="{00000000-0005-0000-0000-00007F320000}"/>
    <cellStyle name="Normal 37 12 2 2 2" xfId="13311" xr:uid="{00000000-0005-0000-0000-000080320000}"/>
    <cellStyle name="Normal 37 12 2 2 3" xfId="13312" xr:uid="{00000000-0005-0000-0000-000081320000}"/>
    <cellStyle name="Normal 37 12 2 2 4" xfId="13313" xr:uid="{00000000-0005-0000-0000-000082320000}"/>
    <cellStyle name="Normal 37 12 2 3" xfId="13314" xr:uid="{00000000-0005-0000-0000-000083320000}"/>
    <cellStyle name="Normal 37 12 2 3 2" xfId="13315" xr:uid="{00000000-0005-0000-0000-000084320000}"/>
    <cellStyle name="Normal 37 12 2 3 3" xfId="13316" xr:uid="{00000000-0005-0000-0000-000085320000}"/>
    <cellStyle name="Normal 37 12 2 4" xfId="13317" xr:uid="{00000000-0005-0000-0000-000086320000}"/>
    <cellStyle name="Normal 37 12 2 5" xfId="13318" xr:uid="{00000000-0005-0000-0000-000087320000}"/>
    <cellStyle name="Normal 37 12 2 6" xfId="13319" xr:uid="{00000000-0005-0000-0000-000088320000}"/>
    <cellStyle name="Normal 37 12 3" xfId="13320" xr:uid="{00000000-0005-0000-0000-000089320000}"/>
    <cellStyle name="Normal 37 12 3 2" xfId="13321" xr:uid="{00000000-0005-0000-0000-00008A320000}"/>
    <cellStyle name="Normal 37 12 3 3" xfId="13322" xr:uid="{00000000-0005-0000-0000-00008B320000}"/>
    <cellStyle name="Normal 37 12 3 4" xfId="13323" xr:uid="{00000000-0005-0000-0000-00008C320000}"/>
    <cellStyle name="Normal 37 12 4" xfId="13324" xr:uid="{00000000-0005-0000-0000-00008D320000}"/>
    <cellStyle name="Normal 37 12 4 2" xfId="13325" xr:uid="{00000000-0005-0000-0000-00008E320000}"/>
    <cellStyle name="Normal 37 12 4 3" xfId="13326" xr:uid="{00000000-0005-0000-0000-00008F320000}"/>
    <cellStyle name="Normal 37 12 4 4" xfId="13327" xr:uid="{00000000-0005-0000-0000-000090320000}"/>
    <cellStyle name="Normal 37 12 5" xfId="13328" xr:uid="{00000000-0005-0000-0000-000091320000}"/>
    <cellStyle name="Normal 37 12 5 2" xfId="13329" xr:uid="{00000000-0005-0000-0000-000092320000}"/>
    <cellStyle name="Normal 37 12 5 3" xfId="13330" xr:uid="{00000000-0005-0000-0000-000093320000}"/>
    <cellStyle name="Normal 37 12 6" xfId="13331" xr:uid="{00000000-0005-0000-0000-000094320000}"/>
    <cellStyle name="Normal 37 12 7" xfId="13332" xr:uid="{00000000-0005-0000-0000-000095320000}"/>
    <cellStyle name="Normal 37 12 8" xfId="13333" xr:uid="{00000000-0005-0000-0000-000096320000}"/>
    <cellStyle name="Normal 37 13" xfId="13334" xr:uid="{00000000-0005-0000-0000-000097320000}"/>
    <cellStyle name="Normal 37 13 2" xfId="13335" xr:uid="{00000000-0005-0000-0000-000098320000}"/>
    <cellStyle name="Normal 37 13 2 2" xfId="13336" xr:uid="{00000000-0005-0000-0000-000099320000}"/>
    <cellStyle name="Normal 37 13 2 3" xfId="13337" xr:uid="{00000000-0005-0000-0000-00009A320000}"/>
    <cellStyle name="Normal 37 13 2 4" xfId="13338" xr:uid="{00000000-0005-0000-0000-00009B320000}"/>
    <cellStyle name="Normal 37 13 3" xfId="13339" xr:uid="{00000000-0005-0000-0000-00009C320000}"/>
    <cellStyle name="Normal 37 13 3 2" xfId="13340" xr:uid="{00000000-0005-0000-0000-00009D320000}"/>
    <cellStyle name="Normal 37 13 3 3" xfId="13341" xr:uid="{00000000-0005-0000-0000-00009E320000}"/>
    <cellStyle name="Normal 37 13 3 4" xfId="13342" xr:uid="{00000000-0005-0000-0000-00009F320000}"/>
    <cellStyle name="Normal 37 13 4" xfId="13343" xr:uid="{00000000-0005-0000-0000-0000A0320000}"/>
    <cellStyle name="Normal 37 13 4 2" xfId="13344" xr:uid="{00000000-0005-0000-0000-0000A1320000}"/>
    <cellStyle name="Normal 37 13 4 3" xfId="13345" xr:uid="{00000000-0005-0000-0000-0000A2320000}"/>
    <cellStyle name="Normal 37 13 5" xfId="13346" xr:uid="{00000000-0005-0000-0000-0000A3320000}"/>
    <cellStyle name="Normal 37 13 6" xfId="13347" xr:uid="{00000000-0005-0000-0000-0000A4320000}"/>
    <cellStyle name="Normal 37 13 7" xfId="13348" xr:uid="{00000000-0005-0000-0000-0000A5320000}"/>
    <cellStyle name="Normal 37 14" xfId="13349" xr:uid="{00000000-0005-0000-0000-0000A6320000}"/>
    <cellStyle name="Normal 37 14 2" xfId="13350" xr:uid="{00000000-0005-0000-0000-0000A7320000}"/>
    <cellStyle name="Normal 37 14 3" xfId="13351" xr:uid="{00000000-0005-0000-0000-0000A8320000}"/>
    <cellStyle name="Normal 37 14 4" xfId="13352" xr:uid="{00000000-0005-0000-0000-0000A9320000}"/>
    <cellStyle name="Normal 37 15" xfId="13353" xr:uid="{00000000-0005-0000-0000-0000AA320000}"/>
    <cellStyle name="Normal 37 15 2" xfId="13354" xr:uid="{00000000-0005-0000-0000-0000AB320000}"/>
    <cellStyle name="Normal 37 15 3" xfId="13355" xr:uid="{00000000-0005-0000-0000-0000AC320000}"/>
    <cellStyle name="Normal 37 15 4" xfId="13356" xr:uid="{00000000-0005-0000-0000-0000AD320000}"/>
    <cellStyle name="Normal 37 16" xfId="13357" xr:uid="{00000000-0005-0000-0000-0000AE320000}"/>
    <cellStyle name="Normal 37 16 2" xfId="13358" xr:uid="{00000000-0005-0000-0000-0000AF320000}"/>
    <cellStyle name="Normal 37 16 3" xfId="13359" xr:uid="{00000000-0005-0000-0000-0000B0320000}"/>
    <cellStyle name="Normal 37 16 4" xfId="13360" xr:uid="{00000000-0005-0000-0000-0000B1320000}"/>
    <cellStyle name="Normal 37 17" xfId="13361" xr:uid="{00000000-0005-0000-0000-0000B2320000}"/>
    <cellStyle name="Normal 37 17 2" xfId="13362" xr:uid="{00000000-0005-0000-0000-0000B3320000}"/>
    <cellStyle name="Normal 37 17 3" xfId="13363" xr:uid="{00000000-0005-0000-0000-0000B4320000}"/>
    <cellStyle name="Normal 37 18" xfId="13364" xr:uid="{00000000-0005-0000-0000-0000B5320000}"/>
    <cellStyle name="Normal 37 19" xfId="13365" xr:uid="{00000000-0005-0000-0000-0000B6320000}"/>
    <cellStyle name="Normal 37 2" xfId="98" xr:uid="{00000000-0005-0000-0000-0000B7320000}"/>
    <cellStyle name="Normal 37 2 10" xfId="13366" xr:uid="{00000000-0005-0000-0000-0000B8320000}"/>
    <cellStyle name="Normal 37 2 10 2" xfId="13367" xr:uid="{00000000-0005-0000-0000-0000B9320000}"/>
    <cellStyle name="Normal 37 2 10 2 2" xfId="13368" xr:uid="{00000000-0005-0000-0000-0000BA320000}"/>
    <cellStyle name="Normal 37 2 10 2 2 2" xfId="13369" xr:uid="{00000000-0005-0000-0000-0000BB320000}"/>
    <cellStyle name="Normal 37 2 10 2 2 3" xfId="13370" xr:uid="{00000000-0005-0000-0000-0000BC320000}"/>
    <cellStyle name="Normal 37 2 10 2 2 4" xfId="13371" xr:uid="{00000000-0005-0000-0000-0000BD320000}"/>
    <cellStyle name="Normal 37 2 10 2 3" xfId="13372" xr:uid="{00000000-0005-0000-0000-0000BE320000}"/>
    <cellStyle name="Normal 37 2 10 2 3 2" xfId="13373" xr:uid="{00000000-0005-0000-0000-0000BF320000}"/>
    <cellStyle name="Normal 37 2 10 2 3 3" xfId="13374" xr:uid="{00000000-0005-0000-0000-0000C0320000}"/>
    <cellStyle name="Normal 37 2 10 2 4" xfId="13375" xr:uid="{00000000-0005-0000-0000-0000C1320000}"/>
    <cellStyle name="Normal 37 2 10 2 5" xfId="13376" xr:uid="{00000000-0005-0000-0000-0000C2320000}"/>
    <cellStyle name="Normal 37 2 10 2 6" xfId="13377" xr:uid="{00000000-0005-0000-0000-0000C3320000}"/>
    <cellStyle name="Normal 37 2 10 3" xfId="13378" xr:uid="{00000000-0005-0000-0000-0000C4320000}"/>
    <cellStyle name="Normal 37 2 10 3 2" xfId="13379" xr:uid="{00000000-0005-0000-0000-0000C5320000}"/>
    <cellStyle name="Normal 37 2 10 3 3" xfId="13380" xr:uid="{00000000-0005-0000-0000-0000C6320000}"/>
    <cellStyle name="Normal 37 2 10 3 4" xfId="13381" xr:uid="{00000000-0005-0000-0000-0000C7320000}"/>
    <cellStyle name="Normal 37 2 10 4" xfId="13382" xr:uid="{00000000-0005-0000-0000-0000C8320000}"/>
    <cellStyle name="Normal 37 2 10 4 2" xfId="13383" xr:uid="{00000000-0005-0000-0000-0000C9320000}"/>
    <cellStyle name="Normal 37 2 10 4 3" xfId="13384" xr:uid="{00000000-0005-0000-0000-0000CA320000}"/>
    <cellStyle name="Normal 37 2 10 4 4" xfId="13385" xr:uid="{00000000-0005-0000-0000-0000CB320000}"/>
    <cellStyle name="Normal 37 2 10 5" xfId="13386" xr:uid="{00000000-0005-0000-0000-0000CC320000}"/>
    <cellStyle name="Normal 37 2 10 5 2" xfId="13387" xr:uid="{00000000-0005-0000-0000-0000CD320000}"/>
    <cellStyle name="Normal 37 2 10 5 3" xfId="13388" xr:uid="{00000000-0005-0000-0000-0000CE320000}"/>
    <cellStyle name="Normal 37 2 10 5 4" xfId="13389" xr:uid="{00000000-0005-0000-0000-0000CF320000}"/>
    <cellStyle name="Normal 37 2 10 6" xfId="13390" xr:uid="{00000000-0005-0000-0000-0000D0320000}"/>
    <cellStyle name="Normal 37 2 10 6 2" xfId="13391" xr:uid="{00000000-0005-0000-0000-0000D1320000}"/>
    <cellStyle name="Normal 37 2 10 6 3" xfId="13392" xr:uid="{00000000-0005-0000-0000-0000D2320000}"/>
    <cellStyle name="Normal 37 2 10 7" xfId="13393" xr:uid="{00000000-0005-0000-0000-0000D3320000}"/>
    <cellStyle name="Normal 37 2 10 8" xfId="13394" xr:uid="{00000000-0005-0000-0000-0000D4320000}"/>
    <cellStyle name="Normal 37 2 10 9" xfId="13395" xr:uid="{00000000-0005-0000-0000-0000D5320000}"/>
    <cellStyle name="Normal 37 2 11" xfId="13396" xr:uid="{00000000-0005-0000-0000-0000D6320000}"/>
    <cellStyle name="Normal 37 2 11 2" xfId="13397" xr:uid="{00000000-0005-0000-0000-0000D7320000}"/>
    <cellStyle name="Normal 37 2 11 2 2" xfId="13398" xr:uid="{00000000-0005-0000-0000-0000D8320000}"/>
    <cellStyle name="Normal 37 2 11 2 2 2" xfId="13399" xr:uid="{00000000-0005-0000-0000-0000D9320000}"/>
    <cellStyle name="Normal 37 2 11 2 2 3" xfId="13400" xr:uid="{00000000-0005-0000-0000-0000DA320000}"/>
    <cellStyle name="Normal 37 2 11 2 2 4" xfId="13401" xr:uid="{00000000-0005-0000-0000-0000DB320000}"/>
    <cellStyle name="Normal 37 2 11 2 3" xfId="13402" xr:uid="{00000000-0005-0000-0000-0000DC320000}"/>
    <cellStyle name="Normal 37 2 11 2 3 2" xfId="13403" xr:uid="{00000000-0005-0000-0000-0000DD320000}"/>
    <cellStyle name="Normal 37 2 11 2 3 3" xfId="13404" xr:uid="{00000000-0005-0000-0000-0000DE320000}"/>
    <cellStyle name="Normal 37 2 11 2 4" xfId="13405" xr:uid="{00000000-0005-0000-0000-0000DF320000}"/>
    <cellStyle name="Normal 37 2 11 2 5" xfId="13406" xr:uid="{00000000-0005-0000-0000-0000E0320000}"/>
    <cellStyle name="Normal 37 2 11 2 6" xfId="13407" xr:uid="{00000000-0005-0000-0000-0000E1320000}"/>
    <cellStyle name="Normal 37 2 11 3" xfId="13408" xr:uid="{00000000-0005-0000-0000-0000E2320000}"/>
    <cellStyle name="Normal 37 2 11 3 2" xfId="13409" xr:uid="{00000000-0005-0000-0000-0000E3320000}"/>
    <cellStyle name="Normal 37 2 11 3 3" xfId="13410" xr:uid="{00000000-0005-0000-0000-0000E4320000}"/>
    <cellStyle name="Normal 37 2 11 3 4" xfId="13411" xr:uid="{00000000-0005-0000-0000-0000E5320000}"/>
    <cellStyle name="Normal 37 2 11 4" xfId="13412" xr:uid="{00000000-0005-0000-0000-0000E6320000}"/>
    <cellStyle name="Normal 37 2 11 4 2" xfId="13413" xr:uid="{00000000-0005-0000-0000-0000E7320000}"/>
    <cellStyle name="Normal 37 2 11 4 3" xfId="13414" xr:uid="{00000000-0005-0000-0000-0000E8320000}"/>
    <cellStyle name="Normal 37 2 11 4 4" xfId="13415" xr:uid="{00000000-0005-0000-0000-0000E9320000}"/>
    <cellStyle name="Normal 37 2 11 5" xfId="13416" xr:uid="{00000000-0005-0000-0000-0000EA320000}"/>
    <cellStyle name="Normal 37 2 11 5 2" xfId="13417" xr:uid="{00000000-0005-0000-0000-0000EB320000}"/>
    <cellStyle name="Normal 37 2 11 5 3" xfId="13418" xr:uid="{00000000-0005-0000-0000-0000EC320000}"/>
    <cellStyle name="Normal 37 2 11 6" xfId="13419" xr:uid="{00000000-0005-0000-0000-0000ED320000}"/>
    <cellStyle name="Normal 37 2 11 7" xfId="13420" xr:uid="{00000000-0005-0000-0000-0000EE320000}"/>
    <cellStyle name="Normal 37 2 11 8" xfId="13421" xr:uid="{00000000-0005-0000-0000-0000EF320000}"/>
    <cellStyle name="Normal 37 2 12" xfId="13422" xr:uid="{00000000-0005-0000-0000-0000F0320000}"/>
    <cellStyle name="Normal 37 2 12 2" xfId="13423" xr:uid="{00000000-0005-0000-0000-0000F1320000}"/>
    <cellStyle name="Normal 37 2 12 2 2" xfId="13424" xr:uid="{00000000-0005-0000-0000-0000F2320000}"/>
    <cellStyle name="Normal 37 2 12 2 3" xfId="13425" xr:uid="{00000000-0005-0000-0000-0000F3320000}"/>
    <cellStyle name="Normal 37 2 12 2 4" xfId="13426" xr:uid="{00000000-0005-0000-0000-0000F4320000}"/>
    <cellStyle name="Normal 37 2 12 3" xfId="13427" xr:uid="{00000000-0005-0000-0000-0000F5320000}"/>
    <cellStyle name="Normal 37 2 12 3 2" xfId="13428" xr:uid="{00000000-0005-0000-0000-0000F6320000}"/>
    <cellStyle name="Normal 37 2 12 3 3" xfId="13429" xr:uid="{00000000-0005-0000-0000-0000F7320000}"/>
    <cellStyle name="Normal 37 2 12 3 4" xfId="13430" xr:uid="{00000000-0005-0000-0000-0000F8320000}"/>
    <cellStyle name="Normal 37 2 12 4" xfId="13431" xr:uid="{00000000-0005-0000-0000-0000F9320000}"/>
    <cellStyle name="Normal 37 2 12 4 2" xfId="13432" xr:uid="{00000000-0005-0000-0000-0000FA320000}"/>
    <cellStyle name="Normal 37 2 12 4 3" xfId="13433" xr:uid="{00000000-0005-0000-0000-0000FB320000}"/>
    <cellStyle name="Normal 37 2 12 5" xfId="13434" xr:uid="{00000000-0005-0000-0000-0000FC320000}"/>
    <cellStyle name="Normal 37 2 12 6" xfId="13435" xr:uid="{00000000-0005-0000-0000-0000FD320000}"/>
    <cellStyle name="Normal 37 2 12 7" xfId="13436" xr:uid="{00000000-0005-0000-0000-0000FE320000}"/>
    <cellStyle name="Normal 37 2 13" xfId="13437" xr:uid="{00000000-0005-0000-0000-0000FF320000}"/>
    <cellStyle name="Normal 37 2 13 2" xfId="13438" xr:uid="{00000000-0005-0000-0000-000000330000}"/>
    <cellStyle name="Normal 37 2 13 3" xfId="13439" xr:uid="{00000000-0005-0000-0000-000001330000}"/>
    <cellStyle name="Normal 37 2 13 4" xfId="13440" xr:uid="{00000000-0005-0000-0000-000002330000}"/>
    <cellStyle name="Normal 37 2 14" xfId="13441" xr:uid="{00000000-0005-0000-0000-000003330000}"/>
    <cellStyle name="Normal 37 2 14 2" xfId="13442" xr:uid="{00000000-0005-0000-0000-000004330000}"/>
    <cellStyle name="Normal 37 2 14 3" xfId="13443" xr:uid="{00000000-0005-0000-0000-000005330000}"/>
    <cellStyle name="Normal 37 2 14 4" xfId="13444" xr:uid="{00000000-0005-0000-0000-000006330000}"/>
    <cellStyle name="Normal 37 2 15" xfId="13445" xr:uid="{00000000-0005-0000-0000-000007330000}"/>
    <cellStyle name="Normal 37 2 15 2" xfId="13446" xr:uid="{00000000-0005-0000-0000-000008330000}"/>
    <cellStyle name="Normal 37 2 15 3" xfId="13447" xr:uid="{00000000-0005-0000-0000-000009330000}"/>
    <cellStyle name="Normal 37 2 15 4" xfId="13448" xr:uid="{00000000-0005-0000-0000-00000A330000}"/>
    <cellStyle name="Normal 37 2 16" xfId="13449" xr:uid="{00000000-0005-0000-0000-00000B330000}"/>
    <cellStyle name="Normal 37 2 16 2" xfId="13450" xr:uid="{00000000-0005-0000-0000-00000C330000}"/>
    <cellStyle name="Normal 37 2 16 3" xfId="13451" xr:uid="{00000000-0005-0000-0000-00000D330000}"/>
    <cellStyle name="Normal 37 2 17" xfId="13452" xr:uid="{00000000-0005-0000-0000-00000E330000}"/>
    <cellStyle name="Normal 37 2 18" xfId="13453" xr:uid="{00000000-0005-0000-0000-00000F330000}"/>
    <cellStyle name="Normal 37 2 19" xfId="13454" xr:uid="{00000000-0005-0000-0000-000010330000}"/>
    <cellStyle name="Normal 37 2 2" xfId="223" xr:uid="{00000000-0005-0000-0000-000011330000}"/>
    <cellStyle name="Normal 37 2 2 10" xfId="13455" xr:uid="{00000000-0005-0000-0000-000012330000}"/>
    <cellStyle name="Normal 37 2 2 10 2" xfId="13456" xr:uid="{00000000-0005-0000-0000-000013330000}"/>
    <cellStyle name="Normal 37 2 2 10 3" xfId="13457" xr:uid="{00000000-0005-0000-0000-000014330000}"/>
    <cellStyle name="Normal 37 2 2 10 4" xfId="13458" xr:uid="{00000000-0005-0000-0000-000015330000}"/>
    <cellStyle name="Normal 37 2 2 11" xfId="13459" xr:uid="{00000000-0005-0000-0000-000016330000}"/>
    <cellStyle name="Normal 37 2 2 11 2" xfId="13460" xr:uid="{00000000-0005-0000-0000-000017330000}"/>
    <cellStyle name="Normal 37 2 2 11 3" xfId="13461" xr:uid="{00000000-0005-0000-0000-000018330000}"/>
    <cellStyle name="Normal 37 2 2 12" xfId="13462" xr:uid="{00000000-0005-0000-0000-000019330000}"/>
    <cellStyle name="Normal 37 2 2 13" xfId="13463" xr:uid="{00000000-0005-0000-0000-00001A330000}"/>
    <cellStyle name="Normal 37 2 2 14" xfId="13464" xr:uid="{00000000-0005-0000-0000-00001B330000}"/>
    <cellStyle name="Normal 37 2 2 2" xfId="514" xr:uid="{00000000-0005-0000-0000-00001C330000}"/>
    <cellStyle name="Normal 37 2 2 2 10" xfId="13465" xr:uid="{00000000-0005-0000-0000-00001D330000}"/>
    <cellStyle name="Normal 37 2 2 2 11" xfId="13466" xr:uid="{00000000-0005-0000-0000-00001E330000}"/>
    <cellStyle name="Normal 37 2 2 2 2" xfId="13467" xr:uid="{00000000-0005-0000-0000-00001F330000}"/>
    <cellStyle name="Normal 37 2 2 2 2 10" xfId="13468" xr:uid="{00000000-0005-0000-0000-000020330000}"/>
    <cellStyle name="Normal 37 2 2 2 2 2" xfId="13469" xr:uid="{00000000-0005-0000-0000-000021330000}"/>
    <cellStyle name="Normal 37 2 2 2 2 2 2" xfId="13470" xr:uid="{00000000-0005-0000-0000-000022330000}"/>
    <cellStyle name="Normal 37 2 2 2 2 2 2 2" xfId="13471" xr:uid="{00000000-0005-0000-0000-000023330000}"/>
    <cellStyle name="Normal 37 2 2 2 2 2 2 2 2" xfId="13472" xr:uid="{00000000-0005-0000-0000-000024330000}"/>
    <cellStyle name="Normal 37 2 2 2 2 2 2 2 3" xfId="13473" xr:uid="{00000000-0005-0000-0000-000025330000}"/>
    <cellStyle name="Normal 37 2 2 2 2 2 2 2 4" xfId="13474" xr:uid="{00000000-0005-0000-0000-000026330000}"/>
    <cellStyle name="Normal 37 2 2 2 2 2 2 3" xfId="13475" xr:uid="{00000000-0005-0000-0000-000027330000}"/>
    <cellStyle name="Normal 37 2 2 2 2 2 2 3 2" xfId="13476" xr:uid="{00000000-0005-0000-0000-000028330000}"/>
    <cellStyle name="Normal 37 2 2 2 2 2 2 3 3" xfId="13477" xr:uid="{00000000-0005-0000-0000-000029330000}"/>
    <cellStyle name="Normal 37 2 2 2 2 2 2 4" xfId="13478" xr:uid="{00000000-0005-0000-0000-00002A330000}"/>
    <cellStyle name="Normal 37 2 2 2 2 2 2 5" xfId="13479" xr:uid="{00000000-0005-0000-0000-00002B330000}"/>
    <cellStyle name="Normal 37 2 2 2 2 2 2 6" xfId="13480" xr:uid="{00000000-0005-0000-0000-00002C330000}"/>
    <cellStyle name="Normal 37 2 2 2 2 2 3" xfId="13481" xr:uid="{00000000-0005-0000-0000-00002D330000}"/>
    <cellStyle name="Normal 37 2 2 2 2 2 3 2" xfId="13482" xr:uid="{00000000-0005-0000-0000-00002E330000}"/>
    <cellStyle name="Normal 37 2 2 2 2 2 3 3" xfId="13483" xr:uid="{00000000-0005-0000-0000-00002F330000}"/>
    <cellStyle name="Normal 37 2 2 2 2 2 3 4" xfId="13484" xr:uid="{00000000-0005-0000-0000-000030330000}"/>
    <cellStyle name="Normal 37 2 2 2 2 2 4" xfId="13485" xr:uid="{00000000-0005-0000-0000-000031330000}"/>
    <cellStyle name="Normal 37 2 2 2 2 2 4 2" xfId="13486" xr:uid="{00000000-0005-0000-0000-000032330000}"/>
    <cellStyle name="Normal 37 2 2 2 2 2 4 3" xfId="13487" xr:uid="{00000000-0005-0000-0000-000033330000}"/>
    <cellStyle name="Normal 37 2 2 2 2 2 4 4" xfId="13488" xr:uid="{00000000-0005-0000-0000-000034330000}"/>
    <cellStyle name="Normal 37 2 2 2 2 2 5" xfId="13489" xr:uid="{00000000-0005-0000-0000-000035330000}"/>
    <cellStyle name="Normal 37 2 2 2 2 2 5 2" xfId="13490" xr:uid="{00000000-0005-0000-0000-000036330000}"/>
    <cellStyle name="Normal 37 2 2 2 2 2 5 3" xfId="13491" xr:uid="{00000000-0005-0000-0000-000037330000}"/>
    <cellStyle name="Normal 37 2 2 2 2 2 5 4" xfId="13492" xr:uid="{00000000-0005-0000-0000-000038330000}"/>
    <cellStyle name="Normal 37 2 2 2 2 2 6" xfId="13493" xr:uid="{00000000-0005-0000-0000-000039330000}"/>
    <cellStyle name="Normal 37 2 2 2 2 2 6 2" xfId="13494" xr:uid="{00000000-0005-0000-0000-00003A330000}"/>
    <cellStyle name="Normal 37 2 2 2 2 2 6 3" xfId="13495" xr:uid="{00000000-0005-0000-0000-00003B330000}"/>
    <cellStyle name="Normal 37 2 2 2 2 2 7" xfId="13496" xr:uid="{00000000-0005-0000-0000-00003C330000}"/>
    <cellStyle name="Normal 37 2 2 2 2 2 8" xfId="13497" xr:uid="{00000000-0005-0000-0000-00003D330000}"/>
    <cellStyle name="Normal 37 2 2 2 2 2 9" xfId="13498" xr:uid="{00000000-0005-0000-0000-00003E330000}"/>
    <cellStyle name="Normal 37 2 2 2 2 3" xfId="13499" xr:uid="{00000000-0005-0000-0000-00003F330000}"/>
    <cellStyle name="Normal 37 2 2 2 2 3 2" xfId="13500" xr:uid="{00000000-0005-0000-0000-000040330000}"/>
    <cellStyle name="Normal 37 2 2 2 2 3 2 2" xfId="13501" xr:uid="{00000000-0005-0000-0000-000041330000}"/>
    <cellStyle name="Normal 37 2 2 2 2 3 2 3" xfId="13502" xr:uid="{00000000-0005-0000-0000-000042330000}"/>
    <cellStyle name="Normal 37 2 2 2 2 3 2 4" xfId="13503" xr:uid="{00000000-0005-0000-0000-000043330000}"/>
    <cellStyle name="Normal 37 2 2 2 2 3 3" xfId="13504" xr:uid="{00000000-0005-0000-0000-000044330000}"/>
    <cellStyle name="Normal 37 2 2 2 2 3 3 2" xfId="13505" xr:uid="{00000000-0005-0000-0000-000045330000}"/>
    <cellStyle name="Normal 37 2 2 2 2 3 3 3" xfId="13506" xr:uid="{00000000-0005-0000-0000-000046330000}"/>
    <cellStyle name="Normal 37 2 2 2 2 3 4" xfId="13507" xr:uid="{00000000-0005-0000-0000-000047330000}"/>
    <cellStyle name="Normal 37 2 2 2 2 3 5" xfId="13508" xr:uid="{00000000-0005-0000-0000-000048330000}"/>
    <cellStyle name="Normal 37 2 2 2 2 3 6" xfId="13509" xr:uid="{00000000-0005-0000-0000-000049330000}"/>
    <cellStyle name="Normal 37 2 2 2 2 4" xfId="13510" xr:uid="{00000000-0005-0000-0000-00004A330000}"/>
    <cellStyle name="Normal 37 2 2 2 2 4 2" xfId="13511" xr:uid="{00000000-0005-0000-0000-00004B330000}"/>
    <cellStyle name="Normal 37 2 2 2 2 4 3" xfId="13512" xr:uid="{00000000-0005-0000-0000-00004C330000}"/>
    <cellStyle name="Normal 37 2 2 2 2 4 4" xfId="13513" xr:uid="{00000000-0005-0000-0000-00004D330000}"/>
    <cellStyle name="Normal 37 2 2 2 2 5" xfId="13514" xr:uid="{00000000-0005-0000-0000-00004E330000}"/>
    <cellStyle name="Normal 37 2 2 2 2 5 2" xfId="13515" xr:uid="{00000000-0005-0000-0000-00004F330000}"/>
    <cellStyle name="Normal 37 2 2 2 2 5 3" xfId="13516" xr:uid="{00000000-0005-0000-0000-000050330000}"/>
    <cellStyle name="Normal 37 2 2 2 2 5 4" xfId="13517" xr:uid="{00000000-0005-0000-0000-000051330000}"/>
    <cellStyle name="Normal 37 2 2 2 2 6" xfId="13518" xr:uid="{00000000-0005-0000-0000-000052330000}"/>
    <cellStyle name="Normal 37 2 2 2 2 6 2" xfId="13519" xr:uid="{00000000-0005-0000-0000-000053330000}"/>
    <cellStyle name="Normal 37 2 2 2 2 6 3" xfId="13520" xr:uid="{00000000-0005-0000-0000-000054330000}"/>
    <cellStyle name="Normal 37 2 2 2 2 6 4" xfId="13521" xr:uid="{00000000-0005-0000-0000-000055330000}"/>
    <cellStyle name="Normal 37 2 2 2 2 7" xfId="13522" xr:uid="{00000000-0005-0000-0000-000056330000}"/>
    <cellStyle name="Normal 37 2 2 2 2 7 2" xfId="13523" xr:uid="{00000000-0005-0000-0000-000057330000}"/>
    <cellStyle name="Normal 37 2 2 2 2 7 3" xfId="13524" xr:uid="{00000000-0005-0000-0000-000058330000}"/>
    <cellStyle name="Normal 37 2 2 2 2 8" xfId="13525" xr:uid="{00000000-0005-0000-0000-000059330000}"/>
    <cellStyle name="Normal 37 2 2 2 2 9" xfId="13526" xr:uid="{00000000-0005-0000-0000-00005A330000}"/>
    <cellStyle name="Normal 37 2 2 2 3" xfId="13527" xr:uid="{00000000-0005-0000-0000-00005B330000}"/>
    <cellStyle name="Normal 37 2 2 2 3 2" xfId="13528" xr:uid="{00000000-0005-0000-0000-00005C330000}"/>
    <cellStyle name="Normal 37 2 2 2 3 2 2" xfId="13529" xr:uid="{00000000-0005-0000-0000-00005D330000}"/>
    <cellStyle name="Normal 37 2 2 2 3 2 2 2" xfId="13530" xr:uid="{00000000-0005-0000-0000-00005E330000}"/>
    <cellStyle name="Normal 37 2 2 2 3 2 2 3" xfId="13531" xr:uid="{00000000-0005-0000-0000-00005F330000}"/>
    <cellStyle name="Normal 37 2 2 2 3 2 2 4" xfId="13532" xr:uid="{00000000-0005-0000-0000-000060330000}"/>
    <cellStyle name="Normal 37 2 2 2 3 2 3" xfId="13533" xr:uid="{00000000-0005-0000-0000-000061330000}"/>
    <cellStyle name="Normal 37 2 2 2 3 2 3 2" xfId="13534" xr:uid="{00000000-0005-0000-0000-000062330000}"/>
    <cellStyle name="Normal 37 2 2 2 3 2 3 3" xfId="13535" xr:uid="{00000000-0005-0000-0000-000063330000}"/>
    <cellStyle name="Normal 37 2 2 2 3 2 4" xfId="13536" xr:uid="{00000000-0005-0000-0000-000064330000}"/>
    <cellStyle name="Normal 37 2 2 2 3 2 5" xfId="13537" xr:uid="{00000000-0005-0000-0000-000065330000}"/>
    <cellStyle name="Normal 37 2 2 2 3 2 6" xfId="13538" xr:uid="{00000000-0005-0000-0000-000066330000}"/>
    <cellStyle name="Normal 37 2 2 2 3 3" xfId="13539" xr:uid="{00000000-0005-0000-0000-000067330000}"/>
    <cellStyle name="Normal 37 2 2 2 3 3 2" xfId="13540" xr:uid="{00000000-0005-0000-0000-000068330000}"/>
    <cellStyle name="Normal 37 2 2 2 3 3 3" xfId="13541" xr:uid="{00000000-0005-0000-0000-000069330000}"/>
    <cellStyle name="Normal 37 2 2 2 3 3 4" xfId="13542" xr:uid="{00000000-0005-0000-0000-00006A330000}"/>
    <cellStyle name="Normal 37 2 2 2 3 4" xfId="13543" xr:uid="{00000000-0005-0000-0000-00006B330000}"/>
    <cellStyle name="Normal 37 2 2 2 3 4 2" xfId="13544" xr:uid="{00000000-0005-0000-0000-00006C330000}"/>
    <cellStyle name="Normal 37 2 2 2 3 4 3" xfId="13545" xr:uid="{00000000-0005-0000-0000-00006D330000}"/>
    <cellStyle name="Normal 37 2 2 2 3 4 4" xfId="13546" xr:uid="{00000000-0005-0000-0000-00006E330000}"/>
    <cellStyle name="Normal 37 2 2 2 3 5" xfId="13547" xr:uid="{00000000-0005-0000-0000-00006F330000}"/>
    <cellStyle name="Normal 37 2 2 2 3 5 2" xfId="13548" xr:uid="{00000000-0005-0000-0000-000070330000}"/>
    <cellStyle name="Normal 37 2 2 2 3 5 3" xfId="13549" xr:uid="{00000000-0005-0000-0000-000071330000}"/>
    <cellStyle name="Normal 37 2 2 2 3 5 4" xfId="13550" xr:uid="{00000000-0005-0000-0000-000072330000}"/>
    <cellStyle name="Normal 37 2 2 2 3 6" xfId="13551" xr:uid="{00000000-0005-0000-0000-000073330000}"/>
    <cellStyle name="Normal 37 2 2 2 3 6 2" xfId="13552" xr:uid="{00000000-0005-0000-0000-000074330000}"/>
    <cellStyle name="Normal 37 2 2 2 3 6 3" xfId="13553" xr:uid="{00000000-0005-0000-0000-000075330000}"/>
    <cellStyle name="Normal 37 2 2 2 3 7" xfId="13554" xr:uid="{00000000-0005-0000-0000-000076330000}"/>
    <cellStyle name="Normal 37 2 2 2 3 8" xfId="13555" xr:uid="{00000000-0005-0000-0000-000077330000}"/>
    <cellStyle name="Normal 37 2 2 2 3 9" xfId="13556" xr:uid="{00000000-0005-0000-0000-000078330000}"/>
    <cellStyle name="Normal 37 2 2 2 4" xfId="13557" xr:uid="{00000000-0005-0000-0000-000079330000}"/>
    <cellStyle name="Normal 37 2 2 2 4 2" xfId="13558" xr:uid="{00000000-0005-0000-0000-00007A330000}"/>
    <cellStyle name="Normal 37 2 2 2 4 2 2" xfId="13559" xr:uid="{00000000-0005-0000-0000-00007B330000}"/>
    <cellStyle name="Normal 37 2 2 2 4 2 3" xfId="13560" xr:uid="{00000000-0005-0000-0000-00007C330000}"/>
    <cellStyle name="Normal 37 2 2 2 4 2 4" xfId="13561" xr:uid="{00000000-0005-0000-0000-00007D330000}"/>
    <cellStyle name="Normal 37 2 2 2 4 3" xfId="13562" xr:uid="{00000000-0005-0000-0000-00007E330000}"/>
    <cellStyle name="Normal 37 2 2 2 4 3 2" xfId="13563" xr:uid="{00000000-0005-0000-0000-00007F330000}"/>
    <cellStyle name="Normal 37 2 2 2 4 3 3" xfId="13564" xr:uid="{00000000-0005-0000-0000-000080330000}"/>
    <cellStyle name="Normal 37 2 2 2 4 4" xfId="13565" xr:uid="{00000000-0005-0000-0000-000081330000}"/>
    <cellStyle name="Normal 37 2 2 2 4 5" xfId="13566" xr:uid="{00000000-0005-0000-0000-000082330000}"/>
    <cellStyle name="Normal 37 2 2 2 4 6" xfId="13567" xr:uid="{00000000-0005-0000-0000-000083330000}"/>
    <cellStyle name="Normal 37 2 2 2 5" xfId="13568" xr:uid="{00000000-0005-0000-0000-000084330000}"/>
    <cellStyle name="Normal 37 2 2 2 5 2" xfId="13569" xr:uid="{00000000-0005-0000-0000-000085330000}"/>
    <cellStyle name="Normal 37 2 2 2 5 3" xfId="13570" xr:uid="{00000000-0005-0000-0000-000086330000}"/>
    <cellStyle name="Normal 37 2 2 2 5 4" xfId="13571" xr:uid="{00000000-0005-0000-0000-000087330000}"/>
    <cellStyle name="Normal 37 2 2 2 6" xfId="13572" xr:uid="{00000000-0005-0000-0000-000088330000}"/>
    <cellStyle name="Normal 37 2 2 2 6 2" xfId="13573" xr:uid="{00000000-0005-0000-0000-000089330000}"/>
    <cellStyle name="Normal 37 2 2 2 6 3" xfId="13574" xr:uid="{00000000-0005-0000-0000-00008A330000}"/>
    <cellStyle name="Normal 37 2 2 2 6 4" xfId="13575" xr:uid="{00000000-0005-0000-0000-00008B330000}"/>
    <cellStyle name="Normal 37 2 2 2 7" xfId="13576" xr:uid="{00000000-0005-0000-0000-00008C330000}"/>
    <cellStyle name="Normal 37 2 2 2 7 2" xfId="13577" xr:uid="{00000000-0005-0000-0000-00008D330000}"/>
    <cellStyle name="Normal 37 2 2 2 7 3" xfId="13578" xr:uid="{00000000-0005-0000-0000-00008E330000}"/>
    <cellStyle name="Normal 37 2 2 2 7 4" xfId="13579" xr:uid="{00000000-0005-0000-0000-00008F330000}"/>
    <cellStyle name="Normal 37 2 2 2 8" xfId="13580" xr:uid="{00000000-0005-0000-0000-000090330000}"/>
    <cellStyle name="Normal 37 2 2 2 8 2" xfId="13581" xr:uid="{00000000-0005-0000-0000-000091330000}"/>
    <cellStyle name="Normal 37 2 2 2 8 3" xfId="13582" xr:uid="{00000000-0005-0000-0000-000092330000}"/>
    <cellStyle name="Normal 37 2 2 2 9" xfId="13583" xr:uid="{00000000-0005-0000-0000-000093330000}"/>
    <cellStyle name="Normal 37 2 2 3" xfId="13584" xr:uid="{00000000-0005-0000-0000-000094330000}"/>
    <cellStyle name="Normal 37 2 2 3 10" xfId="13585" xr:uid="{00000000-0005-0000-0000-000095330000}"/>
    <cellStyle name="Normal 37 2 2 3 2" xfId="13586" xr:uid="{00000000-0005-0000-0000-000096330000}"/>
    <cellStyle name="Normal 37 2 2 3 2 2" xfId="13587" xr:uid="{00000000-0005-0000-0000-000097330000}"/>
    <cellStyle name="Normal 37 2 2 3 2 2 2" xfId="13588" xr:uid="{00000000-0005-0000-0000-000098330000}"/>
    <cellStyle name="Normal 37 2 2 3 2 2 2 2" xfId="13589" xr:uid="{00000000-0005-0000-0000-000099330000}"/>
    <cellStyle name="Normal 37 2 2 3 2 2 2 3" xfId="13590" xr:uid="{00000000-0005-0000-0000-00009A330000}"/>
    <cellStyle name="Normal 37 2 2 3 2 2 2 4" xfId="13591" xr:uid="{00000000-0005-0000-0000-00009B330000}"/>
    <cellStyle name="Normal 37 2 2 3 2 2 3" xfId="13592" xr:uid="{00000000-0005-0000-0000-00009C330000}"/>
    <cellStyle name="Normal 37 2 2 3 2 2 3 2" xfId="13593" xr:uid="{00000000-0005-0000-0000-00009D330000}"/>
    <cellStyle name="Normal 37 2 2 3 2 2 3 3" xfId="13594" xr:uid="{00000000-0005-0000-0000-00009E330000}"/>
    <cellStyle name="Normal 37 2 2 3 2 2 4" xfId="13595" xr:uid="{00000000-0005-0000-0000-00009F330000}"/>
    <cellStyle name="Normal 37 2 2 3 2 2 5" xfId="13596" xr:uid="{00000000-0005-0000-0000-0000A0330000}"/>
    <cellStyle name="Normal 37 2 2 3 2 2 6" xfId="13597" xr:uid="{00000000-0005-0000-0000-0000A1330000}"/>
    <cellStyle name="Normal 37 2 2 3 2 3" xfId="13598" xr:uid="{00000000-0005-0000-0000-0000A2330000}"/>
    <cellStyle name="Normal 37 2 2 3 2 3 2" xfId="13599" xr:uid="{00000000-0005-0000-0000-0000A3330000}"/>
    <cellStyle name="Normal 37 2 2 3 2 3 3" xfId="13600" xr:uid="{00000000-0005-0000-0000-0000A4330000}"/>
    <cellStyle name="Normal 37 2 2 3 2 3 4" xfId="13601" xr:uid="{00000000-0005-0000-0000-0000A5330000}"/>
    <cellStyle name="Normal 37 2 2 3 2 4" xfId="13602" xr:uid="{00000000-0005-0000-0000-0000A6330000}"/>
    <cellStyle name="Normal 37 2 2 3 2 4 2" xfId="13603" xr:uid="{00000000-0005-0000-0000-0000A7330000}"/>
    <cellStyle name="Normal 37 2 2 3 2 4 3" xfId="13604" xr:uid="{00000000-0005-0000-0000-0000A8330000}"/>
    <cellStyle name="Normal 37 2 2 3 2 4 4" xfId="13605" xr:uid="{00000000-0005-0000-0000-0000A9330000}"/>
    <cellStyle name="Normal 37 2 2 3 2 5" xfId="13606" xr:uid="{00000000-0005-0000-0000-0000AA330000}"/>
    <cellStyle name="Normal 37 2 2 3 2 5 2" xfId="13607" xr:uid="{00000000-0005-0000-0000-0000AB330000}"/>
    <cellStyle name="Normal 37 2 2 3 2 5 3" xfId="13608" xr:uid="{00000000-0005-0000-0000-0000AC330000}"/>
    <cellStyle name="Normal 37 2 2 3 2 5 4" xfId="13609" xr:uid="{00000000-0005-0000-0000-0000AD330000}"/>
    <cellStyle name="Normal 37 2 2 3 2 6" xfId="13610" xr:uid="{00000000-0005-0000-0000-0000AE330000}"/>
    <cellStyle name="Normal 37 2 2 3 2 6 2" xfId="13611" xr:uid="{00000000-0005-0000-0000-0000AF330000}"/>
    <cellStyle name="Normal 37 2 2 3 2 6 3" xfId="13612" xr:uid="{00000000-0005-0000-0000-0000B0330000}"/>
    <cellStyle name="Normal 37 2 2 3 2 7" xfId="13613" xr:uid="{00000000-0005-0000-0000-0000B1330000}"/>
    <cellStyle name="Normal 37 2 2 3 2 8" xfId="13614" xr:uid="{00000000-0005-0000-0000-0000B2330000}"/>
    <cellStyle name="Normal 37 2 2 3 2 9" xfId="13615" xr:uid="{00000000-0005-0000-0000-0000B3330000}"/>
    <cellStyle name="Normal 37 2 2 3 3" xfId="13616" xr:uid="{00000000-0005-0000-0000-0000B4330000}"/>
    <cellStyle name="Normal 37 2 2 3 3 2" xfId="13617" xr:uid="{00000000-0005-0000-0000-0000B5330000}"/>
    <cellStyle name="Normal 37 2 2 3 3 2 2" xfId="13618" xr:uid="{00000000-0005-0000-0000-0000B6330000}"/>
    <cellStyle name="Normal 37 2 2 3 3 2 3" xfId="13619" xr:uid="{00000000-0005-0000-0000-0000B7330000}"/>
    <cellStyle name="Normal 37 2 2 3 3 2 4" xfId="13620" xr:uid="{00000000-0005-0000-0000-0000B8330000}"/>
    <cellStyle name="Normal 37 2 2 3 3 3" xfId="13621" xr:uid="{00000000-0005-0000-0000-0000B9330000}"/>
    <cellStyle name="Normal 37 2 2 3 3 3 2" xfId="13622" xr:uid="{00000000-0005-0000-0000-0000BA330000}"/>
    <cellStyle name="Normal 37 2 2 3 3 3 3" xfId="13623" xr:uid="{00000000-0005-0000-0000-0000BB330000}"/>
    <cellStyle name="Normal 37 2 2 3 3 4" xfId="13624" xr:uid="{00000000-0005-0000-0000-0000BC330000}"/>
    <cellStyle name="Normal 37 2 2 3 3 5" xfId="13625" xr:uid="{00000000-0005-0000-0000-0000BD330000}"/>
    <cellStyle name="Normal 37 2 2 3 3 6" xfId="13626" xr:uid="{00000000-0005-0000-0000-0000BE330000}"/>
    <cellStyle name="Normal 37 2 2 3 4" xfId="13627" xr:uid="{00000000-0005-0000-0000-0000BF330000}"/>
    <cellStyle name="Normal 37 2 2 3 4 2" xfId="13628" xr:uid="{00000000-0005-0000-0000-0000C0330000}"/>
    <cellStyle name="Normal 37 2 2 3 4 3" xfId="13629" xr:uid="{00000000-0005-0000-0000-0000C1330000}"/>
    <cellStyle name="Normal 37 2 2 3 4 4" xfId="13630" xr:uid="{00000000-0005-0000-0000-0000C2330000}"/>
    <cellStyle name="Normal 37 2 2 3 5" xfId="13631" xr:uid="{00000000-0005-0000-0000-0000C3330000}"/>
    <cellStyle name="Normal 37 2 2 3 5 2" xfId="13632" xr:uid="{00000000-0005-0000-0000-0000C4330000}"/>
    <cellStyle name="Normal 37 2 2 3 5 3" xfId="13633" xr:uid="{00000000-0005-0000-0000-0000C5330000}"/>
    <cellStyle name="Normal 37 2 2 3 5 4" xfId="13634" xr:uid="{00000000-0005-0000-0000-0000C6330000}"/>
    <cellStyle name="Normal 37 2 2 3 6" xfId="13635" xr:uid="{00000000-0005-0000-0000-0000C7330000}"/>
    <cellStyle name="Normal 37 2 2 3 6 2" xfId="13636" xr:uid="{00000000-0005-0000-0000-0000C8330000}"/>
    <cellStyle name="Normal 37 2 2 3 6 3" xfId="13637" xr:uid="{00000000-0005-0000-0000-0000C9330000}"/>
    <cellStyle name="Normal 37 2 2 3 6 4" xfId="13638" xr:uid="{00000000-0005-0000-0000-0000CA330000}"/>
    <cellStyle name="Normal 37 2 2 3 7" xfId="13639" xr:uid="{00000000-0005-0000-0000-0000CB330000}"/>
    <cellStyle name="Normal 37 2 2 3 7 2" xfId="13640" xr:uid="{00000000-0005-0000-0000-0000CC330000}"/>
    <cellStyle name="Normal 37 2 2 3 7 3" xfId="13641" xr:uid="{00000000-0005-0000-0000-0000CD330000}"/>
    <cellStyle name="Normal 37 2 2 3 8" xfId="13642" xr:uid="{00000000-0005-0000-0000-0000CE330000}"/>
    <cellStyle name="Normal 37 2 2 3 9" xfId="13643" xr:uid="{00000000-0005-0000-0000-0000CF330000}"/>
    <cellStyle name="Normal 37 2 2 4" xfId="13644" xr:uid="{00000000-0005-0000-0000-0000D0330000}"/>
    <cellStyle name="Normal 37 2 2 4 2" xfId="13645" xr:uid="{00000000-0005-0000-0000-0000D1330000}"/>
    <cellStyle name="Normal 37 2 2 4 2 2" xfId="13646" xr:uid="{00000000-0005-0000-0000-0000D2330000}"/>
    <cellStyle name="Normal 37 2 2 4 2 2 2" xfId="13647" xr:uid="{00000000-0005-0000-0000-0000D3330000}"/>
    <cellStyle name="Normal 37 2 2 4 2 2 3" xfId="13648" xr:uid="{00000000-0005-0000-0000-0000D4330000}"/>
    <cellStyle name="Normal 37 2 2 4 2 2 4" xfId="13649" xr:uid="{00000000-0005-0000-0000-0000D5330000}"/>
    <cellStyle name="Normal 37 2 2 4 2 3" xfId="13650" xr:uid="{00000000-0005-0000-0000-0000D6330000}"/>
    <cellStyle name="Normal 37 2 2 4 2 3 2" xfId="13651" xr:uid="{00000000-0005-0000-0000-0000D7330000}"/>
    <cellStyle name="Normal 37 2 2 4 2 3 3" xfId="13652" xr:uid="{00000000-0005-0000-0000-0000D8330000}"/>
    <cellStyle name="Normal 37 2 2 4 2 4" xfId="13653" xr:uid="{00000000-0005-0000-0000-0000D9330000}"/>
    <cellStyle name="Normal 37 2 2 4 2 5" xfId="13654" xr:uid="{00000000-0005-0000-0000-0000DA330000}"/>
    <cellStyle name="Normal 37 2 2 4 2 6" xfId="13655" xr:uid="{00000000-0005-0000-0000-0000DB330000}"/>
    <cellStyle name="Normal 37 2 2 4 3" xfId="13656" xr:uid="{00000000-0005-0000-0000-0000DC330000}"/>
    <cellStyle name="Normal 37 2 2 4 3 2" xfId="13657" xr:uid="{00000000-0005-0000-0000-0000DD330000}"/>
    <cellStyle name="Normal 37 2 2 4 3 3" xfId="13658" xr:uid="{00000000-0005-0000-0000-0000DE330000}"/>
    <cellStyle name="Normal 37 2 2 4 3 4" xfId="13659" xr:uid="{00000000-0005-0000-0000-0000DF330000}"/>
    <cellStyle name="Normal 37 2 2 4 4" xfId="13660" xr:uid="{00000000-0005-0000-0000-0000E0330000}"/>
    <cellStyle name="Normal 37 2 2 4 4 2" xfId="13661" xr:uid="{00000000-0005-0000-0000-0000E1330000}"/>
    <cellStyle name="Normal 37 2 2 4 4 3" xfId="13662" xr:uid="{00000000-0005-0000-0000-0000E2330000}"/>
    <cellStyle name="Normal 37 2 2 4 4 4" xfId="13663" xr:uid="{00000000-0005-0000-0000-0000E3330000}"/>
    <cellStyle name="Normal 37 2 2 4 5" xfId="13664" xr:uid="{00000000-0005-0000-0000-0000E4330000}"/>
    <cellStyle name="Normal 37 2 2 4 5 2" xfId="13665" xr:uid="{00000000-0005-0000-0000-0000E5330000}"/>
    <cellStyle name="Normal 37 2 2 4 5 3" xfId="13666" xr:uid="{00000000-0005-0000-0000-0000E6330000}"/>
    <cellStyle name="Normal 37 2 2 4 5 4" xfId="13667" xr:uid="{00000000-0005-0000-0000-0000E7330000}"/>
    <cellStyle name="Normal 37 2 2 4 6" xfId="13668" xr:uid="{00000000-0005-0000-0000-0000E8330000}"/>
    <cellStyle name="Normal 37 2 2 4 6 2" xfId="13669" xr:uid="{00000000-0005-0000-0000-0000E9330000}"/>
    <cellStyle name="Normal 37 2 2 4 6 3" xfId="13670" xr:uid="{00000000-0005-0000-0000-0000EA330000}"/>
    <cellStyle name="Normal 37 2 2 4 7" xfId="13671" xr:uid="{00000000-0005-0000-0000-0000EB330000}"/>
    <cellStyle name="Normal 37 2 2 4 8" xfId="13672" xr:uid="{00000000-0005-0000-0000-0000EC330000}"/>
    <cellStyle name="Normal 37 2 2 4 9" xfId="13673" xr:uid="{00000000-0005-0000-0000-0000ED330000}"/>
    <cellStyle name="Normal 37 2 2 5" xfId="13674" xr:uid="{00000000-0005-0000-0000-0000EE330000}"/>
    <cellStyle name="Normal 37 2 2 5 2" xfId="13675" xr:uid="{00000000-0005-0000-0000-0000EF330000}"/>
    <cellStyle name="Normal 37 2 2 5 2 2" xfId="13676" xr:uid="{00000000-0005-0000-0000-0000F0330000}"/>
    <cellStyle name="Normal 37 2 2 5 2 2 2" xfId="13677" xr:uid="{00000000-0005-0000-0000-0000F1330000}"/>
    <cellStyle name="Normal 37 2 2 5 2 2 3" xfId="13678" xr:uid="{00000000-0005-0000-0000-0000F2330000}"/>
    <cellStyle name="Normal 37 2 2 5 2 2 4" xfId="13679" xr:uid="{00000000-0005-0000-0000-0000F3330000}"/>
    <cellStyle name="Normal 37 2 2 5 2 3" xfId="13680" xr:uid="{00000000-0005-0000-0000-0000F4330000}"/>
    <cellStyle name="Normal 37 2 2 5 2 3 2" xfId="13681" xr:uid="{00000000-0005-0000-0000-0000F5330000}"/>
    <cellStyle name="Normal 37 2 2 5 2 3 3" xfId="13682" xr:uid="{00000000-0005-0000-0000-0000F6330000}"/>
    <cellStyle name="Normal 37 2 2 5 2 4" xfId="13683" xr:uid="{00000000-0005-0000-0000-0000F7330000}"/>
    <cellStyle name="Normal 37 2 2 5 2 5" xfId="13684" xr:uid="{00000000-0005-0000-0000-0000F8330000}"/>
    <cellStyle name="Normal 37 2 2 5 2 6" xfId="13685" xr:uid="{00000000-0005-0000-0000-0000F9330000}"/>
    <cellStyle name="Normal 37 2 2 5 3" xfId="13686" xr:uid="{00000000-0005-0000-0000-0000FA330000}"/>
    <cellStyle name="Normal 37 2 2 5 3 2" xfId="13687" xr:uid="{00000000-0005-0000-0000-0000FB330000}"/>
    <cellStyle name="Normal 37 2 2 5 3 3" xfId="13688" xr:uid="{00000000-0005-0000-0000-0000FC330000}"/>
    <cellStyle name="Normal 37 2 2 5 3 4" xfId="13689" xr:uid="{00000000-0005-0000-0000-0000FD330000}"/>
    <cellStyle name="Normal 37 2 2 5 4" xfId="13690" xr:uid="{00000000-0005-0000-0000-0000FE330000}"/>
    <cellStyle name="Normal 37 2 2 5 4 2" xfId="13691" xr:uid="{00000000-0005-0000-0000-0000FF330000}"/>
    <cellStyle name="Normal 37 2 2 5 4 3" xfId="13692" xr:uid="{00000000-0005-0000-0000-000000340000}"/>
    <cellStyle name="Normal 37 2 2 5 4 4" xfId="13693" xr:uid="{00000000-0005-0000-0000-000001340000}"/>
    <cellStyle name="Normal 37 2 2 5 5" xfId="13694" xr:uid="{00000000-0005-0000-0000-000002340000}"/>
    <cellStyle name="Normal 37 2 2 5 5 2" xfId="13695" xr:uid="{00000000-0005-0000-0000-000003340000}"/>
    <cellStyle name="Normal 37 2 2 5 5 3" xfId="13696" xr:uid="{00000000-0005-0000-0000-000004340000}"/>
    <cellStyle name="Normal 37 2 2 5 5 4" xfId="13697" xr:uid="{00000000-0005-0000-0000-000005340000}"/>
    <cellStyle name="Normal 37 2 2 5 6" xfId="13698" xr:uid="{00000000-0005-0000-0000-000006340000}"/>
    <cellStyle name="Normal 37 2 2 5 6 2" xfId="13699" xr:uid="{00000000-0005-0000-0000-000007340000}"/>
    <cellStyle name="Normal 37 2 2 5 6 3" xfId="13700" xr:uid="{00000000-0005-0000-0000-000008340000}"/>
    <cellStyle name="Normal 37 2 2 5 7" xfId="13701" xr:uid="{00000000-0005-0000-0000-000009340000}"/>
    <cellStyle name="Normal 37 2 2 5 8" xfId="13702" xr:uid="{00000000-0005-0000-0000-00000A340000}"/>
    <cellStyle name="Normal 37 2 2 5 9" xfId="13703" xr:uid="{00000000-0005-0000-0000-00000B340000}"/>
    <cellStyle name="Normal 37 2 2 6" xfId="13704" xr:uid="{00000000-0005-0000-0000-00000C340000}"/>
    <cellStyle name="Normal 37 2 2 6 2" xfId="13705" xr:uid="{00000000-0005-0000-0000-00000D340000}"/>
    <cellStyle name="Normal 37 2 2 6 2 2" xfId="13706" xr:uid="{00000000-0005-0000-0000-00000E340000}"/>
    <cellStyle name="Normal 37 2 2 6 2 2 2" xfId="13707" xr:uid="{00000000-0005-0000-0000-00000F340000}"/>
    <cellStyle name="Normal 37 2 2 6 2 2 3" xfId="13708" xr:uid="{00000000-0005-0000-0000-000010340000}"/>
    <cellStyle name="Normal 37 2 2 6 2 2 4" xfId="13709" xr:uid="{00000000-0005-0000-0000-000011340000}"/>
    <cellStyle name="Normal 37 2 2 6 2 3" xfId="13710" xr:uid="{00000000-0005-0000-0000-000012340000}"/>
    <cellStyle name="Normal 37 2 2 6 2 3 2" xfId="13711" xr:uid="{00000000-0005-0000-0000-000013340000}"/>
    <cellStyle name="Normal 37 2 2 6 2 3 3" xfId="13712" xr:uid="{00000000-0005-0000-0000-000014340000}"/>
    <cellStyle name="Normal 37 2 2 6 2 4" xfId="13713" xr:uid="{00000000-0005-0000-0000-000015340000}"/>
    <cellStyle name="Normal 37 2 2 6 2 5" xfId="13714" xr:uid="{00000000-0005-0000-0000-000016340000}"/>
    <cellStyle name="Normal 37 2 2 6 2 6" xfId="13715" xr:uid="{00000000-0005-0000-0000-000017340000}"/>
    <cellStyle name="Normal 37 2 2 6 3" xfId="13716" xr:uid="{00000000-0005-0000-0000-000018340000}"/>
    <cellStyle name="Normal 37 2 2 6 3 2" xfId="13717" xr:uid="{00000000-0005-0000-0000-000019340000}"/>
    <cellStyle name="Normal 37 2 2 6 3 3" xfId="13718" xr:uid="{00000000-0005-0000-0000-00001A340000}"/>
    <cellStyle name="Normal 37 2 2 6 3 4" xfId="13719" xr:uid="{00000000-0005-0000-0000-00001B340000}"/>
    <cellStyle name="Normal 37 2 2 6 4" xfId="13720" xr:uid="{00000000-0005-0000-0000-00001C340000}"/>
    <cellStyle name="Normal 37 2 2 6 4 2" xfId="13721" xr:uid="{00000000-0005-0000-0000-00001D340000}"/>
    <cellStyle name="Normal 37 2 2 6 4 3" xfId="13722" xr:uid="{00000000-0005-0000-0000-00001E340000}"/>
    <cellStyle name="Normal 37 2 2 6 4 4" xfId="13723" xr:uid="{00000000-0005-0000-0000-00001F340000}"/>
    <cellStyle name="Normal 37 2 2 6 5" xfId="13724" xr:uid="{00000000-0005-0000-0000-000020340000}"/>
    <cellStyle name="Normal 37 2 2 6 5 2" xfId="13725" xr:uid="{00000000-0005-0000-0000-000021340000}"/>
    <cellStyle name="Normal 37 2 2 6 5 3" xfId="13726" xr:uid="{00000000-0005-0000-0000-000022340000}"/>
    <cellStyle name="Normal 37 2 2 6 6" xfId="13727" xr:uid="{00000000-0005-0000-0000-000023340000}"/>
    <cellStyle name="Normal 37 2 2 6 7" xfId="13728" xr:uid="{00000000-0005-0000-0000-000024340000}"/>
    <cellStyle name="Normal 37 2 2 6 8" xfId="13729" xr:uid="{00000000-0005-0000-0000-000025340000}"/>
    <cellStyle name="Normal 37 2 2 7" xfId="13730" xr:uid="{00000000-0005-0000-0000-000026340000}"/>
    <cellStyle name="Normal 37 2 2 7 2" xfId="13731" xr:uid="{00000000-0005-0000-0000-000027340000}"/>
    <cellStyle name="Normal 37 2 2 7 2 2" xfId="13732" xr:uid="{00000000-0005-0000-0000-000028340000}"/>
    <cellStyle name="Normal 37 2 2 7 2 3" xfId="13733" xr:uid="{00000000-0005-0000-0000-000029340000}"/>
    <cellStyle name="Normal 37 2 2 7 2 4" xfId="13734" xr:uid="{00000000-0005-0000-0000-00002A340000}"/>
    <cellStyle name="Normal 37 2 2 7 3" xfId="13735" xr:uid="{00000000-0005-0000-0000-00002B340000}"/>
    <cellStyle name="Normal 37 2 2 7 3 2" xfId="13736" xr:uid="{00000000-0005-0000-0000-00002C340000}"/>
    <cellStyle name="Normal 37 2 2 7 3 3" xfId="13737" xr:uid="{00000000-0005-0000-0000-00002D340000}"/>
    <cellStyle name="Normal 37 2 2 7 4" xfId="13738" xr:uid="{00000000-0005-0000-0000-00002E340000}"/>
    <cellStyle name="Normal 37 2 2 7 5" xfId="13739" xr:uid="{00000000-0005-0000-0000-00002F340000}"/>
    <cellStyle name="Normal 37 2 2 7 6" xfId="13740" xr:uid="{00000000-0005-0000-0000-000030340000}"/>
    <cellStyle name="Normal 37 2 2 8" xfId="13741" xr:uid="{00000000-0005-0000-0000-000031340000}"/>
    <cellStyle name="Normal 37 2 2 8 2" xfId="13742" xr:uid="{00000000-0005-0000-0000-000032340000}"/>
    <cellStyle name="Normal 37 2 2 8 3" xfId="13743" xr:uid="{00000000-0005-0000-0000-000033340000}"/>
    <cellStyle name="Normal 37 2 2 8 4" xfId="13744" xr:uid="{00000000-0005-0000-0000-000034340000}"/>
    <cellStyle name="Normal 37 2 2 9" xfId="13745" xr:uid="{00000000-0005-0000-0000-000035340000}"/>
    <cellStyle name="Normal 37 2 2 9 2" xfId="13746" xr:uid="{00000000-0005-0000-0000-000036340000}"/>
    <cellStyle name="Normal 37 2 2 9 3" xfId="13747" xr:uid="{00000000-0005-0000-0000-000037340000}"/>
    <cellStyle name="Normal 37 2 2 9 4" xfId="13748" xr:uid="{00000000-0005-0000-0000-000038340000}"/>
    <cellStyle name="Normal 37 2 3" xfId="313" xr:uid="{00000000-0005-0000-0000-000039340000}"/>
    <cellStyle name="Normal 37 2 3 10" xfId="13749" xr:uid="{00000000-0005-0000-0000-00003A340000}"/>
    <cellStyle name="Normal 37 2 3 10 2" xfId="13750" xr:uid="{00000000-0005-0000-0000-00003B340000}"/>
    <cellStyle name="Normal 37 2 3 10 3" xfId="13751" xr:uid="{00000000-0005-0000-0000-00003C340000}"/>
    <cellStyle name="Normal 37 2 3 10 4" xfId="13752" xr:uid="{00000000-0005-0000-0000-00003D340000}"/>
    <cellStyle name="Normal 37 2 3 11" xfId="13753" xr:uid="{00000000-0005-0000-0000-00003E340000}"/>
    <cellStyle name="Normal 37 2 3 11 2" xfId="13754" xr:uid="{00000000-0005-0000-0000-00003F340000}"/>
    <cellStyle name="Normal 37 2 3 11 3" xfId="13755" xr:uid="{00000000-0005-0000-0000-000040340000}"/>
    <cellStyle name="Normal 37 2 3 12" xfId="13756" xr:uid="{00000000-0005-0000-0000-000041340000}"/>
    <cellStyle name="Normal 37 2 3 13" xfId="13757" xr:uid="{00000000-0005-0000-0000-000042340000}"/>
    <cellStyle name="Normal 37 2 3 14" xfId="13758" xr:uid="{00000000-0005-0000-0000-000043340000}"/>
    <cellStyle name="Normal 37 2 3 2" xfId="13759" xr:uid="{00000000-0005-0000-0000-000044340000}"/>
    <cellStyle name="Normal 37 2 3 2 10" xfId="13760" xr:uid="{00000000-0005-0000-0000-000045340000}"/>
    <cellStyle name="Normal 37 2 3 2 11" xfId="13761" xr:uid="{00000000-0005-0000-0000-000046340000}"/>
    <cellStyle name="Normal 37 2 3 2 2" xfId="13762" xr:uid="{00000000-0005-0000-0000-000047340000}"/>
    <cellStyle name="Normal 37 2 3 2 2 10" xfId="13763" xr:uid="{00000000-0005-0000-0000-000048340000}"/>
    <cellStyle name="Normal 37 2 3 2 2 2" xfId="13764" xr:uid="{00000000-0005-0000-0000-000049340000}"/>
    <cellStyle name="Normal 37 2 3 2 2 2 2" xfId="13765" xr:uid="{00000000-0005-0000-0000-00004A340000}"/>
    <cellStyle name="Normal 37 2 3 2 2 2 2 2" xfId="13766" xr:uid="{00000000-0005-0000-0000-00004B340000}"/>
    <cellStyle name="Normal 37 2 3 2 2 2 2 2 2" xfId="13767" xr:uid="{00000000-0005-0000-0000-00004C340000}"/>
    <cellStyle name="Normal 37 2 3 2 2 2 2 2 3" xfId="13768" xr:uid="{00000000-0005-0000-0000-00004D340000}"/>
    <cellStyle name="Normal 37 2 3 2 2 2 2 2 4" xfId="13769" xr:uid="{00000000-0005-0000-0000-00004E340000}"/>
    <cellStyle name="Normal 37 2 3 2 2 2 2 3" xfId="13770" xr:uid="{00000000-0005-0000-0000-00004F340000}"/>
    <cellStyle name="Normal 37 2 3 2 2 2 2 3 2" xfId="13771" xr:uid="{00000000-0005-0000-0000-000050340000}"/>
    <cellStyle name="Normal 37 2 3 2 2 2 2 3 3" xfId="13772" xr:uid="{00000000-0005-0000-0000-000051340000}"/>
    <cellStyle name="Normal 37 2 3 2 2 2 2 4" xfId="13773" xr:uid="{00000000-0005-0000-0000-000052340000}"/>
    <cellStyle name="Normal 37 2 3 2 2 2 2 5" xfId="13774" xr:uid="{00000000-0005-0000-0000-000053340000}"/>
    <cellStyle name="Normal 37 2 3 2 2 2 2 6" xfId="13775" xr:uid="{00000000-0005-0000-0000-000054340000}"/>
    <cellStyle name="Normal 37 2 3 2 2 2 3" xfId="13776" xr:uid="{00000000-0005-0000-0000-000055340000}"/>
    <cellStyle name="Normal 37 2 3 2 2 2 3 2" xfId="13777" xr:uid="{00000000-0005-0000-0000-000056340000}"/>
    <cellStyle name="Normal 37 2 3 2 2 2 3 3" xfId="13778" xr:uid="{00000000-0005-0000-0000-000057340000}"/>
    <cellStyle name="Normal 37 2 3 2 2 2 3 4" xfId="13779" xr:uid="{00000000-0005-0000-0000-000058340000}"/>
    <cellStyle name="Normal 37 2 3 2 2 2 4" xfId="13780" xr:uid="{00000000-0005-0000-0000-000059340000}"/>
    <cellStyle name="Normal 37 2 3 2 2 2 4 2" xfId="13781" xr:uid="{00000000-0005-0000-0000-00005A340000}"/>
    <cellStyle name="Normal 37 2 3 2 2 2 4 3" xfId="13782" xr:uid="{00000000-0005-0000-0000-00005B340000}"/>
    <cellStyle name="Normal 37 2 3 2 2 2 4 4" xfId="13783" xr:uid="{00000000-0005-0000-0000-00005C340000}"/>
    <cellStyle name="Normal 37 2 3 2 2 2 5" xfId="13784" xr:uid="{00000000-0005-0000-0000-00005D340000}"/>
    <cellStyle name="Normal 37 2 3 2 2 2 5 2" xfId="13785" xr:uid="{00000000-0005-0000-0000-00005E340000}"/>
    <cellStyle name="Normal 37 2 3 2 2 2 5 3" xfId="13786" xr:uid="{00000000-0005-0000-0000-00005F340000}"/>
    <cellStyle name="Normal 37 2 3 2 2 2 5 4" xfId="13787" xr:uid="{00000000-0005-0000-0000-000060340000}"/>
    <cellStyle name="Normal 37 2 3 2 2 2 6" xfId="13788" xr:uid="{00000000-0005-0000-0000-000061340000}"/>
    <cellStyle name="Normal 37 2 3 2 2 2 6 2" xfId="13789" xr:uid="{00000000-0005-0000-0000-000062340000}"/>
    <cellStyle name="Normal 37 2 3 2 2 2 6 3" xfId="13790" xr:uid="{00000000-0005-0000-0000-000063340000}"/>
    <cellStyle name="Normal 37 2 3 2 2 2 7" xfId="13791" xr:uid="{00000000-0005-0000-0000-000064340000}"/>
    <cellStyle name="Normal 37 2 3 2 2 2 8" xfId="13792" xr:uid="{00000000-0005-0000-0000-000065340000}"/>
    <cellStyle name="Normal 37 2 3 2 2 2 9" xfId="13793" xr:uid="{00000000-0005-0000-0000-000066340000}"/>
    <cellStyle name="Normal 37 2 3 2 2 3" xfId="13794" xr:uid="{00000000-0005-0000-0000-000067340000}"/>
    <cellStyle name="Normal 37 2 3 2 2 3 2" xfId="13795" xr:uid="{00000000-0005-0000-0000-000068340000}"/>
    <cellStyle name="Normal 37 2 3 2 2 3 2 2" xfId="13796" xr:uid="{00000000-0005-0000-0000-000069340000}"/>
    <cellStyle name="Normal 37 2 3 2 2 3 2 3" xfId="13797" xr:uid="{00000000-0005-0000-0000-00006A340000}"/>
    <cellStyle name="Normal 37 2 3 2 2 3 2 4" xfId="13798" xr:uid="{00000000-0005-0000-0000-00006B340000}"/>
    <cellStyle name="Normal 37 2 3 2 2 3 3" xfId="13799" xr:uid="{00000000-0005-0000-0000-00006C340000}"/>
    <cellStyle name="Normal 37 2 3 2 2 3 3 2" xfId="13800" xr:uid="{00000000-0005-0000-0000-00006D340000}"/>
    <cellStyle name="Normal 37 2 3 2 2 3 3 3" xfId="13801" xr:uid="{00000000-0005-0000-0000-00006E340000}"/>
    <cellStyle name="Normal 37 2 3 2 2 3 4" xfId="13802" xr:uid="{00000000-0005-0000-0000-00006F340000}"/>
    <cellStyle name="Normal 37 2 3 2 2 3 5" xfId="13803" xr:uid="{00000000-0005-0000-0000-000070340000}"/>
    <cellStyle name="Normal 37 2 3 2 2 3 6" xfId="13804" xr:uid="{00000000-0005-0000-0000-000071340000}"/>
    <cellStyle name="Normal 37 2 3 2 2 4" xfId="13805" xr:uid="{00000000-0005-0000-0000-000072340000}"/>
    <cellStyle name="Normal 37 2 3 2 2 4 2" xfId="13806" xr:uid="{00000000-0005-0000-0000-000073340000}"/>
    <cellStyle name="Normal 37 2 3 2 2 4 3" xfId="13807" xr:uid="{00000000-0005-0000-0000-000074340000}"/>
    <cellStyle name="Normal 37 2 3 2 2 4 4" xfId="13808" xr:uid="{00000000-0005-0000-0000-000075340000}"/>
    <cellStyle name="Normal 37 2 3 2 2 5" xfId="13809" xr:uid="{00000000-0005-0000-0000-000076340000}"/>
    <cellStyle name="Normal 37 2 3 2 2 5 2" xfId="13810" xr:uid="{00000000-0005-0000-0000-000077340000}"/>
    <cellStyle name="Normal 37 2 3 2 2 5 3" xfId="13811" xr:uid="{00000000-0005-0000-0000-000078340000}"/>
    <cellStyle name="Normal 37 2 3 2 2 5 4" xfId="13812" xr:uid="{00000000-0005-0000-0000-000079340000}"/>
    <cellStyle name="Normal 37 2 3 2 2 6" xfId="13813" xr:uid="{00000000-0005-0000-0000-00007A340000}"/>
    <cellStyle name="Normal 37 2 3 2 2 6 2" xfId="13814" xr:uid="{00000000-0005-0000-0000-00007B340000}"/>
    <cellStyle name="Normal 37 2 3 2 2 6 3" xfId="13815" xr:uid="{00000000-0005-0000-0000-00007C340000}"/>
    <cellStyle name="Normal 37 2 3 2 2 6 4" xfId="13816" xr:uid="{00000000-0005-0000-0000-00007D340000}"/>
    <cellStyle name="Normal 37 2 3 2 2 7" xfId="13817" xr:uid="{00000000-0005-0000-0000-00007E340000}"/>
    <cellStyle name="Normal 37 2 3 2 2 7 2" xfId="13818" xr:uid="{00000000-0005-0000-0000-00007F340000}"/>
    <cellStyle name="Normal 37 2 3 2 2 7 3" xfId="13819" xr:uid="{00000000-0005-0000-0000-000080340000}"/>
    <cellStyle name="Normal 37 2 3 2 2 8" xfId="13820" xr:uid="{00000000-0005-0000-0000-000081340000}"/>
    <cellStyle name="Normal 37 2 3 2 2 9" xfId="13821" xr:uid="{00000000-0005-0000-0000-000082340000}"/>
    <cellStyle name="Normal 37 2 3 2 3" xfId="13822" xr:uid="{00000000-0005-0000-0000-000083340000}"/>
    <cellStyle name="Normal 37 2 3 2 3 2" xfId="13823" xr:uid="{00000000-0005-0000-0000-000084340000}"/>
    <cellStyle name="Normal 37 2 3 2 3 2 2" xfId="13824" xr:uid="{00000000-0005-0000-0000-000085340000}"/>
    <cellStyle name="Normal 37 2 3 2 3 2 2 2" xfId="13825" xr:uid="{00000000-0005-0000-0000-000086340000}"/>
    <cellStyle name="Normal 37 2 3 2 3 2 2 3" xfId="13826" xr:uid="{00000000-0005-0000-0000-000087340000}"/>
    <cellStyle name="Normal 37 2 3 2 3 2 2 4" xfId="13827" xr:uid="{00000000-0005-0000-0000-000088340000}"/>
    <cellStyle name="Normal 37 2 3 2 3 2 3" xfId="13828" xr:uid="{00000000-0005-0000-0000-000089340000}"/>
    <cellStyle name="Normal 37 2 3 2 3 2 3 2" xfId="13829" xr:uid="{00000000-0005-0000-0000-00008A340000}"/>
    <cellStyle name="Normal 37 2 3 2 3 2 3 3" xfId="13830" xr:uid="{00000000-0005-0000-0000-00008B340000}"/>
    <cellStyle name="Normal 37 2 3 2 3 2 4" xfId="13831" xr:uid="{00000000-0005-0000-0000-00008C340000}"/>
    <cellStyle name="Normal 37 2 3 2 3 2 5" xfId="13832" xr:uid="{00000000-0005-0000-0000-00008D340000}"/>
    <cellStyle name="Normal 37 2 3 2 3 2 6" xfId="13833" xr:uid="{00000000-0005-0000-0000-00008E340000}"/>
    <cellStyle name="Normal 37 2 3 2 3 3" xfId="13834" xr:uid="{00000000-0005-0000-0000-00008F340000}"/>
    <cellStyle name="Normal 37 2 3 2 3 3 2" xfId="13835" xr:uid="{00000000-0005-0000-0000-000090340000}"/>
    <cellStyle name="Normal 37 2 3 2 3 3 3" xfId="13836" xr:uid="{00000000-0005-0000-0000-000091340000}"/>
    <cellStyle name="Normal 37 2 3 2 3 3 4" xfId="13837" xr:uid="{00000000-0005-0000-0000-000092340000}"/>
    <cellStyle name="Normal 37 2 3 2 3 4" xfId="13838" xr:uid="{00000000-0005-0000-0000-000093340000}"/>
    <cellStyle name="Normal 37 2 3 2 3 4 2" xfId="13839" xr:uid="{00000000-0005-0000-0000-000094340000}"/>
    <cellStyle name="Normal 37 2 3 2 3 4 3" xfId="13840" xr:uid="{00000000-0005-0000-0000-000095340000}"/>
    <cellStyle name="Normal 37 2 3 2 3 4 4" xfId="13841" xr:uid="{00000000-0005-0000-0000-000096340000}"/>
    <cellStyle name="Normal 37 2 3 2 3 5" xfId="13842" xr:uid="{00000000-0005-0000-0000-000097340000}"/>
    <cellStyle name="Normal 37 2 3 2 3 5 2" xfId="13843" xr:uid="{00000000-0005-0000-0000-000098340000}"/>
    <cellStyle name="Normal 37 2 3 2 3 5 3" xfId="13844" xr:uid="{00000000-0005-0000-0000-000099340000}"/>
    <cellStyle name="Normal 37 2 3 2 3 5 4" xfId="13845" xr:uid="{00000000-0005-0000-0000-00009A340000}"/>
    <cellStyle name="Normal 37 2 3 2 3 6" xfId="13846" xr:uid="{00000000-0005-0000-0000-00009B340000}"/>
    <cellStyle name="Normal 37 2 3 2 3 6 2" xfId="13847" xr:uid="{00000000-0005-0000-0000-00009C340000}"/>
    <cellStyle name="Normal 37 2 3 2 3 6 3" xfId="13848" xr:uid="{00000000-0005-0000-0000-00009D340000}"/>
    <cellStyle name="Normal 37 2 3 2 3 7" xfId="13849" xr:uid="{00000000-0005-0000-0000-00009E340000}"/>
    <cellStyle name="Normal 37 2 3 2 3 8" xfId="13850" xr:uid="{00000000-0005-0000-0000-00009F340000}"/>
    <cellStyle name="Normal 37 2 3 2 3 9" xfId="13851" xr:uid="{00000000-0005-0000-0000-0000A0340000}"/>
    <cellStyle name="Normal 37 2 3 2 4" xfId="13852" xr:uid="{00000000-0005-0000-0000-0000A1340000}"/>
    <cellStyle name="Normal 37 2 3 2 4 2" xfId="13853" xr:uid="{00000000-0005-0000-0000-0000A2340000}"/>
    <cellStyle name="Normal 37 2 3 2 4 2 2" xfId="13854" xr:uid="{00000000-0005-0000-0000-0000A3340000}"/>
    <cellStyle name="Normal 37 2 3 2 4 2 3" xfId="13855" xr:uid="{00000000-0005-0000-0000-0000A4340000}"/>
    <cellStyle name="Normal 37 2 3 2 4 2 4" xfId="13856" xr:uid="{00000000-0005-0000-0000-0000A5340000}"/>
    <cellStyle name="Normal 37 2 3 2 4 3" xfId="13857" xr:uid="{00000000-0005-0000-0000-0000A6340000}"/>
    <cellStyle name="Normal 37 2 3 2 4 3 2" xfId="13858" xr:uid="{00000000-0005-0000-0000-0000A7340000}"/>
    <cellStyle name="Normal 37 2 3 2 4 3 3" xfId="13859" xr:uid="{00000000-0005-0000-0000-0000A8340000}"/>
    <cellStyle name="Normal 37 2 3 2 4 4" xfId="13860" xr:uid="{00000000-0005-0000-0000-0000A9340000}"/>
    <cellStyle name="Normal 37 2 3 2 4 5" xfId="13861" xr:uid="{00000000-0005-0000-0000-0000AA340000}"/>
    <cellStyle name="Normal 37 2 3 2 4 6" xfId="13862" xr:uid="{00000000-0005-0000-0000-0000AB340000}"/>
    <cellStyle name="Normal 37 2 3 2 5" xfId="13863" xr:uid="{00000000-0005-0000-0000-0000AC340000}"/>
    <cellStyle name="Normal 37 2 3 2 5 2" xfId="13864" xr:uid="{00000000-0005-0000-0000-0000AD340000}"/>
    <cellStyle name="Normal 37 2 3 2 5 3" xfId="13865" xr:uid="{00000000-0005-0000-0000-0000AE340000}"/>
    <cellStyle name="Normal 37 2 3 2 5 4" xfId="13866" xr:uid="{00000000-0005-0000-0000-0000AF340000}"/>
    <cellStyle name="Normal 37 2 3 2 6" xfId="13867" xr:uid="{00000000-0005-0000-0000-0000B0340000}"/>
    <cellStyle name="Normal 37 2 3 2 6 2" xfId="13868" xr:uid="{00000000-0005-0000-0000-0000B1340000}"/>
    <cellStyle name="Normal 37 2 3 2 6 3" xfId="13869" xr:uid="{00000000-0005-0000-0000-0000B2340000}"/>
    <cellStyle name="Normal 37 2 3 2 6 4" xfId="13870" xr:uid="{00000000-0005-0000-0000-0000B3340000}"/>
    <cellStyle name="Normal 37 2 3 2 7" xfId="13871" xr:uid="{00000000-0005-0000-0000-0000B4340000}"/>
    <cellStyle name="Normal 37 2 3 2 7 2" xfId="13872" xr:uid="{00000000-0005-0000-0000-0000B5340000}"/>
    <cellStyle name="Normal 37 2 3 2 7 3" xfId="13873" xr:uid="{00000000-0005-0000-0000-0000B6340000}"/>
    <cellStyle name="Normal 37 2 3 2 7 4" xfId="13874" xr:uid="{00000000-0005-0000-0000-0000B7340000}"/>
    <cellStyle name="Normal 37 2 3 2 8" xfId="13875" xr:uid="{00000000-0005-0000-0000-0000B8340000}"/>
    <cellStyle name="Normal 37 2 3 2 8 2" xfId="13876" xr:uid="{00000000-0005-0000-0000-0000B9340000}"/>
    <cellStyle name="Normal 37 2 3 2 8 3" xfId="13877" xr:uid="{00000000-0005-0000-0000-0000BA340000}"/>
    <cellStyle name="Normal 37 2 3 2 9" xfId="13878" xr:uid="{00000000-0005-0000-0000-0000BB340000}"/>
    <cellStyle name="Normal 37 2 3 3" xfId="13879" xr:uid="{00000000-0005-0000-0000-0000BC340000}"/>
    <cellStyle name="Normal 37 2 3 3 10" xfId="13880" xr:uid="{00000000-0005-0000-0000-0000BD340000}"/>
    <cellStyle name="Normal 37 2 3 3 2" xfId="13881" xr:uid="{00000000-0005-0000-0000-0000BE340000}"/>
    <cellStyle name="Normal 37 2 3 3 2 2" xfId="13882" xr:uid="{00000000-0005-0000-0000-0000BF340000}"/>
    <cellStyle name="Normal 37 2 3 3 2 2 2" xfId="13883" xr:uid="{00000000-0005-0000-0000-0000C0340000}"/>
    <cellStyle name="Normal 37 2 3 3 2 2 2 2" xfId="13884" xr:uid="{00000000-0005-0000-0000-0000C1340000}"/>
    <cellStyle name="Normal 37 2 3 3 2 2 2 3" xfId="13885" xr:uid="{00000000-0005-0000-0000-0000C2340000}"/>
    <cellStyle name="Normal 37 2 3 3 2 2 2 4" xfId="13886" xr:uid="{00000000-0005-0000-0000-0000C3340000}"/>
    <cellStyle name="Normal 37 2 3 3 2 2 3" xfId="13887" xr:uid="{00000000-0005-0000-0000-0000C4340000}"/>
    <cellStyle name="Normal 37 2 3 3 2 2 3 2" xfId="13888" xr:uid="{00000000-0005-0000-0000-0000C5340000}"/>
    <cellStyle name="Normal 37 2 3 3 2 2 3 3" xfId="13889" xr:uid="{00000000-0005-0000-0000-0000C6340000}"/>
    <cellStyle name="Normal 37 2 3 3 2 2 4" xfId="13890" xr:uid="{00000000-0005-0000-0000-0000C7340000}"/>
    <cellStyle name="Normal 37 2 3 3 2 2 5" xfId="13891" xr:uid="{00000000-0005-0000-0000-0000C8340000}"/>
    <cellStyle name="Normal 37 2 3 3 2 2 6" xfId="13892" xr:uid="{00000000-0005-0000-0000-0000C9340000}"/>
    <cellStyle name="Normal 37 2 3 3 2 3" xfId="13893" xr:uid="{00000000-0005-0000-0000-0000CA340000}"/>
    <cellStyle name="Normal 37 2 3 3 2 3 2" xfId="13894" xr:uid="{00000000-0005-0000-0000-0000CB340000}"/>
    <cellStyle name="Normal 37 2 3 3 2 3 3" xfId="13895" xr:uid="{00000000-0005-0000-0000-0000CC340000}"/>
    <cellStyle name="Normal 37 2 3 3 2 3 4" xfId="13896" xr:uid="{00000000-0005-0000-0000-0000CD340000}"/>
    <cellStyle name="Normal 37 2 3 3 2 4" xfId="13897" xr:uid="{00000000-0005-0000-0000-0000CE340000}"/>
    <cellStyle name="Normal 37 2 3 3 2 4 2" xfId="13898" xr:uid="{00000000-0005-0000-0000-0000CF340000}"/>
    <cellStyle name="Normal 37 2 3 3 2 4 3" xfId="13899" xr:uid="{00000000-0005-0000-0000-0000D0340000}"/>
    <cellStyle name="Normal 37 2 3 3 2 4 4" xfId="13900" xr:uid="{00000000-0005-0000-0000-0000D1340000}"/>
    <cellStyle name="Normal 37 2 3 3 2 5" xfId="13901" xr:uid="{00000000-0005-0000-0000-0000D2340000}"/>
    <cellStyle name="Normal 37 2 3 3 2 5 2" xfId="13902" xr:uid="{00000000-0005-0000-0000-0000D3340000}"/>
    <cellStyle name="Normal 37 2 3 3 2 5 3" xfId="13903" xr:uid="{00000000-0005-0000-0000-0000D4340000}"/>
    <cellStyle name="Normal 37 2 3 3 2 5 4" xfId="13904" xr:uid="{00000000-0005-0000-0000-0000D5340000}"/>
    <cellStyle name="Normal 37 2 3 3 2 6" xfId="13905" xr:uid="{00000000-0005-0000-0000-0000D6340000}"/>
    <cellStyle name="Normal 37 2 3 3 2 6 2" xfId="13906" xr:uid="{00000000-0005-0000-0000-0000D7340000}"/>
    <cellStyle name="Normal 37 2 3 3 2 6 3" xfId="13907" xr:uid="{00000000-0005-0000-0000-0000D8340000}"/>
    <cellStyle name="Normal 37 2 3 3 2 7" xfId="13908" xr:uid="{00000000-0005-0000-0000-0000D9340000}"/>
    <cellStyle name="Normal 37 2 3 3 2 8" xfId="13909" xr:uid="{00000000-0005-0000-0000-0000DA340000}"/>
    <cellStyle name="Normal 37 2 3 3 2 9" xfId="13910" xr:uid="{00000000-0005-0000-0000-0000DB340000}"/>
    <cellStyle name="Normal 37 2 3 3 3" xfId="13911" xr:uid="{00000000-0005-0000-0000-0000DC340000}"/>
    <cellStyle name="Normal 37 2 3 3 3 2" xfId="13912" xr:uid="{00000000-0005-0000-0000-0000DD340000}"/>
    <cellStyle name="Normal 37 2 3 3 3 2 2" xfId="13913" xr:uid="{00000000-0005-0000-0000-0000DE340000}"/>
    <cellStyle name="Normal 37 2 3 3 3 2 3" xfId="13914" xr:uid="{00000000-0005-0000-0000-0000DF340000}"/>
    <cellStyle name="Normal 37 2 3 3 3 2 4" xfId="13915" xr:uid="{00000000-0005-0000-0000-0000E0340000}"/>
    <cellStyle name="Normal 37 2 3 3 3 3" xfId="13916" xr:uid="{00000000-0005-0000-0000-0000E1340000}"/>
    <cellStyle name="Normal 37 2 3 3 3 3 2" xfId="13917" xr:uid="{00000000-0005-0000-0000-0000E2340000}"/>
    <cellStyle name="Normal 37 2 3 3 3 3 3" xfId="13918" xr:uid="{00000000-0005-0000-0000-0000E3340000}"/>
    <cellStyle name="Normal 37 2 3 3 3 4" xfId="13919" xr:uid="{00000000-0005-0000-0000-0000E4340000}"/>
    <cellStyle name="Normal 37 2 3 3 3 5" xfId="13920" xr:uid="{00000000-0005-0000-0000-0000E5340000}"/>
    <cellStyle name="Normal 37 2 3 3 3 6" xfId="13921" xr:uid="{00000000-0005-0000-0000-0000E6340000}"/>
    <cellStyle name="Normal 37 2 3 3 4" xfId="13922" xr:uid="{00000000-0005-0000-0000-0000E7340000}"/>
    <cellStyle name="Normal 37 2 3 3 4 2" xfId="13923" xr:uid="{00000000-0005-0000-0000-0000E8340000}"/>
    <cellStyle name="Normal 37 2 3 3 4 3" xfId="13924" xr:uid="{00000000-0005-0000-0000-0000E9340000}"/>
    <cellStyle name="Normal 37 2 3 3 4 4" xfId="13925" xr:uid="{00000000-0005-0000-0000-0000EA340000}"/>
    <cellStyle name="Normal 37 2 3 3 5" xfId="13926" xr:uid="{00000000-0005-0000-0000-0000EB340000}"/>
    <cellStyle name="Normal 37 2 3 3 5 2" xfId="13927" xr:uid="{00000000-0005-0000-0000-0000EC340000}"/>
    <cellStyle name="Normal 37 2 3 3 5 3" xfId="13928" xr:uid="{00000000-0005-0000-0000-0000ED340000}"/>
    <cellStyle name="Normal 37 2 3 3 5 4" xfId="13929" xr:uid="{00000000-0005-0000-0000-0000EE340000}"/>
    <cellStyle name="Normal 37 2 3 3 6" xfId="13930" xr:uid="{00000000-0005-0000-0000-0000EF340000}"/>
    <cellStyle name="Normal 37 2 3 3 6 2" xfId="13931" xr:uid="{00000000-0005-0000-0000-0000F0340000}"/>
    <cellStyle name="Normal 37 2 3 3 6 3" xfId="13932" xr:uid="{00000000-0005-0000-0000-0000F1340000}"/>
    <cellStyle name="Normal 37 2 3 3 6 4" xfId="13933" xr:uid="{00000000-0005-0000-0000-0000F2340000}"/>
    <cellStyle name="Normal 37 2 3 3 7" xfId="13934" xr:uid="{00000000-0005-0000-0000-0000F3340000}"/>
    <cellStyle name="Normal 37 2 3 3 7 2" xfId="13935" xr:uid="{00000000-0005-0000-0000-0000F4340000}"/>
    <cellStyle name="Normal 37 2 3 3 7 3" xfId="13936" xr:uid="{00000000-0005-0000-0000-0000F5340000}"/>
    <cellStyle name="Normal 37 2 3 3 8" xfId="13937" xr:uid="{00000000-0005-0000-0000-0000F6340000}"/>
    <cellStyle name="Normal 37 2 3 3 9" xfId="13938" xr:uid="{00000000-0005-0000-0000-0000F7340000}"/>
    <cellStyle name="Normal 37 2 3 4" xfId="13939" xr:uid="{00000000-0005-0000-0000-0000F8340000}"/>
    <cellStyle name="Normal 37 2 3 4 2" xfId="13940" xr:uid="{00000000-0005-0000-0000-0000F9340000}"/>
    <cellStyle name="Normal 37 2 3 4 2 2" xfId="13941" xr:uid="{00000000-0005-0000-0000-0000FA340000}"/>
    <cellStyle name="Normal 37 2 3 4 2 2 2" xfId="13942" xr:uid="{00000000-0005-0000-0000-0000FB340000}"/>
    <cellStyle name="Normal 37 2 3 4 2 2 3" xfId="13943" xr:uid="{00000000-0005-0000-0000-0000FC340000}"/>
    <cellStyle name="Normal 37 2 3 4 2 2 4" xfId="13944" xr:uid="{00000000-0005-0000-0000-0000FD340000}"/>
    <cellStyle name="Normal 37 2 3 4 2 3" xfId="13945" xr:uid="{00000000-0005-0000-0000-0000FE340000}"/>
    <cellStyle name="Normal 37 2 3 4 2 3 2" xfId="13946" xr:uid="{00000000-0005-0000-0000-0000FF340000}"/>
    <cellStyle name="Normal 37 2 3 4 2 3 3" xfId="13947" xr:uid="{00000000-0005-0000-0000-000000350000}"/>
    <cellStyle name="Normal 37 2 3 4 2 4" xfId="13948" xr:uid="{00000000-0005-0000-0000-000001350000}"/>
    <cellStyle name="Normal 37 2 3 4 2 5" xfId="13949" xr:uid="{00000000-0005-0000-0000-000002350000}"/>
    <cellStyle name="Normal 37 2 3 4 2 6" xfId="13950" xr:uid="{00000000-0005-0000-0000-000003350000}"/>
    <cellStyle name="Normal 37 2 3 4 3" xfId="13951" xr:uid="{00000000-0005-0000-0000-000004350000}"/>
    <cellStyle name="Normal 37 2 3 4 3 2" xfId="13952" xr:uid="{00000000-0005-0000-0000-000005350000}"/>
    <cellStyle name="Normal 37 2 3 4 3 3" xfId="13953" xr:uid="{00000000-0005-0000-0000-000006350000}"/>
    <cellStyle name="Normal 37 2 3 4 3 4" xfId="13954" xr:uid="{00000000-0005-0000-0000-000007350000}"/>
    <cellStyle name="Normal 37 2 3 4 4" xfId="13955" xr:uid="{00000000-0005-0000-0000-000008350000}"/>
    <cellStyle name="Normal 37 2 3 4 4 2" xfId="13956" xr:uid="{00000000-0005-0000-0000-000009350000}"/>
    <cellStyle name="Normal 37 2 3 4 4 3" xfId="13957" xr:uid="{00000000-0005-0000-0000-00000A350000}"/>
    <cellStyle name="Normal 37 2 3 4 4 4" xfId="13958" xr:uid="{00000000-0005-0000-0000-00000B350000}"/>
    <cellStyle name="Normal 37 2 3 4 5" xfId="13959" xr:uid="{00000000-0005-0000-0000-00000C350000}"/>
    <cellStyle name="Normal 37 2 3 4 5 2" xfId="13960" xr:uid="{00000000-0005-0000-0000-00000D350000}"/>
    <cellStyle name="Normal 37 2 3 4 5 3" xfId="13961" xr:uid="{00000000-0005-0000-0000-00000E350000}"/>
    <cellStyle name="Normal 37 2 3 4 5 4" xfId="13962" xr:uid="{00000000-0005-0000-0000-00000F350000}"/>
    <cellStyle name="Normal 37 2 3 4 6" xfId="13963" xr:uid="{00000000-0005-0000-0000-000010350000}"/>
    <cellStyle name="Normal 37 2 3 4 6 2" xfId="13964" xr:uid="{00000000-0005-0000-0000-000011350000}"/>
    <cellStyle name="Normal 37 2 3 4 6 3" xfId="13965" xr:uid="{00000000-0005-0000-0000-000012350000}"/>
    <cellStyle name="Normal 37 2 3 4 7" xfId="13966" xr:uid="{00000000-0005-0000-0000-000013350000}"/>
    <cellStyle name="Normal 37 2 3 4 8" xfId="13967" xr:uid="{00000000-0005-0000-0000-000014350000}"/>
    <cellStyle name="Normal 37 2 3 4 9" xfId="13968" xr:uid="{00000000-0005-0000-0000-000015350000}"/>
    <cellStyle name="Normal 37 2 3 5" xfId="13969" xr:uid="{00000000-0005-0000-0000-000016350000}"/>
    <cellStyle name="Normal 37 2 3 5 2" xfId="13970" xr:uid="{00000000-0005-0000-0000-000017350000}"/>
    <cellStyle name="Normal 37 2 3 5 2 2" xfId="13971" xr:uid="{00000000-0005-0000-0000-000018350000}"/>
    <cellStyle name="Normal 37 2 3 5 2 2 2" xfId="13972" xr:uid="{00000000-0005-0000-0000-000019350000}"/>
    <cellStyle name="Normal 37 2 3 5 2 2 3" xfId="13973" xr:uid="{00000000-0005-0000-0000-00001A350000}"/>
    <cellStyle name="Normal 37 2 3 5 2 2 4" xfId="13974" xr:uid="{00000000-0005-0000-0000-00001B350000}"/>
    <cellStyle name="Normal 37 2 3 5 2 3" xfId="13975" xr:uid="{00000000-0005-0000-0000-00001C350000}"/>
    <cellStyle name="Normal 37 2 3 5 2 3 2" xfId="13976" xr:uid="{00000000-0005-0000-0000-00001D350000}"/>
    <cellStyle name="Normal 37 2 3 5 2 3 3" xfId="13977" xr:uid="{00000000-0005-0000-0000-00001E350000}"/>
    <cellStyle name="Normal 37 2 3 5 2 4" xfId="13978" xr:uid="{00000000-0005-0000-0000-00001F350000}"/>
    <cellStyle name="Normal 37 2 3 5 2 5" xfId="13979" xr:uid="{00000000-0005-0000-0000-000020350000}"/>
    <cellStyle name="Normal 37 2 3 5 2 6" xfId="13980" xr:uid="{00000000-0005-0000-0000-000021350000}"/>
    <cellStyle name="Normal 37 2 3 5 3" xfId="13981" xr:uid="{00000000-0005-0000-0000-000022350000}"/>
    <cellStyle name="Normal 37 2 3 5 3 2" xfId="13982" xr:uid="{00000000-0005-0000-0000-000023350000}"/>
    <cellStyle name="Normal 37 2 3 5 3 3" xfId="13983" xr:uid="{00000000-0005-0000-0000-000024350000}"/>
    <cellStyle name="Normal 37 2 3 5 3 4" xfId="13984" xr:uid="{00000000-0005-0000-0000-000025350000}"/>
    <cellStyle name="Normal 37 2 3 5 4" xfId="13985" xr:uid="{00000000-0005-0000-0000-000026350000}"/>
    <cellStyle name="Normal 37 2 3 5 4 2" xfId="13986" xr:uid="{00000000-0005-0000-0000-000027350000}"/>
    <cellStyle name="Normal 37 2 3 5 4 3" xfId="13987" xr:uid="{00000000-0005-0000-0000-000028350000}"/>
    <cellStyle name="Normal 37 2 3 5 4 4" xfId="13988" xr:uid="{00000000-0005-0000-0000-000029350000}"/>
    <cellStyle name="Normal 37 2 3 5 5" xfId="13989" xr:uid="{00000000-0005-0000-0000-00002A350000}"/>
    <cellStyle name="Normal 37 2 3 5 5 2" xfId="13990" xr:uid="{00000000-0005-0000-0000-00002B350000}"/>
    <cellStyle name="Normal 37 2 3 5 5 3" xfId="13991" xr:uid="{00000000-0005-0000-0000-00002C350000}"/>
    <cellStyle name="Normal 37 2 3 5 5 4" xfId="13992" xr:uid="{00000000-0005-0000-0000-00002D350000}"/>
    <cellStyle name="Normal 37 2 3 5 6" xfId="13993" xr:uid="{00000000-0005-0000-0000-00002E350000}"/>
    <cellStyle name="Normal 37 2 3 5 6 2" xfId="13994" xr:uid="{00000000-0005-0000-0000-00002F350000}"/>
    <cellStyle name="Normal 37 2 3 5 6 3" xfId="13995" xr:uid="{00000000-0005-0000-0000-000030350000}"/>
    <cellStyle name="Normal 37 2 3 5 7" xfId="13996" xr:uid="{00000000-0005-0000-0000-000031350000}"/>
    <cellStyle name="Normal 37 2 3 5 8" xfId="13997" xr:uid="{00000000-0005-0000-0000-000032350000}"/>
    <cellStyle name="Normal 37 2 3 5 9" xfId="13998" xr:uid="{00000000-0005-0000-0000-000033350000}"/>
    <cellStyle name="Normal 37 2 3 6" xfId="13999" xr:uid="{00000000-0005-0000-0000-000034350000}"/>
    <cellStyle name="Normal 37 2 3 6 2" xfId="14000" xr:uid="{00000000-0005-0000-0000-000035350000}"/>
    <cellStyle name="Normal 37 2 3 6 2 2" xfId="14001" xr:uid="{00000000-0005-0000-0000-000036350000}"/>
    <cellStyle name="Normal 37 2 3 6 2 2 2" xfId="14002" xr:uid="{00000000-0005-0000-0000-000037350000}"/>
    <cellStyle name="Normal 37 2 3 6 2 2 3" xfId="14003" xr:uid="{00000000-0005-0000-0000-000038350000}"/>
    <cellStyle name="Normal 37 2 3 6 2 2 4" xfId="14004" xr:uid="{00000000-0005-0000-0000-000039350000}"/>
    <cellStyle name="Normal 37 2 3 6 2 3" xfId="14005" xr:uid="{00000000-0005-0000-0000-00003A350000}"/>
    <cellStyle name="Normal 37 2 3 6 2 3 2" xfId="14006" xr:uid="{00000000-0005-0000-0000-00003B350000}"/>
    <cellStyle name="Normal 37 2 3 6 2 3 3" xfId="14007" xr:uid="{00000000-0005-0000-0000-00003C350000}"/>
    <cellStyle name="Normal 37 2 3 6 2 4" xfId="14008" xr:uid="{00000000-0005-0000-0000-00003D350000}"/>
    <cellStyle name="Normal 37 2 3 6 2 5" xfId="14009" xr:uid="{00000000-0005-0000-0000-00003E350000}"/>
    <cellStyle name="Normal 37 2 3 6 2 6" xfId="14010" xr:uid="{00000000-0005-0000-0000-00003F350000}"/>
    <cellStyle name="Normal 37 2 3 6 3" xfId="14011" xr:uid="{00000000-0005-0000-0000-000040350000}"/>
    <cellStyle name="Normal 37 2 3 6 3 2" xfId="14012" xr:uid="{00000000-0005-0000-0000-000041350000}"/>
    <cellStyle name="Normal 37 2 3 6 3 3" xfId="14013" xr:uid="{00000000-0005-0000-0000-000042350000}"/>
    <cellStyle name="Normal 37 2 3 6 3 4" xfId="14014" xr:uid="{00000000-0005-0000-0000-000043350000}"/>
    <cellStyle name="Normal 37 2 3 6 4" xfId="14015" xr:uid="{00000000-0005-0000-0000-000044350000}"/>
    <cellStyle name="Normal 37 2 3 6 4 2" xfId="14016" xr:uid="{00000000-0005-0000-0000-000045350000}"/>
    <cellStyle name="Normal 37 2 3 6 4 3" xfId="14017" xr:uid="{00000000-0005-0000-0000-000046350000}"/>
    <cellStyle name="Normal 37 2 3 6 4 4" xfId="14018" xr:uid="{00000000-0005-0000-0000-000047350000}"/>
    <cellStyle name="Normal 37 2 3 6 5" xfId="14019" xr:uid="{00000000-0005-0000-0000-000048350000}"/>
    <cellStyle name="Normal 37 2 3 6 5 2" xfId="14020" xr:uid="{00000000-0005-0000-0000-000049350000}"/>
    <cellStyle name="Normal 37 2 3 6 5 3" xfId="14021" xr:uid="{00000000-0005-0000-0000-00004A350000}"/>
    <cellStyle name="Normal 37 2 3 6 6" xfId="14022" xr:uid="{00000000-0005-0000-0000-00004B350000}"/>
    <cellStyle name="Normal 37 2 3 6 7" xfId="14023" xr:uid="{00000000-0005-0000-0000-00004C350000}"/>
    <cellStyle name="Normal 37 2 3 6 8" xfId="14024" xr:uid="{00000000-0005-0000-0000-00004D350000}"/>
    <cellStyle name="Normal 37 2 3 7" xfId="14025" xr:uid="{00000000-0005-0000-0000-00004E350000}"/>
    <cellStyle name="Normal 37 2 3 7 2" xfId="14026" xr:uid="{00000000-0005-0000-0000-00004F350000}"/>
    <cellStyle name="Normal 37 2 3 7 2 2" xfId="14027" xr:uid="{00000000-0005-0000-0000-000050350000}"/>
    <cellStyle name="Normal 37 2 3 7 2 3" xfId="14028" xr:uid="{00000000-0005-0000-0000-000051350000}"/>
    <cellStyle name="Normal 37 2 3 7 2 4" xfId="14029" xr:uid="{00000000-0005-0000-0000-000052350000}"/>
    <cellStyle name="Normal 37 2 3 7 3" xfId="14030" xr:uid="{00000000-0005-0000-0000-000053350000}"/>
    <cellStyle name="Normal 37 2 3 7 3 2" xfId="14031" xr:uid="{00000000-0005-0000-0000-000054350000}"/>
    <cellStyle name="Normal 37 2 3 7 3 3" xfId="14032" xr:uid="{00000000-0005-0000-0000-000055350000}"/>
    <cellStyle name="Normal 37 2 3 7 4" xfId="14033" xr:uid="{00000000-0005-0000-0000-000056350000}"/>
    <cellStyle name="Normal 37 2 3 7 5" xfId="14034" xr:uid="{00000000-0005-0000-0000-000057350000}"/>
    <cellStyle name="Normal 37 2 3 7 6" xfId="14035" xr:uid="{00000000-0005-0000-0000-000058350000}"/>
    <cellStyle name="Normal 37 2 3 8" xfId="14036" xr:uid="{00000000-0005-0000-0000-000059350000}"/>
    <cellStyle name="Normal 37 2 3 8 2" xfId="14037" xr:uid="{00000000-0005-0000-0000-00005A350000}"/>
    <cellStyle name="Normal 37 2 3 8 3" xfId="14038" xr:uid="{00000000-0005-0000-0000-00005B350000}"/>
    <cellStyle name="Normal 37 2 3 8 4" xfId="14039" xr:uid="{00000000-0005-0000-0000-00005C350000}"/>
    <cellStyle name="Normal 37 2 3 9" xfId="14040" xr:uid="{00000000-0005-0000-0000-00005D350000}"/>
    <cellStyle name="Normal 37 2 3 9 2" xfId="14041" xr:uid="{00000000-0005-0000-0000-00005E350000}"/>
    <cellStyle name="Normal 37 2 3 9 3" xfId="14042" xr:uid="{00000000-0005-0000-0000-00005F350000}"/>
    <cellStyle name="Normal 37 2 3 9 4" xfId="14043" xr:uid="{00000000-0005-0000-0000-000060350000}"/>
    <cellStyle name="Normal 37 2 4" xfId="403" xr:uid="{00000000-0005-0000-0000-000061350000}"/>
    <cellStyle name="Normal 37 2 4 10" xfId="14044" xr:uid="{00000000-0005-0000-0000-000062350000}"/>
    <cellStyle name="Normal 37 2 4 11" xfId="14045" xr:uid="{00000000-0005-0000-0000-000063350000}"/>
    <cellStyle name="Normal 37 2 4 2" xfId="14046" xr:uid="{00000000-0005-0000-0000-000064350000}"/>
    <cellStyle name="Normal 37 2 4 2 10" xfId="14047" xr:uid="{00000000-0005-0000-0000-000065350000}"/>
    <cellStyle name="Normal 37 2 4 2 2" xfId="14048" xr:uid="{00000000-0005-0000-0000-000066350000}"/>
    <cellStyle name="Normal 37 2 4 2 2 2" xfId="14049" xr:uid="{00000000-0005-0000-0000-000067350000}"/>
    <cellStyle name="Normal 37 2 4 2 2 2 2" xfId="14050" xr:uid="{00000000-0005-0000-0000-000068350000}"/>
    <cellStyle name="Normal 37 2 4 2 2 2 2 2" xfId="14051" xr:uid="{00000000-0005-0000-0000-000069350000}"/>
    <cellStyle name="Normal 37 2 4 2 2 2 2 3" xfId="14052" xr:uid="{00000000-0005-0000-0000-00006A350000}"/>
    <cellStyle name="Normal 37 2 4 2 2 2 2 4" xfId="14053" xr:uid="{00000000-0005-0000-0000-00006B350000}"/>
    <cellStyle name="Normal 37 2 4 2 2 2 3" xfId="14054" xr:uid="{00000000-0005-0000-0000-00006C350000}"/>
    <cellStyle name="Normal 37 2 4 2 2 2 3 2" xfId="14055" xr:uid="{00000000-0005-0000-0000-00006D350000}"/>
    <cellStyle name="Normal 37 2 4 2 2 2 3 3" xfId="14056" xr:uid="{00000000-0005-0000-0000-00006E350000}"/>
    <cellStyle name="Normal 37 2 4 2 2 2 4" xfId="14057" xr:uid="{00000000-0005-0000-0000-00006F350000}"/>
    <cellStyle name="Normal 37 2 4 2 2 2 5" xfId="14058" xr:uid="{00000000-0005-0000-0000-000070350000}"/>
    <cellStyle name="Normal 37 2 4 2 2 2 6" xfId="14059" xr:uid="{00000000-0005-0000-0000-000071350000}"/>
    <cellStyle name="Normal 37 2 4 2 2 3" xfId="14060" xr:uid="{00000000-0005-0000-0000-000072350000}"/>
    <cellStyle name="Normal 37 2 4 2 2 3 2" xfId="14061" xr:uid="{00000000-0005-0000-0000-000073350000}"/>
    <cellStyle name="Normal 37 2 4 2 2 3 3" xfId="14062" xr:uid="{00000000-0005-0000-0000-000074350000}"/>
    <cellStyle name="Normal 37 2 4 2 2 3 4" xfId="14063" xr:uid="{00000000-0005-0000-0000-000075350000}"/>
    <cellStyle name="Normal 37 2 4 2 2 4" xfId="14064" xr:uid="{00000000-0005-0000-0000-000076350000}"/>
    <cellStyle name="Normal 37 2 4 2 2 4 2" xfId="14065" xr:uid="{00000000-0005-0000-0000-000077350000}"/>
    <cellStyle name="Normal 37 2 4 2 2 4 3" xfId="14066" xr:uid="{00000000-0005-0000-0000-000078350000}"/>
    <cellStyle name="Normal 37 2 4 2 2 4 4" xfId="14067" xr:uid="{00000000-0005-0000-0000-000079350000}"/>
    <cellStyle name="Normal 37 2 4 2 2 5" xfId="14068" xr:uid="{00000000-0005-0000-0000-00007A350000}"/>
    <cellStyle name="Normal 37 2 4 2 2 5 2" xfId="14069" xr:uid="{00000000-0005-0000-0000-00007B350000}"/>
    <cellStyle name="Normal 37 2 4 2 2 5 3" xfId="14070" xr:uid="{00000000-0005-0000-0000-00007C350000}"/>
    <cellStyle name="Normal 37 2 4 2 2 5 4" xfId="14071" xr:uid="{00000000-0005-0000-0000-00007D350000}"/>
    <cellStyle name="Normal 37 2 4 2 2 6" xfId="14072" xr:uid="{00000000-0005-0000-0000-00007E350000}"/>
    <cellStyle name="Normal 37 2 4 2 2 6 2" xfId="14073" xr:uid="{00000000-0005-0000-0000-00007F350000}"/>
    <cellStyle name="Normal 37 2 4 2 2 6 3" xfId="14074" xr:uid="{00000000-0005-0000-0000-000080350000}"/>
    <cellStyle name="Normal 37 2 4 2 2 7" xfId="14075" xr:uid="{00000000-0005-0000-0000-000081350000}"/>
    <cellStyle name="Normal 37 2 4 2 2 8" xfId="14076" xr:uid="{00000000-0005-0000-0000-000082350000}"/>
    <cellStyle name="Normal 37 2 4 2 2 9" xfId="14077" xr:uid="{00000000-0005-0000-0000-000083350000}"/>
    <cellStyle name="Normal 37 2 4 2 3" xfId="14078" xr:uid="{00000000-0005-0000-0000-000084350000}"/>
    <cellStyle name="Normal 37 2 4 2 3 2" xfId="14079" xr:uid="{00000000-0005-0000-0000-000085350000}"/>
    <cellStyle name="Normal 37 2 4 2 3 2 2" xfId="14080" xr:uid="{00000000-0005-0000-0000-000086350000}"/>
    <cellStyle name="Normal 37 2 4 2 3 2 3" xfId="14081" xr:uid="{00000000-0005-0000-0000-000087350000}"/>
    <cellStyle name="Normal 37 2 4 2 3 2 4" xfId="14082" xr:uid="{00000000-0005-0000-0000-000088350000}"/>
    <cellStyle name="Normal 37 2 4 2 3 3" xfId="14083" xr:uid="{00000000-0005-0000-0000-000089350000}"/>
    <cellStyle name="Normal 37 2 4 2 3 3 2" xfId="14084" xr:uid="{00000000-0005-0000-0000-00008A350000}"/>
    <cellStyle name="Normal 37 2 4 2 3 3 3" xfId="14085" xr:uid="{00000000-0005-0000-0000-00008B350000}"/>
    <cellStyle name="Normal 37 2 4 2 3 4" xfId="14086" xr:uid="{00000000-0005-0000-0000-00008C350000}"/>
    <cellStyle name="Normal 37 2 4 2 3 5" xfId="14087" xr:uid="{00000000-0005-0000-0000-00008D350000}"/>
    <cellStyle name="Normal 37 2 4 2 3 6" xfId="14088" xr:uid="{00000000-0005-0000-0000-00008E350000}"/>
    <cellStyle name="Normal 37 2 4 2 4" xfId="14089" xr:uid="{00000000-0005-0000-0000-00008F350000}"/>
    <cellStyle name="Normal 37 2 4 2 4 2" xfId="14090" xr:uid="{00000000-0005-0000-0000-000090350000}"/>
    <cellStyle name="Normal 37 2 4 2 4 3" xfId="14091" xr:uid="{00000000-0005-0000-0000-000091350000}"/>
    <cellStyle name="Normal 37 2 4 2 4 4" xfId="14092" xr:uid="{00000000-0005-0000-0000-000092350000}"/>
    <cellStyle name="Normal 37 2 4 2 5" xfId="14093" xr:uid="{00000000-0005-0000-0000-000093350000}"/>
    <cellStyle name="Normal 37 2 4 2 5 2" xfId="14094" xr:uid="{00000000-0005-0000-0000-000094350000}"/>
    <cellStyle name="Normal 37 2 4 2 5 3" xfId="14095" xr:uid="{00000000-0005-0000-0000-000095350000}"/>
    <cellStyle name="Normal 37 2 4 2 5 4" xfId="14096" xr:uid="{00000000-0005-0000-0000-000096350000}"/>
    <cellStyle name="Normal 37 2 4 2 6" xfId="14097" xr:uid="{00000000-0005-0000-0000-000097350000}"/>
    <cellStyle name="Normal 37 2 4 2 6 2" xfId="14098" xr:uid="{00000000-0005-0000-0000-000098350000}"/>
    <cellStyle name="Normal 37 2 4 2 6 3" xfId="14099" xr:uid="{00000000-0005-0000-0000-000099350000}"/>
    <cellStyle name="Normal 37 2 4 2 6 4" xfId="14100" xr:uid="{00000000-0005-0000-0000-00009A350000}"/>
    <cellStyle name="Normal 37 2 4 2 7" xfId="14101" xr:uid="{00000000-0005-0000-0000-00009B350000}"/>
    <cellStyle name="Normal 37 2 4 2 7 2" xfId="14102" xr:uid="{00000000-0005-0000-0000-00009C350000}"/>
    <cellStyle name="Normal 37 2 4 2 7 3" xfId="14103" xr:uid="{00000000-0005-0000-0000-00009D350000}"/>
    <cellStyle name="Normal 37 2 4 2 8" xfId="14104" xr:uid="{00000000-0005-0000-0000-00009E350000}"/>
    <cellStyle name="Normal 37 2 4 2 9" xfId="14105" xr:uid="{00000000-0005-0000-0000-00009F350000}"/>
    <cellStyle name="Normal 37 2 4 3" xfId="14106" xr:uid="{00000000-0005-0000-0000-0000A0350000}"/>
    <cellStyle name="Normal 37 2 4 3 2" xfId="14107" xr:uid="{00000000-0005-0000-0000-0000A1350000}"/>
    <cellStyle name="Normal 37 2 4 3 2 2" xfId="14108" xr:uid="{00000000-0005-0000-0000-0000A2350000}"/>
    <cellStyle name="Normal 37 2 4 3 2 2 2" xfId="14109" xr:uid="{00000000-0005-0000-0000-0000A3350000}"/>
    <cellStyle name="Normal 37 2 4 3 2 2 3" xfId="14110" xr:uid="{00000000-0005-0000-0000-0000A4350000}"/>
    <cellStyle name="Normal 37 2 4 3 2 2 4" xfId="14111" xr:uid="{00000000-0005-0000-0000-0000A5350000}"/>
    <cellStyle name="Normal 37 2 4 3 2 3" xfId="14112" xr:uid="{00000000-0005-0000-0000-0000A6350000}"/>
    <cellStyle name="Normal 37 2 4 3 2 3 2" xfId="14113" xr:uid="{00000000-0005-0000-0000-0000A7350000}"/>
    <cellStyle name="Normal 37 2 4 3 2 3 3" xfId="14114" xr:uid="{00000000-0005-0000-0000-0000A8350000}"/>
    <cellStyle name="Normal 37 2 4 3 2 4" xfId="14115" xr:uid="{00000000-0005-0000-0000-0000A9350000}"/>
    <cellStyle name="Normal 37 2 4 3 2 5" xfId="14116" xr:uid="{00000000-0005-0000-0000-0000AA350000}"/>
    <cellStyle name="Normal 37 2 4 3 2 6" xfId="14117" xr:uid="{00000000-0005-0000-0000-0000AB350000}"/>
    <cellStyle name="Normal 37 2 4 3 3" xfId="14118" xr:uid="{00000000-0005-0000-0000-0000AC350000}"/>
    <cellStyle name="Normal 37 2 4 3 3 2" xfId="14119" xr:uid="{00000000-0005-0000-0000-0000AD350000}"/>
    <cellStyle name="Normal 37 2 4 3 3 3" xfId="14120" xr:uid="{00000000-0005-0000-0000-0000AE350000}"/>
    <cellStyle name="Normal 37 2 4 3 3 4" xfId="14121" xr:uid="{00000000-0005-0000-0000-0000AF350000}"/>
    <cellStyle name="Normal 37 2 4 3 4" xfId="14122" xr:uid="{00000000-0005-0000-0000-0000B0350000}"/>
    <cellStyle name="Normal 37 2 4 3 4 2" xfId="14123" xr:uid="{00000000-0005-0000-0000-0000B1350000}"/>
    <cellStyle name="Normal 37 2 4 3 4 3" xfId="14124" xr:uid="{00000000-0005-0000-0000-0000B2350000}"/>
    <cellStyle name="Normal 37 2 4 3 4 4" xfId="14125" xr:uid="{00000000-0005-0000-0000-0000B3350000}"/>
    <cellStyle name="Normal 37 2 4 3 5" xfId="14126" xr:uid="{00000000-0005-0000-0000-0000B4350000}"/>
    <cellStyle name="Normal 37 2 4 3 5 2" xfId="14127" xr:uid="{00000000-0005-0000-0000-0000B5350000}"/>
    <cellStyle name="Normal 37 2 4 3 5 3" xfId="14128" xr:uid="{00000000-0005-0000-0000-0000B6350000}"/>
    <cellStyle name="Normal 37 2 4 3 5 4" xfId="14129" xr:uid="{00000000-0005-0000-0000-0000B7350000}"/>
    <cellStyle name="Normal 37 2 4 3 6" xfId="14130" xr:uid="{00000000-0005-0000-0000-0000B8350000}"/>
    <cellStyle name="Normal 37 2 4 3 6 2" xfId="14131" xr:uid="{00000000-0005-0000-0000-0000B9350000}"/>
    <cellStyle name="Normal 37 2 4 3 6 3" xfId="14132" xr:uid="{00000000-0005-0000-0000-0000BA350000}"/>
    <cellStyle name="Normal 37 2 4 3 7" xfId="14133" xr:uid="{00000000-0005-0000-0000-0000BB350000}"/>
    <cellStyle name="Normal 37 2 4 3 8" xfId="14134" xr:uid="{00000000-0005-0000-0000-0000BC350000}"/>
    <cellStyle name="Normal 37 2 4 3 9" xfId="14135" xr:uid="{00000000-0005-0000-0000-0000BD350000}"/>
    <cellStyle name="Normal 37 2 4 4" xfId="14136" xr:uid="{00000000-0005-0000-0000-0000BE350000}"/>
    <cellStyle name="Normal 37 2 4 4 2" xfId="14137" xr:uid="{00000000-0005-0000-0000-0000BF350000}"/>
    <cellStyle name="Normal 37 2 4 4 2 2" xfId="14138" xr:uid="{00000000-0005-0000-0000-0000C0350000}"/>
    <cellStyle name="Normal 37 2 4 4 2 3" xfId="14139" xr:uid="{00000000-0005-0000-0000-0000C1350000}"/>
    <cellStyle name="Normal 37 2 4 4 2 4" xfId="14140" xr:uid="{00000000-0005-0000-0000-0000C2350000}"/>
    <cellStyle name="Normal 37 2 4 4 3" xfId="14141" xr:uid="{00000000-0005-0000-0000-0000C3350000}"/>
    <cellStyle name="Normal 37 2 4 4 3 2" xfId="14142" xr:uid="{00000000-0005-0000-0000-0000C4350000}"/>
    <cellStyle name="Normal 37 2 4 4 3 3" xfId="14143" xr:uid="{00000000-0005-0000-0000-0000C5350000}"/>
    <cellStyle name="Normal 37 2 4 4 4" xfId="14144" xr:uid="{00000000-0005-0000-0000-0000C6350000}"/>
    <cellStyle name="Normal 37 2 4 4 5" xfId="14145" xr:uid="{00000000-0005-0000-0000-0000C7350000}"/>
    <cellStyle name="Normal 37 2 4 4 6" xfId="14146" xr:uid="{00000000-0005-0000-0000-0000C8350000}"/>
    <cellStyle name="Normal 37 2 4 5" xfId="14147" xr:uid="{00000000-0005-0000-0000-0000C9350000}"/>
    <cellStyle name="Normal 37 2 4 5 2" xfId="14148" xr:uid="{00000000-0005-0000-0000-0000CA350000}"/>
    <cellStyle name="Normal 37 2 4 5 3" xfId="14149" xr:uid="{00000000-0005-0000-0000-0000CB350000}"/>
    <cellStyle name="Normal 37 2 4 5 4" xfId="14150" xr:uid="{00000000-0005-0000-0000-0000CC350000}"/>
    <cellStyle name="Normal 37 2 4 6" xfId="14151" xr:uid="{00000000-0005-0000-0000-0000CD350000}"/>
    <cellStyle name="Normal 37 2 4 6 2" xfId="14152" xr:uid="{00000000-0005-0000-0000-0000CE350000}"/>
    <cellStyle name="Normal 37 2 4 6 3" xfId="14153" xr:uid="{00000000-0005-0000-0000-0000CF350000}"/>
    <cellStyle name="Normal 37 2 4 6 4" xfId="14154" xr:uid="{00000000-0005-0000-0000-0000D0350000}"/>
    <cellStyle name="Normal 37 2 4 7" xfId="14155" xr:uid="{00000000-0005-0000-0000-0000D1350000}"/>
    <cellStyle name="Normal 37 2 4 7 2" xfId="14156" xr:uid="{00000000-0005-0000-0000-0000D2350000}"/>
    <cellStyle name="Normal 37 2 4 7 3" xfId="14157" xr:uid="{00000000-0005-0000-0000-0000D3350000}"/>
    <cellStyle name="Normal 37 2 4 7 4" xfId="14158" xr:uid="{00000000-0005-0000-0000-0000D4350000}"/>
    <cellStyle name="Normal 37 2 4 8" xfId="14159" xr:uid="{00000000-0005-0000-0000-0000D5350000}"/>
    <cellStyle name="Normal 37 2 4 8 2" xfId="14160" xr:uid="{00000000-0005-0000-0000-0000D6350000}"/>
    <cellStyle name="Normal 37 2 4 8 3" xfId="14161" xr:uid="{00000000-0005-0000-0000-0000D7350000}"/>
    <cellStyle name="Normal 37 2 4 9" xfId="14162" xr:uid="{00000000-0005-0000-0000-0000D8350000}"/>
    <cellStyle name="Normal 37 2 5" xfId="14163" xr:uid="{00000000-0005-0000-0000-0000D9350000}"/>
    <cellStyle name="Normal 37 2 5 10" xfId="14164" xr:uid="{00000000-0005-0000-0000-0000DA350000}"/>
    <cellStyle name="Normal 37 2 5 11" xfId="14165" xr:uid="{00000000-0005-0000-0000-0000DB350000}"/>
    <cellStyle name="Normal 37 2 5 2" xfId="14166" xr:uid="{00000000-0005-0000-0000-0000DC350000}"/>
    <cellStyle name="Normal 37 2 5 2 10" xfId="14167" xr:uid="{00000000-0005-0000-0000-0000DD350000}"/>
    <cellStyle name="Normal 37 2 5 2 2" xfId="14168" xr:uid="{00000000-0005-0000-0000-0000DE350000}"/>
    <cellStyle name="Normal 37 2 5 2 2 2" xfId="14169" xr:uid="{00000000-0005-0000-0000-0000DF350000}"/>
    <cellStyle name="Normal 37 2 5 2 2 2 2" xfId="14170" xr:uid="{00000000-0005-0000-0000-0000E0350000}"/>
    <cellStyle name="Normal 37 2 5 2 2 2 2 2" xfId="14171" xr:uid="{00000000-0005-0000-0000-0000E1350000}"/>
    <cellStyle name="Normal 37 2 5 2 2 2 2 3" xfId="14172" xr:uid="{00000000-0005-0000-0000-0000E2350000}"/>
    <cellStyle name="Normal 37 2 5 2 2 2 2 4" xfId="14173" xr:uid="{00000000-0005-0000-0000-0000E3350000}"/>
    <cellStyle name="Normal 37 2 5 2 2 2 3" xfId="14174" xr:uid="{00000000-0005-0000-0000-0000E4350000}"/>
    <cellStyle name="Normal 37 2 5 2 2 2 3 2" xfId="14175" xr:uid="{00000000-0005-0000-0000-0000E5350000}"/>
    <cellStyle name="Normal 37 2 5 2 2 2 3 3" xfId="14176" xr:uid="{00000000-0005-0000-0000-0000E6350000}"/>
    <cellStyle name="Normal 37 2 5 2 2 2 4" xfId="14177" xr:uid="{00000000-0005-0000-0000-0000E7350000}"/>
    <cellStyle name="Normal 37 2 5 2 2 2 5" xfId="14178" xr:uid="{00000000-0005-0000-0000-0000E8350000}"/>
    <cellStyle name="Normal 37 2 5 2 2 2 6" xfId="14179" xr:uid="{00000000-0005-0000-0000-0000E9350000}"/>
    <cellStyle name="Normal 37 2 5 2 2 3" xfId="14180" xr:uid="{00000000-0005-0000-0000-0000EA350000}"/>
    <cellStyle name="Normal 37 2 5 2 2 3 2" xfId="14181" xr:uid="{00000000-0005-0000-0000-0000EB350000}"/>
    <cellStyle name="Normal 37 2 5 2 2 3 3" xfId="14182" xr:uid="{00000000-0005-0000-0000-0000EC350000}"/>
    <cellStyle name="Normal 37 2 5 2 2 3 4" xfId="14183" xr:uid="{00000000-0005-0000-0000-0000ED350000}"/>
    <cellStyle name="Normal 37 2 5 2 2 4" xfId="14184" xr:uid="{00000000-0005-0000-0000-0000EE350000}"/>
    <cellStyle name="Normal 37 2 5 2 2 4 2" xfId="14185" xr:uid="{00000000-0005-0000-0000-0000EF350000}"/>
    <cellStyle name="Normal 37 2 5 2 2 4 3" xfId="14186" xr:uid="{00000000-0005-0000-0000-0000F0350000}"/>
    <cellStyle name="Normal 37 2 5 2 2 4 4" xfId="14187" xr:uid="{00000000-0005-0000-0000-0000F1350000}"/>
    <cellStyle name="Normal 37 2 5 2 2 5" xfId="14188" xr:uid="{00000000-0005-0000-0000-0000F2350000}"/>
    <cellStyle name="Normal 37 2 5 2 2 5 2" xfId="14189" xr:uid="{00000000-0005-0000-0000-0000F3350000}"/>
    <cellStyle name="Normal 37 2 5 2 2 5 3" xfId="14190" xr:uid="{00000000-0005-0000-0000-0000F4350000}"/>
    <cellStyle name="Normal 37 2 5 2 2 5 4" xfId="14191" xr:uid="{00000000-0005-0000-0000-0000F5350000}"/>
    <cellStyle name="Normal 37 2 5 2 2 6" xfId="14192" xr:uid="{00000000-0005-0000-0000-0000F6350000}"/>
    <cellStyle name="Normal 37 2 5 2 2 6 2" xfId="14193" xr:uid="{00000000-0005-0000-0000-0000F7350000}"/>
    <cellStyle name="Normal 37 2 5 2 2 6 3" xfId="14194" xr:uid="{00000000-0005-0000-0000-0000F8350000}"/>
    <cellStyle name="Normal 37 2 5 2 2 7" xfId="14195" xr:uid="{00000000-0005-0000-0000-0000F9350000}"/>
    <cellStyle name="Normal 37 2 5 2 2 8" xfId="14196" xr:uid="{00000000-0005-0000-0000-0000FA350000}"/>
    <cellStyle name="Normal 37 2 5 2 2 9" xfId="14197" xr:uid="{00000000-0005-0000-0000-0000FB350000}"/>
    <cellStyle name="Normal 37 2 5 2 3" xfId="14198" xr:uid="{00000000-0005-0000-0000-0000FC350000}"/>
    <cellStyle name="Normal 37 2 5 2 3 2" xfId="14199" xr:uid="{00000000-0005-0000-0000-0000FD350000}"/>
    <cellStyle name="Normal 37 2 5 2 3 2 2" xfId="14200" xr:uid="{00000000-0005-0000-0000-0000FE350000}"/>
    <cellStyle name="Normal 37 2 5 2 3 2 3" xfId="14201" xr:uid="{00000000-0005-0000-0000-0000FF350000}"/>
    <cellStyle name="Normal 37 2 5 2 3 2 4" xfId="14202" xr:uid="{00000000-0005-0000-0000-000000360000}"/>
    <cellStyle name="Normal 37 2 5 2 3 3" xfId="14203" xr:uid="{00000000-0005-0000-0000-000001360000}"/>
    <cellStyle name="Normal 37 2 5 2 3 3 2" xfId="14204" xr:uid="{00000000-0005-0000-0000-000002360000}"/>
    <cellStyle name="Normal 37 2 5 2 3 3 3" xfId="14205" xr:uid="{00000000-0005-0000-0000-000003360000}"/>
    <cellStyle name="Normal 37 2 5 2 3 4" xfId="14206" xr:uid="{00000000-0005-0000-0000-000004360000}"/>
    <cellStyle name="Normal 37 2 5 2 3 5" xfId="14207" xr:uid="{00000000-0005-0000-0000-000005360000}"/>
    <cellStyle name="Normal 37 2 5 2 3 6" xfId="14208" xr:uid="{00000000-0005-0000-0000-000006360000}"/>
    <cellStyle name="Normal 37 2 5 2 4" xfId="14209" xr:uid="{00000000-0005-0000-0000-000007360000}"/>
    <cellStyle name="Normal 37 2 5 2 4 2" xfId="14210" xr:uid="{00000000-0005-0000-0000-000008360000}"/>
    <cellStyle name="Normal 37 2 5 2 4 3" xfId="14211" xr:uid="{00000000-0005-0000-0000-000009360000}"/>
    <cellStyle name="Normal 37 2 5 2 4 4" xfId="14212" xr:uid="{00000000-0005-0000-0000-00000A360000}"/>
    <cellStyle name="Normal 37 2 5 2 5" xfId="14213" xr:uid="{00000000-0005-0000-0000-00000B360000}"/>
    <cellStyle name="Normal 37 2 5 2 5 2" xfId="14214" xr:uid="{00000000-0005-0000-0000-00000C360000}"/>
    <cellStyle name="Normal 37 2 5 2 5 3" xfId="14215" xr:uid="{00000000-0005-0000-0000-00000D360000}"/>
    <cellStyle name="Normal 37 2 5 2 5 4" xfId="14216" xr:uid="{00000000-0005-0000-0000-00000E360000}"/>
    <cellStyle name="Normal 37 2 5 2 6" xfId="14217" xr:uid="{00000000-0005-0000-0000-00000F360000}"/>
    <cellStyle name="Normal 37 2 5 2 6 2" xfId="14218" xr:uid="{00000000-0005-0000-0000-000010360000}"/>
    <cellStyle name="Normal 37 2 5 2 6 3" xfId="14219" xr:uid="{00000000-0005-0000-0000-000011360000}"/>
    <cellStyle name="Normal 37 2 5 2 6 4" xfId="14220" xr:uid="{00000000-0005-0000-0000-000012360000}"/>
    <cellStyle name="Normal 37 2 5 2 7" xfId="14221" xr:uid="{00000000-0005-0000-0000-000013360000}"/>
    <cellStyle name="Normal 37 2 5 2 7 2" xfId="14222" xr:uid="{00000000-0005-0000-0000-000014360000}"/>
    <cellStyle name="Normal 37 2 5 2 7 3" xfId="14223" xr:uid="{00000000-0005-0000-0000-000015360000}"/>
    <cellStyle name="Normal 37 2 5 2 8" xfId="14224" xr:uid="{00000000-0005-0000-0000-000016360000}"/>
    <cellStyle name="Normal 37 2 5 2 9" xfId="14225" xr:uid="{00000000-0005-0000-0000-000017360000}"/>
    <cellStyle name="Normal 37 2 5 3" xfId="14226" xr:uid="{00000000-0005-0000-0000-000018360000}"/>
    <cellStyle name="Normal 37 2 5 3 2" xfId="14227" xr:uid="{00000000-0005-0000-0000-000019360000}"/>
    <cellStyle name="Normal 37 2 5 3 2 2" xfId="14228" xr:uid="{00000000-0005-0000-0000-00001A360000}"/>
    <cellStyle name="Normal 37 2 5 3 2 2 2" xfId="14229" xr:uid="{00000000-0005-0000-0000-00001B360000}"/>
    <cellStyle name="Normal 37 2 5 3 2 2 3" xfId="14230" xr:uid="{00000000-0005-0000-0000-00001C360000}"/>
    <cellStyle name="Normal 37 2 5 3 2 2 4" xfId="14231" xr:uid="{00000000-0005-0000-0000-00001D360000}"/>
    <cellStyle name="Normal 37 2 5 3 2 3" xfId="14232" xr:uid="{00000000-0005-0000-0000-00001E360000}"/>
    <cellStyle name="Normal 37 2 5 3 2 3 2" xfId="14233" xr:uid="{00000000-0005-0000-0000-00001F360000}"/>
    <cellStyle name="Normal 37 2 5 3 2 3 3" xfId="14234" xr:uid="{00000000-0005-0000-0000-000020360000}"/>
    <cellStyle name="Normal 37 2 5 3 2 4" xfId="14235" xr:uid="{00000000-0005-0000-0000-000021360000}"/>
    <cellStyle name="Normal 37 2 5 3 2 5" xfId="14236" xr:uid="{00000000-0005-0000-0000-000022360000}"/>
    <cellStyle name="Normal 37 2 5 3 2 6" xfId="14237" xr:uid="{00000000-0005-0000-0000-000023360000}"/>
    <cellStyle name="Normal 37 2 5 3 3" xfId="14238" xr:uid="{00000000-0005-0000-0000-000024360000}"/>
    <cellStyle name="Normal 37 2 5 3 3 2" xfId="14239" xr:uid="{00000000-0005-0000-0000-000025360000}"/>
    <cellStyle name="Normal 37 2 5 3 3 3" xfId="14240" xr:uid="{00000000-0005-0000-0000-000026360000}"/>
    <cellStyle name="Normal 37 2 5 3 3 4" xfId="14241" xr:uid="{00000000-0005-0000-0000-000027360000}"/>
    <cellStyle name="Normal 37 2 5 3 4" xfId="14242" xr:uid="{00000000-0005-0000-0000-000028360000}"/>
    <cellStyle name="Normal 37 2 5 3 4 2" xfId="14243" xr:uid="{00000000-0005-0000-0000-000029360000}"/>
    <cellStyle name="Normal 37 2 5 3 4 3" xfId="14244" xr:uid="{00000000-0005-0000-0000-00002A360000}"/>
    <cellStyle name="Normal 37 2 5 3 4 4" xfId="14245" xr:uid="{00000000-0005-0000-0000-00002B360000}"/>
    <cellStyle name="Normal 37 2 5 3 5" xfId="14246" xr:uid="{00000000-0005-0000-0000-00002C360000}"/>
    <cellStyle name="Normal 37 2 5 3 5 2" xfId="14247" xr:uid="{00000000-0005-0000-0000-00002D360000}"/>
    <cellStyle name="Normal 37 2 5 3 5 3" xfId="14248" xr:uid="{00000000-0005-0000-0000-00002E360000}"/>
    <cellStyle name="Normal 37 2 5 3 5 4" xfId="14249" xr:uid="{00000000-0005-0000-0000-00002F360000}"/>
    <cellStyle name="Normal 37 2 5 3 6" xfId="14250" xr:uid="{00000000-0005-0000-0000-000030360000}"/>
    <cellStyle name="Normal 37 2 5 3 6 2" xfId="14251" xr:uid="{00000000-0005-0000-0000-000031360000}"/>
    <cellStyle name="Normal 37 2 5 3 6 3" xfId="14252" xr:uid="{00000000-0005-0000-0000-000032360000}"/>
    <cellStyle name="Normal 37 2 5 3 7" xfId="14253" xr:uid="{00000000-0005-0000-0000-000033360000}"/>
    <cellStyle name="Normal 37 2 5 3 8" xfId="14254" xr:uid="{00000000-0005-0000-0000-000034360000}"/>
    <cellStyle name="Normal 37 2 5 3 9" xfId="14255" xr:uid="{00000000-0005-0000-0000-000035360000}"/>
    <cellStyle name="Normal 37 2 5 4" xfId="14256" xr:uid="{00000000-0005-0000-0000-000036360000}"/>
    <cellStyle name="Normal 37 2 5 4 2" xfId="14257" xr:uid="{00000000-0005-0000-0000-000037360000}"/>
    <cellStyle name="Normal 37 2 5 4 2 2" xfId="14258" xr:uid="{00000000-0005-0000-0000-000038360000}"/>
    <cellStyle name="Normal 37 2 5 4 2 3" xfId="14259" xr:uid="{00000000-0005-0000-0000-000039360000}"/>
    <cellStyle name="Normal 37 2 5 4 2 4" xfId="14260" xr:uid="{00000000-0005-0000-0000-00003A360000}"/>
    <cellStyle name="Normal 37 2 5 4 3" xfId="14261" xr:uid="{00000000-0005-0000-0000-00003B360000}"/>
    <cellStyle name="Normal 37 2 5 4 3 2" xfId="14262" xr:uid="{00000000-0005-0000-0000-00003C360000}"/>
    <cellStyle name="Normal 37 2 5 4 3 3" xfId="14263" xr:uid="{00000000-0005-0000-0000-00003D360000}"/>
    <cellStyle name="Normal 37 2 5 4 4" xfId="14264" xr:uid="{00000000-0005-0000-0000-00003E360000}"/>
    <cellStyle name="Normal 37 2 5 4 5" xfId="14265" xr:uid="{00000000-0005-0000-0000-00003F360000}"/>
    <cellStyle name="Normal 37 2 5 4 6" xfId="14266" xr:uid="{00000000-0005-0000-0000-000040360000}"/>
    <cellStyle name="Normal 37 2 5 5" xfId="14267" xr:uid="{00000000-0005-0000-0000-000041360000}"/>
    <cellStyle name="Normal 37 2 5 5 2" xfId="14268" xr:uid="{00000000-0005-0000-0000-000042360000}"/>
    <cellStyle name="Normal 37 2 5 5 3" xfId="14269" xr:uid="{00000000-0005-0000-0000-000043360000}"/>
    <cellStyle name="Normal 37 2 5 5 4" xfId="14270" xr:uid="{00000000-0005-0000-0000-000044360000}"/>
    <cellStyle name="Normal 37 2 5 6" xfId="14271" xr:uid="{00000000-0005-0000-0000-000045360000}"/>
    <cellStyle name="Normal 37 2 5 6 2" xfId="14272" xr:uid="{00000000-0005-0000-0000-000046360000}"/>
    <cellStyle name="Normal 37 2 5 6 3" xfId="14273" xr:uid="{00000000-0005-0000-0000-000047360000}"/>
    <cellStyle name="Normal 37 2 5 6 4" xfId="14274" xr:uid="{00000000-0005-0000-0000-000048360000}"/>
    <cellStyle name="Normal 37 2 5 7" xfId="14275" xr:uid="{00000000-0005-0000-0000-000049360000}"/>
    <cellStyle name="Normal 37 2 5 7 2" xfId="14276" xr:uid="{00000000-0005-0000-0000-00004A360000}"/>
    <cellStyle name="Normal 37 2 5 7 3" xfId="14277" xr:uid="{00000000-0005-0000-0000-00004B360000}"/>
    <cellStyle name="Normal 37 2 5 7 4" xfId="14278" xr:uid="{00000000-0005-0000-0000-00004C360000}"/>
    <cellStyle name="Normal 37 2 5 8" xfId="14279" xr:uid="{00000000-0005-0000-0000-00004D360000}"/>
    <cellStyle name="Normal 37 2 5 8 2" xfId="14280" xr:uid="{00000000-0005-0000-0000-00004E360000}"/>
    <cellStyle name="Normal 37 2 5 8 3" xfId="14281" xr:uid="{00000000-0005-0000-0000-00004F360000}"/>
    <cellStyle name="Normal 37 2 5 9" xfId="14282" xr:uid="{00000000-0005-0000-0000-000050360000}"/>
    <cellStyle name="Normal 37 2 6" xfId="14283" xr:uid="{00000000-0005-0000-0000-000051360000}"/>
    <cellStyle name="Normal 37 2 6 10" xfId="14284" xr:uid="{00000000-0005-0000-0000-000052360000}"/>
    <cellStyle name="Normal 37 2 6 11" xfId="14285" xr:uid="{00000000-0005-0000-0000-000053360000}"/>
    <cellStyle name="Normal 37 2 6 2" xfId="14286" xr:uid="{00000000-0005-0000-0000-000054360000}"/>
    <cellStyle name="Normal 37 2 6 2 10" xfId="14287" xr:uid="{00000000-0005-0000-0000-000055360000}"/>
    <cellStyle name="Normal 37 2 6 2 2" xfId="14288" xr:uid="{00000000-0005-0000-0000-000056360000}"/>
    <cellStyle name="Normal 37 2 6 2 2 2" xfId="14289" xr:uid="{00000000-0005-0000-0000-000057360000}"/>
    <cellStyle name="Normal 37 2 6 2 2 2 2" xfId="14290" xr:uid="{00000000-0005-0000-0000-000058360000}"/>
    <cellStyle name="Normal 37 2 6 2 2 2 2 2" xfId="14291" xr:uid="{00000000-0005-0000-0000-000059360000}"/>
    <cellStyle name="Normal 37 2 6 2 2 2 2 3" xfId="14292" xr:uid="{00000000-0005-0000-0000-00005A360000}"/>
    <cellStyle name="Normal 37 2 6 2 2 2 2 4" xfId="14293" xr:uid="{00000000-0005-0000-0000-00005B360000}"/>
    <cellStyle name="Normal 37 2 6 2 2 2 3" xfId="14294" xr:uid="{00000000-0005-0000-0000-00005C360000}"/>
    <cellStyle name="Normal 37 2 6 2 2 2 3 2" xfId="14295" xr:uid="{00000000-0005-0000-0000-00005D360000}"/>
    <cellStyle name="Normal 37 2 6 2 2 2 3 3" xfId="14296" xr:uid="{00000000-0005-0000-0000-00005E360000}"/>
    <cellStyle name="Normal 37 2 6 2 2 2 4" xfId="14297" xr:uid="{00000000-0005-0000-0000-00005F360000}"/>
    <cellStyle name="Normal 37 2 6 2 2 2 5" xfId="14298" xr:uid="{00000000-0005-0000-0000-000060360000}"/>
    <cellStyle name="Normal 37 2 6 2 2 2 6" xfId="14299" xr:uid="{00000000-0005-0000-0000-000061360000}"/>
    <cellStyle name="Normal 37 2 6 2 2 3" xfId="14300" xr:uid="{00000000-0005-0000-0000-000062360000}"/>
    <cellStyle name="Normal 37 2 6 2 2 3 2" xfId="14301" xr:uid="{00000000-0005-0000-0000-000063360000}"/>
    <cellStyle name="Normal 37 2 6 2 2 3 3" xfId="14302" xr:uid="{00000000-0005-0000-0000-000064360000}"/>
    <cellStyle name="Normal 37 2 6 2 2 3 4" xfId="14303" xr:uid="{00000000-0005-0000-0000-000065360000}"/>
    <cellStyle name="Normal 37 2 6 2 2 4" xfId="14304" xr:uid="{00000000-0005-0000-0000-000066360000}"/>
    <cellStyle name="Normal 37 2 6 2 2 4 2" xfId="14305" xr:uid="{00000000-0005-0000-0000-000067360000}"/>
    <cellStyle name="Normal 37 2 6 2 2 4 3" xfId="14306" xr:uid="{00000000-0005-0000-0000-000068360000}"/>
    <cellStyle name="Normal 37 2 6 2 2 4 4" xfId="14307" xr:uid="{00000000-0005-0000-0000-000069360000}"/>
    <cellStyle name="Normal 37 2 6 2 2 5" xfId="14308" xr:uid="{00000000-0005-0000-0000-00006A360000}"/>
    <cellStyle name="Normal 37 2 6 2 2 5 2" xfId="14309" xr:uid="{00000000-0005-0000-0000-00006B360000}"/>
    <cellStyle name="Normal 37 2 6 2 2 5 3" xfId="14310" xr:uid="{00000000-0005-0000-0000-00006C360000}"/>
    <cellStyle name="Normal 37 2 6 2 2 5 4" xfId="14311" xr:uid="{00000000-0005-0000-0000-00006D360000}"/>
    <cellStyle name="Normal 37 2 6 2 2 6" xfId="14312" xr:uid="{00000000-0005-0000-0000-00006E360000}"/>
    <cellStyle name="Normal 37 2 6 2 2 6 2" xfId="14313" xr:uid="{00000000-0005-0000-0000-00006F360000}"/>
    <cellStyle name="Normal 37 2 6 2 2 6 3" xfId="14314" xr:uid="{00000000-0005-0000-0000-000070360000}"/>
    <cellStyle name="Normal 37 2 6 2 2 7" xfId="14315" xr:uid="{00000000-0005-0000-0000-000071360000}"/>
    <cellStyle name="Normal 37 2 6 2 2 8" xfId="14316" xr:uid="{00000000-0005-0000-0000-000072360000}"/>
    <cellStyle name="Normal 37 2 6 2 2 9" xfId="14317" xr:uid="{00000000-0005-0000-0000-000073360000}"/>
    <cellStyle name="Normal 37 2 6 2 3" xfId="14318" xr:uid="{00000000-0005-0000-0000-000074360000}"/>
    <cellStyle name="Normal 37 2 6 2 3 2" xfId="14319" xr:uid="{00000000-0005-0000-0000-000075360000}"/>
    <cellStyle name="Normal 37 2 6 2 3 2 2" xfId="14320" xr:uid="{00000000-0005-0000-0000-000076360000}"/>
    <cellStyle name="Normal 37 2 6 2 3 2 3" xfId="14321" xr:uid="{00000000-0005-0000-0000-000077360000}"/>
    <cellStyle name="Normal 37 2 6 2 3 2 4" xfId="14322" xr:uid="{00000000-0005-0000-0000-000078360000}"/>
    <cellStyle name="Normal 37 2 6 2 3 3" xfId="14323" xr:uid="{00000000-0005-0000-0000-000079360000}"/>
    <cellStyle name="Normal 37 2 6 2 3 3 2" xfId="14324" xr:uid="{00000000-0005-0000-0000-00007A360000}"/>
    <cellStyle name="Normal 37 2 6 2 3 3 3" xfId="14325" xr:uid="{00000000-0005-0000-0000-00007B360000}"/>
    <cellStyle name="Normal 37 2 6 2 3 4" xfId="14326" xr:uid="{00000000-0005-0000-0000-00007C360000}"/>
    <cellStyle name="Normal 37 2 6 2 3 5" xfId="14327" xr:uid="{00000000-0005-0000-0000-00007D360000}"/>
    <cellStyle name="Normal 37 2 6 2 3 6" xfId="14328" xr:uid="{00000000-0005-0000-0000-00007E360000}"/>
    <cellStyle name="Normal 37 2 6 2 4" xfId="14329" xr:uid="{00000000-0005-0000-0000-00007F360000}"/>
    <cellStyle name="Normal 37 2 6 2 4 2" xfId="14330" xr:uid="{00000000-0005-0000-0000-000080360000}"/>
    <cellStyle name="Normal 37 2 6 2 4 3" xfId="14331" xr:uid="{00000000-0005-0000-0000-000081360000}"/>
    <cellStyle name="Normal 37 2 6 2 4 4" xfId="14332" xr:uid="{00000000-0005-0000-0000-000082360000}"/>
    <cellStyle name="Normal 37 2 6 2 5" xfId="14333" xr:uid="{00000000-0005-0000-0000-000083360000}"/>
    <cellStyle name="Normal 37 2 6 2 5 2" xfId="14334" xr:uid="{00000000-0005-0000-0000-000084360000}"/>
    <cellStyle name="Normal 37 2 6 2 5 3" xfId="14335" xr:uid="{00000000-0005-0000-0000-000085360000}"/>
    <cellStyle name="Normal 37 2 6 2 5 4" xfId="14336" xr:uid="{00000000-0005-0000-0000-000086360000}"/>
    <cellStyle name="Normal 37 2 6 2 6" xfId="14337" xr:uid="{00000000-0005-0000-0000-000087360000}"/>
    <cellStyle name="Normal 37 2 6 2 6 2" xfId="14338" xr:uid="{00000000-0005-0000-0000-000088360000}"/>
    <cellStyle name="Normal 37 2 6 2 6 3" xfId="14339" xr:uid="{00000000-0005-0000-0000-000089360000}"/>
    <cellStyle name="Normal 37 2 6 2 6 4" xfId="14340" xr:uid="{00000000-0005-0000-0000-00008A360000}"/>
    <cellStyle name="Normal 37 2 6 2 7" xfId="14341" xr:uid="{00000000-0005-0000-0000-00008B360000}"/>
    <cellStyle name="Normal 37 2 6 2 7 2" xfId="14342" xr:uid="{00000000-0005-0000-0000-00008C360000}"/>
    <cellStyle name="Normal 37 2 6 2 7 3" xfId="14343" xr:uid="{00000000-0005-0000-0000-00008D360000}"/>
    <cellStyle name="Normal 37 2 6 2 8" xfId="14344" xr:uid="{00000000-0005-0000-0000-00008E360000}"/>
    <cellStyle name="Normal 37 2 6 2 9" xfId="14345" xr:uid="{00000000-0005-0000-0000-00008F360000}"/>
    <cellStyle name="Normal 37 2 6 3" xfId="14346" xr:uid="{00000000-0005-0000-0000-000090360000}"/>
    <cellStyle name="Normal 37 2 6 3 2" xfId="14347" xr:uid="{00000000-0005-0000-0000-000091360000}"/>
    <cellStyle name="Normal 37 2 6 3 2 2" xfId="14348" xr:uid="{00000000-0005-0000-0000-000092360000}"/>
    <cellStyle name="Normal 37 2 6 3 2 2 2" xfId="14349" xr:uid="{00000000-0005-0000-0000-000093360000}"/>
    <cellStyle name="Normal 37 2 6 3 2 2 3" xfId="14350" xr:uid="{00000000-0005-0000-0000-000094360000}"/>
    <cellStyle name="Normal 37 2 6 3 2 2 4" xfId="14351" xr:uid="{00000000-0005-0000-0000-000095360000}"/>
    <cellStyle name="Normal 37 2 6 3 2 3" xfId="14352" xr:uid="{00000000-0005-0000-0000-000096360000}"/>
    <cellStyle name="Normal 37 2 6 3 2 3 2" xfId="14353" xr:uid="{00000000-0005-0000-0000-000097360000}"/>
    <cellStyle name="Normal 37 2 6 3 2 3 3" xfId="14354" xr:uid="{00000000-0005-0000-0000-000098360000}"/>
    <cellStyle name="Normal 37 2 6 3 2 4" xfId="14355" xr:uid="{00000000-0005-0000-0000-000099360000}"/>
    <cellStyle name="Normal 37 2 6 3 2 5" xfId="14356" xr:uid="{00000000-0005-0000-0000-00009A360000}"/>
    <cellStyle name="Normal 37 2 6 3 2 6" xfId="14357" xr:uid="{00000000-0005-0000-0000-00009B360000}"/>
    <cellStyle name="Normal 37 2 6 3 3" xfId="14358" xr:uid="{00000000-0005-0000-0000-00009C360000}"/>
    <cellStyle name="Normal 37 2 6 3 3 2" xfId="14359" xr:uid="{00000000-0005-0000-0000-00009D360000}"/>
    <cellStyle name="Normal 37 2 6 3 3 3" xfId="14360" xr:uid="{00000000-0005-0000-0000-00009E360000}"/>
    <cellStyle name="Normal 37 2 6 3 3 4" xfId="14361" xr:uid="{00000000-0005-0000-0000-00009F360000}"/>
    <cellStyle name="Normal 37 2 6 3 4" xfId="14362" xr:uid="{00000000-0005-0000-0000-0000A0360000}"/>
    <cellStyle name="Normal 37 2 6 3 4 2" xfId="14363" xr:uid="{00000000-0005-0000-0000-0000A1360000}"/>
    <cellStyle name="Normal 37 2 6 3 4 3" xfId="14364" xr:uid="{00000000-0005-0000-0000-0000A2360000}"/>
    <cellStyle name="Normal 37 2 6 3 4 4" xfId="14365" xr:uid="{00000000-0005-0000-0000-0000A3360000}"/>
    <cellStyle name="Normal 37 2 6 3 5" xfId="14366" xr:uid="{00000000-0005-0000-0000-0000A4360000}"/>
    <cellStyle name="Normal 37 2 6 3 5 2" xfId="14367" xr:uid="{00000000-0005-0000-0000-0000A5360000}"/>
    <cellStyle name="Normal 37 2 6 3 5 3" xfId="14368" xr:uid="{00000000-0005-0000-0000-0000A6360000}"/>
    <cellStyle name="Normal 37 2 6 3 5 4" xfId="14369" xr:uid="{00000000-0005-0000-0000-0000A7360000}"/>
    <cellStyle name="Normal 37 2 6 3 6" xfId="14370" xr:uid="{00000000-0005-0000-0000-0000A8360000}"/>
    <cellStyle name="Normal 37 2 6 3 6 2" xfId="14371" xr:uid="{00000000-0005-0000-0000-0000A9360000}"/>
    <cellStyle name="Normal 37 2 6 3 6 3" xfId="14372" xr:uid="{00000000-0005-0000-0000-0000AA360000}"/>
    <cellStyle name="Normal 37 2 6 3 7" xfId="14373" xr:uid="{00000000-0005-0000-0000-0000AB360000}"/>
    <cellStyle name="Normal 37 2 6 3 8" xfId="14374" xr:uid="{00000000-0005-0000-0000-0000AC360000}"/>
    <cellStyle name="Normal 37 2 6 3 9" xfId="14375" xr:uid="{00000000-0005-0000-0000-0000AD360000}"/>
    <cellStyle name="Normal 37 2 6 4" xfId="14376" xr:uid="{00000000-0005-0000-0000-0000AE360000}"/>
    <cellStyle name="Normal 37 2 6 4 2" xfId="14377" xr:uid="{00000000-0005-0000-0000-0000AF360000}"/>
    <cellStyle name="Normal 37 2 6 4 2 2" xfId="14378" xr:uid="{00000000-0005-0000-0000-0000B0360000}"/>
    <cellStyle name="Normal 37 2 6 4 2 3" xfId="14379" xr:uid="{00000000-0005-0000-0000-0000B1360000}"/>
    <cellStyle name="Normal 37 2 6 4 2 4" xfId="14380" xr:uid="{00000000-0005-0000-0000-0000B2360000}"/>
    <cellStyle name="Normal 37 2 6 4 3" xfId="14381" xr:uid="{00000000-0005-0000-0000-0000B3360000}"/>
    <cellStyle name="Normal 37 2 6 4 3 2" xfId="14382" xr:uid="{00000000-0005-0000-0000-0000B4360000}"/>
    <cellStyle name="Normal 37 2 6 4 3 3" xfId="14383" xr:uid="{00000000-0005-0000-0000-0000B5360000}"/>
    <cellStyle name="Normal 37 2 6 4 4" xfId="14384" xr:uid="{00000000-0005-0000-0000-0000B6360000}"/>
    <cellStyle name="Normal 37 2 6 4 5" xfId="14385" xr:uid="{00000000-0005-0000-0000-0000B7360000}"/>
    <cellStyle name="Normal 37 2 6 4 6" xfId="14386" xr:uid="{00000000-0005-0000-0000-0000B8360000}"/>
    <cellStyle name="Normal 37 2 6 5" xfId="14387" xr:uid="{00000000-0005-0000-0000-0000B9360000}"/>
    <cellStyle name="Normal 37 2 6 5 2" xfId="14388" xr:uid="{00000000-0005-0000-0000-0000BA360000}"/>
    <cellStyle name="Normal 37 2 6 5 3" xfId="14389" xr:uid="{00000000-0005-0000-0000-0000BB360000}"/>
    <cellStyle name="Normal 37 2 6 5 4" xfId="14390" xr:uid="{00000000-0005-0000-0000-0000BC360000}"/>
    <cellStyle name="Normal 37 2 6 6" xfId="14391" xr:uid="{00000000-0005-0000-0000-0000BD360000}"/>
    <cellStyle name="Normal 37 2 6 6 2" xfId="14392" xr:uid="{00000000-0005-0000-0000-0000BE360000}"/>
    <cellStyle name="Normal 37 2 6 6 3" xfId="14393" xr:uid="{00000000-0005-0000-0000-0000BF360000}"/>
    <cellStyle name="Normal 37 2 6 6 4" xfId="14394" xr:uid="{00000000-0005-0000-0000-0000C0360000}"/>
    <cellStyle name="Normal 37 2 6 7" xfId="14395" xr:uid="{00000000-0005-0000-0000-0000C1360000}"/>
    <cellStyle name="Normal 37 2 6 7 2" xfId="14396" xr:uid="{00000000-0005-0000-0000-0000C2360000}"/>
    <cellStyle name="Normal 37 2 6 7 3" xfId="14397" xr:uid="{00000000-0005-0000-0000-0000C3360000}"/>
    <cellStyle name="Normal 37 2 6 7 4" xfId="14398" xr:uid="{00000000-0005-0000-0000-0000C4360000}"/>
    <cellStyle name="Normal 37 2 6 8" xfId="14399" xr:uid="{00000000-0005-0000-0000-0000C5360000}"/>
    <cellStyle name="Normal 37 2 6 8 2" xfId="14400" xr:uid="{00000000-0005-0000-0000-0000C6360000}"/>
    <cellStyle name="Normal 37 2 6 8 3" xfId="14401" xr:uid="{00000000-0005-0000-0000-0000C7360000}"/>
    <cellStyle name="Normal 37 2 6 9" xfId="14402" xr:uid="{00000000-0005-0000-0000-0000C8360000}"/>
    <cellStyle name="Normal 37 2 7" xfId="14403" xr:uid="{00000000-0005-0000-0000-0000C9360000}"/>
    <cellStyle name="Normal 37 2 7 10" xfId="14404" xr:uid="{00000000-0005-0000-0000-0000CA360000}"/>
    <cellStyle name="Normal 37 2 7 2" xfId="14405" xr:uid="{00000000-0005-0000-0000-0000CB360000}"/>
    <cellStyle name="Normal 37 2 7 2 2" xfId="14406" xr:uid="{00000000-0005-0000-0000-0000CC360000}"/>
    <cellStyle name="Normal 37 2 7 2 2 2" xfId="14407" xr:uid="{00000000-0005-0000-0000-0000CD360000}"/>
    <cellStyle name="Normal 37 2 7 2 2 2 2" xfId="14408" xr:uid="{00000000-0005-0000-0000-0000CE360000}"/>
    <cellStyle name="Normal 37 2 7 2 2 2 3" xfId="14409" xr:uid="{00000000-0005-0000-0000-0000CF360000}"/>
    <cellStyle name="Normal 37 2 7 2 2 2 4" xfId="14410" xr:uid="{00000000-0005-0000-0000-0000D0360000}"/>
    <cellStyle name="Normal 37 2 7 2 2 3" xfId="14411" xr:uid="{00000000-0005-0000-0000-0000D1360000}"/>
    <cellStyle name="Normal 37 2 7 2 2 3 2" xfId="14412" xr:uid="{00000000-0005-0000-0000-0000D2360000}"/>
    <cellStyle name="Normal 37 2 7 2 2 3 3" xfId="14413" xr:uid="{00000000-0005-0000-0000-0000D3360000}"/>
    <cellStyle name="Normal 37 2 7 2 2 4" xfId="14414" xr:uid="{00000000-0005-0000-0000-0000D4360000}"/>
    <cellStyle name="Normal 37 2 7 2 2 5" xfId="14415" xr:uid="{00000000-0005-0000-0000-0000D5360000}"/>
    <cellStyle name="Normal 37 2 7 2 2 6" xfId="14416" xr:uid="{00000000-0005-0000-0000-0000D6360000}"/>
    <cellStyle name="Normal 37 2 7 2 3" xfId="14417" xr:uid="{00000000-0005-0000-0000-0000D7360000}"/>
    <cellStyle name="Normal 37 2 7 2 3 2" xfId="14418" xr:uid="{00000000-0005-0000-0000-0000D8360000}"/>
    <cellStyle name="Normal 37 2 7 2 3 3" xfId="14419" xr:uid="{00000000-0005-0000-0000-0000D9360000}"/>
    <cellStyle name="Normal 37 2 7 2 3 4" xfId="14420" xr:uid="{00000000-0005-0000-0000-0000DA360000}"/>
    <cellStyle name="Normal 37 2 7 2 4" xfId="14421" xr:uid="{00000000-0005-0000-0000-0000DB360000}"/>
    <cellStyle name="Normal 37 2 7 2 4 2" xfId="14422" xr:uid="{00000000-0005-0000-0000-0000DC360000}"/>
    <cellStyle name="Normal 37 2 7 2 4 3" xfId="14423" xr:uid="{00000000-0005-0000-0000-0000DD360000}"/>
    <cellStyle name="Normal 37 2 7 2 4 4" xfId="14424" xr:uid="{00000000-0005-0000-0000-0000DE360000}"/>
    <cellStyle name="Normal 37 2 7 2 5" xfId="14425" xr:uid="{00000000-0005-0000-0000-0000DF360000}"/>
    <cellStyle name="Normal 37 2 7 2 5 2" xfId="14426" xr:uid="{00000000-0005-0000-0000-0000E0360000}"/>
    <cellStyle name="Normal 37 2 7 2 5 3" xfId="14427" xr:uid="{00000000-0005-0000-0000-0000E1360000}"/>
    <cellStyle name="Normal 37 2 7 2 5 4" xfId="14428" xr:uid="{00000000-0005-0000-0000-0000E2360000}"/>
    <cellStyle name="Normal 37 2 7 2 6" xfId="14429" xr:uid="{00000000-0005-0000-0000-0000E3360000}"/>
    <cellStyle name="Normal 37 2 7 2 6 2" xfId="14430" xr:uid="{00000000-0005-0000-0000-0000E4360000}"/>
    <cellStyle name="Normal 37 2 7 2 6 3" xfId="14431" xr:uid="{00000000-0005-0000-0000-0000E5360000}"/>
    <cellStyle name="Normal 37 2 7 2 7" xfId="14432" xr:uid="{00000000-0005-0000-0000-0000E6360000}"/>
    <cellStyle name="Normal 37 2 7 2 8" xfId="14433" xr:uid="{00000000-0005-0000-0000-0000E7360000}"/>
    <cellStyle name="Normal 37 2 7 2 9" xfId="14434" xr:uid="{00000000-0005-0000-0000-0000E8360000}"/>
    <cellStyle name="Normal 37 2 7 3" xfId="14435" xr:uid="{00000000-0005-0000-0000-0000E9360000}"/>
    <cellStyle name="Normal 37 2 7 3 2" xfId="14436" xr:uid="{00000000-0005-0000-0000-0000EA360000}"/>
    <cellStyle name="Normal 37 2 7 3 2 2" xfId="14437" xr:uid="{00000000-0005-0000-0000-0000EB360000}"/>
    <cellStyle name="Normal 37 2 7 3 2 3" xfId="14438" xr:uid="{00000000-0005-0000-0000-0000EC360000}"/>
    <cellStyle name="Normal 37 2 7 3 2 4" xfId="14439" xr:uid="{00000000-0005-0000-0000-0000ED360000}"/>
    <cellStyle name="Normal 37 2 7 3 3" xfId="14440" xr:uid="{00000000-0005-0000-0000-0000EE360000}"/>
    <cellStyle name="Normal 37 2 7 3 3 2" xfId="14441" xr:uid="{00000000-0005-0000-0000-0000EF360000}"/>
    <cellStyle name="Normal 37 2 7 3 3 3" xfId="14442" xr:uid="{00000000-0005-0000-0000-0000F0360000}"/>
    <cellStyle name="Normal 37 2 7 3 4" xfId="14443" xr:uid="{00000000-0005-0000-0000-0000F1360000}"/>
    <cellStyle name="Normal 37 2 7 3 5" xfId="14444" xr:uid="{00000000-0005-0000-0000-0000F2360000}"/>
    <cellStyle name="Normal 37 2 7 3 6" xfId="14445" xr:uid="{00000000-0005-0000-0000-0000F3360000}"/>
    <cellStyle name="Normal 37 2 7 4" xfId="14446" xr:uid="{00000000-0005-0000-0000-0000F4360000}"/>
    <cellStyle name="Normal 37 2 7 4 2" xfId="14447" xr:uid="{00000000-0005-0000-0000-0000F5360000}"/>
    <cellStyle name="Normal 37 2 7 4 3" xfId="14448" xr:uid="{00000000-0005-0000-0000-0000F6360000}"/>
    <cellStyle name="Normal 37 2 7 4 4" xfId="14449" xr:uid="{00000000-0005-0000-0000-0000F7360000}"/>
    <cellStyle name="Normal 37 2 7 5" xfId="14450" xr:uid="{00000000-0005-0000-0000-0000F8360000}"/>
    <cellStyle name="Normal 37 2 7 5 2" xfId="14451" xr:uid="{00000000-0005-0000-0000-0000F9360000}"/>
    <cellStyle name="Normal 37 2 7 5 3" xfId="14452" xr:uid="{00000000-0005-0000-0000-0000FA360000}"/>
    <cellStyle name="Normal 37 2 7 5 4" xfId="14453" xr:uid="{00000000-0005-0000-0000-0000FB360000}"/>
    <cellStyle name="Normal 37 2 7 6" xfId="14454" xr:uid="{00000000-0005-0000-0000-0000FC360000}"/>
    <cellStyle name="Normal 37 2 7 6 2" xfId="14455" xr:uid="{00000000-0005-0000-0000-0000FD360000}"/>
    <cellStyle name="Normal 37 2 7 6 3" xfId="14456" xr:uid="{00000000-0005-0000-0000-0000FE360000}"/>
    <cellStyle name="Normal 37 2 7 6 4" xfId="14457" xr:uid="{00000000-0005-0000-0000-0000FF360000}"/>
    <cellStyle name="Normal 37 2 7 7" xfId="14458" xr:uid="{00000000-0005-0000-0000-000000370000}"/>
    <cellStyle name="Normal 37 2 7 7 2" xfId="14459" xr:uid="{00000000-0005-0000-0000-000001370000}"/>
    <cellStyle name="Normal 37 2 7 7 3" xfId="14460" xr:uid="{00000000-0005-0000-0000-000002370000}"/>
    <cellStyle name="Normal 37 2 7 8" xfId="14461" xr:uid="{00000000-0005-0000-0000-000003370000}"/>
    <cellStyle name="Normal 37 2 7 9" xfId="14462" xr:uid="{00000000-0005-0000-0000-000004370000}"/>
    <cellStyle name="Normal 37 2 8" xfId="14463" xr:uid="{00000000-0005-0000-0000-000005370000}"/>
    <cellStyle name="Normal 37 2 8 2" xfId="14464" xr:uid="{00000000-0005-0000-0000-000006370000}"/>
    <cellStyle name="Normal 37 2 8 2 2" xfId="14465" xr:uid="{00000000-0005-0000-0000-000007370000}"/>
    <cellStyle name="Normal 37 2 8 2 2 2" xfId="14466" xr:uid="{00000000-0005-0000-0000-000008370000}"/>
    <cellStyle name="Normal 37 2 8 2 2 3" xfId="14467" xr:uid="{00000000-0005-0000-0000-000009370000}"/>
    <cellStyle name="Normal 37 2 8 2 2 4" xfId="14468" xr:uid="{00000000-0005-0000-0000-00000A370000}"/>
    <cellStyle name="Normal 37 2 8 2 3" xfId="14469" xr:uid="{00000000-0005-0000-0000-00000B370000}"/>
    <cellStyle name="Normal 37 2 8 2 3 2" xfId="14470" xr:uid="{00000000-0005-0000-0000-00000C370000}"/>
    <cellStyle name="Normal 37 2 8 2 3 3" xfId="14471" xr:uid="{00000000-0005-0000-0000-00000D370000}"/>
    <cellStyle name="Normal 37 2 8 2 4" xfId="14472" xr:uid="{00000000-0005-0000-0000-00000E370000}"/>
    <cellStyle name="Normal 37 2 8 2 5" xfId="14473" xr:uid="{00000000-0005-0000-0000-00000F370000}"/>
    <cellStyle name="Normal 37 2 8 2 6" xfId="14474" xr:uid="{00000000-0005-0000-0000-000010370000}"/>
    <cellStyle name="Normal 37 2 8 3" xfId="14475" xr:uid="{00000000-0005-0000-0000-000011370000}"/>
    <cellStyle name="Normal 37 2 8 3 2" xfId="14476" xr:uid="{00000000-0005-0000-0000-000012370000}"/>
    <cellStyle name="Normal 37 2 8 3 3" xfId="14477" xr:uid="{00000000-0005-0000-0000-000013370000}"/>
    <cellStyle name="Normal 37 2 8 3 4" xfId="14478" xr:uid="{00000000-0005-0000-0000-000014370000}"/>
    <cellStyle name="Normal 37 2 8 4" xfId="14479" xr:uid="{00000000-0005-0000-0000-000015370000}"/>
    <cellStyle name="Normal 37 2 8 4 2" xfId="14480" xr:uid="{00000000-0005-0000-0000-000016370000}"/>
    <cellStyle name="Normal 37 2 8 4 3" xfId="14481" xr:uid="{00000000-0005-0000-0000-000017370000}"/>
    <cellStyle name="Normal 37 2 8 4 4" xfId="14482" xr:uid="{00000000-0005-0000-0000-000018370000}"/>
    <cellStyle name="Normal 37 2 8 5" xfId="14483" xr:uid="{00000000-0005-0000-0000-000019370000}"/>
    <cellStyle name="Normal 37 2 8 5 2" xfId="14484" xr:uid="{00000000-0005-0000-0000-00001A370000}"/>
    <cellStyle name="Normal 37 2 8 5 3" xfId="14485" xr:uid="{00000000-0005-0000-0000-00001B370000}"/>
    <cellStyle name="Normal 37 2 8 5 4" xfId="14486" xr:uid="{00000000-0005-0000-0000-00001C370000}"/>
    <cellStyle name="Normal 37 2 8 6" xfId="14487" xr:uid="{00000000-0005-0000-0000-00001D370000}"/>
    <cellStyle name="Normal 37 2 8 6 2" xfId="14488" xr:uid="{00000000-0005-0000-0000-00001E370000}"/>
    <cellStyle name="Normal 37 2 8 6 3" xfId="14489" xr:uid="{00000000-0005-0000-0000-00001F370000}"/>
    <cellStyle name="Normal 37 2 8 7" xfId="14490" xr:uid="{00000000-0005-0000-0000-000020370000}"/>
    <cellStyle name="Normal 37 2 8 8" xfId="14491" xr:uid="{00000000-0005-0000-0000-000021370000}"/>
    <cellStyle name="Normal 37 2 8 9" xfId="14492" xr:uid="{00000000-0005-0000-0000-000022370000}"/>
    <cellStyle name="Normal 37 2 9" xfId="14493" xr:uid="{00000000-0005-0000-0000-000023370000}"/>
    <cellStyle name="Normal 37 2 9 2" xfId="14494" xr:uid="{00000000-0005-0000-0000-000024370000}"/>
    <cellStyle name="Normal 37 2 9 2 2" xfId="14495" xr:uid="{00000000-0005-0000-0000-000025370000}"/>
    <cellStyle name="Normal 37 2 9 2 2 2" xfId="14496" xr:uid="{00000000-0005-0000-0000-000026370000}"/>
    <cellStyle name="Normal 37 2 9 2 2 3" xfId="14497" xr:uid="{00000000-0005-0000-0000-000027370000}"/>
    <cellStyle name="Normal 37 2 9 2 2 4" xfId="14498" xr:uid="{00000000-0005-0000-0000-000028370000}"/>
    <cellStyle name="Normal 37 2 9 2 3" xfId="14499" xr:uid="{00000000-0005-0000-0000-000029370000}"/>
    <cellStyle name="Normal 37 2 9 2 3 2" xfId="14500" xr:uid="{00000000-0005-0000-0000-00002A370000}"/>
    <cellStyle name="Normal 37 2 9 2 3 3" xfId="14501" xr:uid="{00000000-0005-0000-0000-00002B370000}"/>
    <cellStyle name="Normal 37 2 9 2 4" xfId="14502" xr:uid="{00000000-0005-0000-0000-00002C370000}"/>
    <cellStyle name="Normal 37 2 9 2 5" xfId="14503" xr:uid="{00000000-0005-0000-0000-00002D370000}"/>
    <cellStyle name="Normal 37 2 9 2 6" xfId="14504" xr:uid="{00000000-0005-0000-0000-00002E370000}"/>
    <cellStyle name="Normal 37 2 9 3" xfId="14505" xr:uid="{00000000-0005-0000-0000-00002F370000}"/>
    <cellStyle name="Normal 37 2 9 3 2" xfId="14506" xr:uid="{00000000-0005-0000-0000-000030370000}"/>
    <cellStyle name="Normal 37 2 9 3 3" xfId="14507" xr:uid="{00000000-0005-0000-0000-000031370000}"/>
    <cellStyle name="Normal 37 2 9 3 4" xfId="14508" xr:uid="{00000000-0005-0000-0000-000032370000}"/>
    <cellStyle name="Normal 37 2 9 4" xfId="14509" xr:uid="{00000000-0005-0000-0000-000033370000}"/>
    <cellStyle name="Normal 37 2 9 4 2" xfId="14510" xr:uid="{00000000-0005-0000-0000-000034370000}"/>
    <cellStyle name="Normal 37 2 9 4 3" xfId="14511" xr:uid="{00000000-0005-0000-0000-000035370000}"/>
    <cellStyle name="Normal 37 2 9 4 4" xfId="14512" xr:uid="{00000000-0005-0000-0000-000036370000}"/>
    <cellStyle name="Normal 37 2 9 5" xfId="14513" xr:uid="{00000000-0005-0000-0000-000037370000}"/>
    <cellStyle name="Normal 37 2 9 5 2" xfId="14514" xr:uid="{00000000-0005-0000-0000-000038370000}"/>
    <cellStyle name="Normal 37 2 9 5 3" xfId="14515" xr:uid="{00000000-0005-0000-0000-000039370000}"/>
    <cellStyle name="Normal 37 2 9 5 4" xfId="14516" xr:uid="{00000000-0005-0000-0000-00003A370000}"/>
    <cellStyle name="Normal 37 2 9 6" xfId="14517" xr:uid="{00000000-0005-0000-0000-00003B370000}"/>
    <cellStyle name="Normal 37 2 9 6 2" xfId="14518" xr:uid="{00000000-0005-0000-0000-00003C370000}"/>
    <cellStyle name="Normal 37 2 9 6 3" xfId="14519" xr:uid="{00000000-0005-0000-0000-00003D370000}"/>
    <cellStyle name="Normal 37 2 9 7" xfId="14520" xr:uid="{00000000-0005-0000-0000-00003E370000}"/>
    <cellStyle name="Normal 37 2 9 8" xfId="14521" xr:uid="{00000000-0005-0000-0000-00003F370000}"/>
    <cellStyle name="Normal 37 2 9 9" xfId="14522" xr:uid="{00000000-0005-0000-0000-000040370000}"/>
    <cellStyle name="Normal 37 20" xfId="14523" xr:uid="{00000000-0005-0000-0000-000041370000}"/>
    <cellStyle name="Normal 37 3" xfId="224" xr:uid="{00000000-0005-0000-0000-000042370000}"/>
    <cellStyle name="Normal 37 3 10" xfId="14524" xr:uid="{00000000-0005-0000-0000-000043370000}"/>
    <cellStyle name="Normal 37 3 10 2" xfId="14525" xr:uid="{00000000-0005-0000-0000-000044370000}"/>
    <cellStyle name="Normal 37 3 10 3" xfId="14526" xr:uid="{00000000-0005-0000-0000-000045370000}"/>
    <cellStyle name="Normal 37 3 10 4" xfId="14527" xr:uid="{00000000-0005-0000-0000-000046370000}"/>
    <cellStyle name="Normal 37 3 11" xfId="14528" xr:uid="{00000000-0005-0000-0000-000047370000}"/>
    <cellStyle name="Normal 37 3 11 2" xfId="14529" xr:uid="{00000000-0005-0000-0000-000048370000}"/>
    <cellStyle name="Normal 37 3 11 3" xfId="14530" xr:uid="{00000000-0005-0000-0000-000049370000}"/>
    <cellStyle name="Normal 37 3 12" xfId="14531" xr:uid="{00000000-0005-0000-0000-00004A370000}"/>
    <cellStyle name="Normal 37 3 13" xfId="14532" xr:uid="{00000000-0005-0000-0000-00004B370000}"/>
    <cellStyle name="Normal 37 3 14" xfId="14533" xr:uid="{00000000-0005-0000-0000-00004C370000}"/>
    <cellStyle name="Normal 37 3 2" xfId="515" xr:uid="{00000000-0005-0000-0000-00004D370000}"/>
    <cellStyle name="Normal 37 3 2 10" xfId="14534" xr:uid="{00000000-0005-0000-0000-00004E370000}"/>
    <cellStyle name="Normal 37 3 2 11" xfId="14535" xr:uid="{00000000-0005-0000-0000-00004F370000}"/>
    <cellStyle name="Normal 37 3 2 2" xfId="14536" xr:uid="{00000000-0005-0000-0000-000050370000}"/>
    <cellStyle name="Normal 37 3 2 2 10" xfId="14537" xr:uid="{00000000-0005-0000-0000-000051370000}"/>
    <cellStyle name="Normal 37 3 2 2 2" xfId="14538" xr:uid="{00000000-0005-0000-0000-000052370000}"/>
    <cellStyle name="Normal 37 3 2 2 2 2" xfId="14539" xr:uid="{00000000-0005-0000-0000-000053370000}"/>
    <cellStyle name="Normal 37 3 2 2 2 2 2" xfId="14540" xr:uid="{00000000-0005-0000-0000-000054370000}"/>
    <cellStyle name="Normal 37 3 2 2 2 2 2 2" xfId="14541" xr:uid="{00000000-0005-0000-0000-000055370000}"/>
    <cellStyle name="Normal 37 3 2 2 2 2 2 3" xfId="14542" xr:uid="{00000000-0005-0000-0000-000056370000}"/>
    <cellStyle name="Normal 37 3 2 2 2 2 2 4" xfId="14543" xr:uid="{00000000-0005-0000-0000-000057370000}"/>
    <cellStyle name="Normal 37 3 2 2 2 2 3" xfId="14544" xr:uid="{00000000-0005-0000-0000-000058370000}"/>
    <cellStyle name="Normal 37 3 2 2 2 2 3 2" xfId="14545" xr:uid="{00000000-0005-0000-0000-000059370000}"/>
    <cellStyle name="Normal 37 3 2 2 2 2 3 3" xfId="14546" xr:uid="{00000000-0005-0000-0000-00005A370000}"/>
    <cellStyle name="Normal 37 3 2 2 2 2 4" xfId="14547" xr:uid="{00000000-0005-0000-0000-00005B370000}"/>
    <cellStyle name="Normal 37 3 2 2 2 2 5" xfId="14548" xr:uid="{00000000-0005-0000-0000-00005C370000}"/>
    <cellStyle name="Normal 37 3 2 2 2 2 6" xfId="14549" xr:uid="{00000000-0005-0000-0000-00005D370000}"/>
    <cellStyle name="Normal 37 3 2 2 2 3" xfId="14550" xr:uid="{00000000-0005-0000-0000-00005E370000}"/>
    <cellStyle name="Normal 37 3 2 2 2 3 2" xfId="14551" xr:uid="{00000000-0005-0000-0000-00005F370000}"/>
    <cellStyle name="Normal 37 3 2 2 2 3 3" xfId="14552" xr:uid="{00000000-0005-0000-0000-000060370000}"/>
    <cellStyle name="Normal 37 3 2 2 2 3 4" xfId="14553" xr:uid="{00000000-0005-0000-0000-000061370000}"/>
    <cellStyle name="Normal 37 3 2 2 2 4" xfId="14554" xr:uid="{00000000-0005-0000-0000-000062370000}"/>
    <cellStyle name="Normal 37 3 2 2 2 4 2" xfId="14555" xr:uid="{00000000-0005-0000-0000-000063370000}"/>
    <cellStyle name="Normal 37 3 2 2 2 4 3" xfId="14556" xr:uid="{00000000-0005-0000-0000-000064370000}"/>
    <cellStyle name="Normal 37 3 2 2 2 4 4" xfId="14557" xr:uid="{00000000-0005-0000-0000-000065370000}"/>
    <cellStyle name="Normal 37 3 2 2 2 5" xfId="14558" xr:uid="{00000000-0005-0000-0000-000066370000}"/>
    <cellStyle name="Normal 37 3 2 2 2 5 2" xfId="14559" xr:uid="{00000000-0005-0000-0000-000067370000}"/>
    <cellStyle name="Normal 37 3 2 2 2 5 3" xfId="14560" xr:uid="{00000000-0005-0000-0000-000068370000}"/>
    <cellStyle name="Normal 37 3 2 2 2 5 4" xfId="14561" xr:uid="{00000000-0005-0000-0000-000069370000}"/>
    <cellStyle name="Normal 37 3 2 2 2 6" xfId="14562" xr:uid="{00000000-0005-0000-0000-00006A370000}"/>
    <cellStyle name="Normal 37 3 2 2 2 6 2" xfId="14563" xr:uid="{00000000-0005-0000-0000-00006B370000}"/>
    <cellStyle name="Normal 37 3 2 2 2 6 3" xfId="14564" xr:uid="{00000000-0005-0000-0000-00006C370000}"/>
    <cellStyle name="Normal 37 3 2 2 2 7" xfId="14565" xr:uid="{00000000-0005-0000-0000-00006D370000}"/>
    <cellStyle name="Normal 37 3 2 2 2 8" xfId="14566" xr:uid="{00000000-0005-0000-0000-00006E370000}"/>
    <cellStyle name="Normal 37 3 2 2 2 9" xfId="14567" xr:uid="{00000000-0005-0000-0000-00006F370000}"/>
    <cellStyle name="Normal 37 3 2 2 3" xfId="14568" xr:uid="{00000000-0005-0000-0000-000070370000}"/>
    <cellStyle name="Normal 37 3 2 2 3 2" xfId="14569" xr:uid="{00000000-0005-0000-0000-000071370000}"/>
    <cellStyle name="Normal 37 3 2 2 3 2 2" xfId="14570" xr:uid="{00000000-0005-0000-0000-000072370000}"/>
    <cellStyle name="Normal 37 3 2 2 3 2 3" xfId="14571" xr:uid="{00000000-0005-0000-0000-000073370000}"/>
    <cellStyle name="Normal 37 3 2 2 3 2 4" xfId="14572" xr:uid="{00000000-0005-0000-0000-000074370000}"/>
    <cellStyle name="Normal 37 3 2 2 3 3" xfId="14573" xr:uid="{00000000-0005-0000-0000-000075370000}"/>
    <cellStyle name="Normal 37 3 2 2 3 3 2" xfId="14574" xr:uid="{00000000-0005-0000-0000-000076370000}"/>
    <cellStyle name="Normal 37 3 2 2 3 3 3" xfId="14575" xr:uid="{00000000-0005-0000-0000-000077370000}"/>
    <cellStyle name="Normal 37 3 2 2 3 4" xfId="14576" xr:uid="{00000000-0005-0000-0000-000078370000}"/>
    <cellStyle name="Normal 37 3 2 2 3 5" xfId="14577" xr:uid="{00000000-0005-0000-0000-000079370000}"/>
    <cellStyle name="Normal 37 3 2 2 3 6" xfId="14578" xr:uid="{00000000-0005-0000-0000-00007A370000}"/>
    <cellStyle name="Normal 37 3 2 2 4" xfId="14579" xr:uid="{00000000-0005-0000-0000-00007B370000}"/>
    <cellStyle name="Normal 37 3 2 2 4 2" xfId="14580" xr:uid="{00000000-0005-0000-0000-00007C370000}"/>
    <cellStyle name="Normal 37 3 2 2 4 3" xfId="14581" xr:uid="{00000000-0005-0000-0000-00007D370000}"/>
    <cellStyle name="Normal 37 3 2 2 4 4" xfId="14582" xr:uid="{00000000-0005-0000-0000-00007E370000}"/>
    <cellStyle name="Normal 37 3 2 2 5" xfId="14583" xr:uid="{00000000-0005-0000-0000-00007F370000}"/>
    <cellStyle name="Normal 37 3 2 2 5 2" xfId="14584" xr:uid="{00000000-0005-0000-0000-000080370000}"/>
    <cellStyle name="Normal 37 3 2 2 5 3" xfId="14585" xr:uid="{00000000-0005-0000-0000-000081370000}"/>
    <cellStyle name="Normal 37 3 2 2 5 4" xfId="14586" xr:uid="{00000000-0005-0000-0000-000082370000}"/>
    <cellStyle name="Normal 37 3 2 2 6" xfId="14587" xr:uid="{00000000-0005-0000-0000-000083370000}"/>
    <cellStyle name="Normal 37 3 2 2 6 2" xfId="14588" xr:uid="{00000000-0005-0000-0000-000084370000}"/>
    <cellStyle name="Normal 37 3 2 2 6 3" xfId="14589" xr:uid="{00000000-0005-0000-0000-000085370000}"/>
    <cellStyle name="Normal 37 3 2 2 6 4" xfId="14590" xr:uid="{00000000-0005-0000-0000-000086370000}"/>
    <cellStyle name="Normal 37 3 2 2 7" xfId="14591" xr:uid="{00000000-0005-0000-0000-000087370000}"/>
    <cellStyle name="Normal 37 3 2 2 7 2" xfId="14592" xr:uid="{00000000-0005-0000-0000-000088370000}"/>
    <cellStyle name="Normal 37 3 2 2 7 3" xfId="14593" xr:uid="{00000000-0005-0000-0000-000089370000}"/>
    <cellStyle name="Normal 37 3 2 2 8" xfId="14594" xr:uid="{00000000-0005-0000-0000-00008A370000}"/>
    <cellStyle name="Normal 37 3 2 2 9" xfId="14595" xr:uid="{00000000-0005-0000-0000-00008B370000}"/>
    <cellStyle name="Normal 37 3 2 3" xfId="14596" xr:uid="{00000000-0005-0000-0000-00008C370000}"/>
    <cellStyle name="Normal 37 3 2 3 2" xfId="14597" xr:uid="{00000000-0005-0000-0000-00008D370000}"/>
    <cellStyle name="Normal 37 3 2 3 2 2" xfId="14598" xr:uid="{00000000-0005-0000-0000-00008E370000}"/>
    <cellStyle name="Normal 37 3 2 3 2 2 2" xfId="14599" xr:uid="{00000000-0005-0000-0000-00008F370000}"/>
    <cellStyle name="Normal 37 3 2 3 2 2 3" xfId="14600" xr:uid="{00000000-0005-0000-0000-000090370000}"/>
    <cellStyle name="Normal 37 3 2 3 2 2 4" xfId="14601" xr:uid="{00000000-0005-0000-0000-000091370000}"/>
    <cellStyle name="Normal 37 3 2 3 2 3" xfId="14602" xr:uid="{00000000-0005-0000-0000-000092370000}"/>
    <cellStyle name="Normal 37 3 2 3 2 3 2" xfId="14603" xr:uid="{00000000-0005-0000-0000-000093370000}"/>
    <cellStyle name="Normal 37 3 2 3 2 3 3" xfId="14604" xr:uid="{00000000-0005-0000-0000-000094370000}"/>
    <cellStyle name="Normal 37 3 2 3 2 4" xfId="14605" xr:uid="{00000000-0005-0000-0000-000095370000}"/>
    <cellStyle name="Normal 37 3 2 3 2 5" xfId="14606" xr:uid="{00000000-0005-0000-0000-000096370000}"/>
    <cellStyle name="Normal 37 3 2 3 2 6" xfId="14607" xr:uid="{00000000-0005-0000-0000-000097370000}"/>
    <cellStyle name="Normal 37 3 2 3 3" xfId="14608" xr:uid="{00000000-0005-0000-0000-000098370000}"/>
    <cellStyle name="Normal 37 3 2 3 3 2" xfId="14609" xr:uid="{00000000-0005-0000-0000-000099370000}"/>
    <cellStyle name="Normal 37 3 2 3 3 3" xfId="14610" xr:uid="{00000000-0005-0000-0000-00009A370000}"/>
    <cellStyle name="Normal 37 3 2 3 3 4" xfId="14611" xr:uid="{00000000-0005-0000-0000-00009B370000}"/>
    <cellStyle name="Normal 37 3 2 3 4" xfId="14612" xr:uid="{00000000-0005-0000-0000-00009C370000}"/>
    <cellStyle name="Normal 37 3 2 3 4 2" xfId="14613" xr:uid="{00000000-0005-0000-0000-00009D370000}"/>
    <cellStyle name="Normal 37 3 2 3 4 3" xfId="14614" xr:uid="{00000000-0005-0000-0000-00009E370000}"/>
    <cellStyle name="Normal 37 3 2 3 4 4" xfId="14615" xr:uid="{00000000-0005-0000-0000-00009F370000}"/>
    <cellStyle name="Normal 37 3 2 3 5" xfId="14616" xr:uid="{00000000-0005-0000-0000-0000A0370000}"/>
    <cellStyle name="Normal 37 3 2 3 5 2" xfId="14617" xr:uid="{00000000-0005-0000-0000-0000A1370000}"/>
    <cellStyle name="Normal 37 3 2 3 5 3" xfId="14618" xr:uid="{00000000-0005-0000-0000-0000A2370000}"/>
    <cellStyle name="Normal 37 3 2 3 5 4" xfId="14619" xr:uid="{00000000-0005-0000-0000-0000A3370000}"/>
    <cellStyle name="Normal 37 3 2 3 6" xfId="14620" xr:uid="{00000000-0005-0000-0000-0000A4370000}"/>
    <cellStyle name="Normal 37 3 2 3 6 2" xfId="14621" xr:uid="{00000000-0005-0000-0000-0000A5370000}"/>
    <cellStyle name="Normal 37 3 2 3 6 3" xfId="14622" xr:uid="{00000000-0005-0000-0000-0000A6370000}"/>
    <cellStyle name="Normal 37 3 2 3 7" xfId="14623" xr:uid="{00000000-0005-0000-0000-0000A7370000}"/>
    <cellStyle name="Normal 37 3 2 3 8" xfId="14624" xr:uid="{00000000-0005-0000-0000-0000A8370000}"/>
    <cellStyle name="Normal 37 3 2 3 9" xfId="14625" xr:uid="{00000000-0005-0000-0000-0000A9370000}"/>
    <cellStyle name="Normal 37 3 2 4" xfId="14626" xr:uid="{00000000-0005-0000-0000-0000AA370000}"/>
    <cellStyle name="Normal 37 3 2 4 2" xfId="14627" xr:uid="{00000000-0005-0000-0000-0000AB370000}"/>
    <cellStyle name="Normal 37 3 2 4 2 2" xfId="14628" xr:uid="{00000000-0005-0000-0000-0000AC370000}"/>
    <cellStyle name="Normal 37 3 2 4 2 3" xfId="14629" xr:uid="{00000000-0005-0000-0000-0000AD370000}"/>
    <cellStyle name="Normal 37 3 2 4 2 4" xfId="14630" xr:uid="{00000000-0005-0000-0000-0000AE370000}"/>
    <cellStyle name="Normal 37 3 2 4 3" xfId="14631" xr:uid="{00000000-0005-0000-0000-0000AF370000}"/>
    <cellStyle name="Normal 37 3 2 4 3 2" xfId="14632" xr:uid="{00000000-0005-0000-0000-0000B0370000}"/>
    <cellStyle name="Normal 37 3 2 4 3 3" xfId="14633" xr:uid="{00000000-0005-0000-0000-0000B1370000}"/>
    <cellStyle name="Normal 37 3 2 4 4" xfId="14634" xr:uid="{00000000-0005-0000-0000-0000B2370000}"/>
    <cellStyle name="Normal 37 3 2 4 5" xfId="14635" xr:uid="{00000000-0005-0000-0000-0000B3370000}"/>
    <cellStyle name="Normal 37 3 2 4 6" xfId="14636" xr:uid="{00000000-0005-0000-0000-0000B4370000}"/>
    <cellStyle name="Normal 37 3 2 5" xfId="14637" xr:uid="{00000000-0005-0000-0000-0000B5370000}"/>
    <cellStyle name="Normal 37 3 2 5 2" xfId="14638" xr:uid="{00000000-0005-0000-0000-0000B6370000}"/>
    <cellStyle name="Normal 37 3 2 5 3" xfId="14639" xr:uid="{00000000-0005-0000-0000-0000B7370000}"/>
    <cellStyle name="Normal 37 3 2 5 4" xfId="14640" xr:uid="{00000000-0005-0000-0000-0000B8370000}"/>
    <cellStyle name="Normal 37 3 2 6" xfId="14641" xr:uid="{00000000-0005-0000-0000-0000B9370000}"/>
    <cellStyle name="Normal 37 3 2 6 2" xfId="14642" xr:uid="{00000000-0005-0000-0000-0000BA370000}"/>
    <cellStyle name="Normal 37 3 2 6 3" xfId="14643" xr:uid="{00000000-0005-0000-0000-0000BB370000}"/>
    <cellStyle name="Normal 37 3 2 6 4" xfId="14644" xr:uid="{00000000-0005-0000-0000-0000BC370000}"/>
    <cellStyle name="Normal 37 3 2 7" xfId="14645" xr:uid="{00000000-0005-0000-0000-0000BD370000}"/>
    <cellStyle name="Normal 37 3 2 7 2" xfId="14646" xr:uid="{00000000-0005-0000-0000-0000BE370000}"/>
    <cellStyle name="Normal 37 3 2 7 3" xfId="14647" xr:uid="{00000000-0005-0000-0000-0000BF370000}"/>
    <cellStyle name="Normal 37 3 2 7 4" xfId="14648" xr:uid="{00000000-0005-0000-0000-0000C0370000}"/>
    <cellStyle name="Normal 37 3 2 8" xfId="14649" xr:uid="{00000000-0005-0000-0000-0000C1370000}"/>
    <cellStyle name="Normal 37 3 2 8 2" xfId="14650" xr:uid="{00000000-0005-0000-0000-0000C2370000}"/>
    <cellStyle name="Normal 37 3 2 8 3" xfId="14651" xr:uid="{00000000-0005-0000-0000-0000C3370000}"/>
    <cellStyle name="Normal 37 3 2 9" xfId="14652" xr:uid="{00000000-0005-0000-0000-0000C4370000}"/>
    <cellStyle name="Normal 37 3 3" xfId="14653" xr:uid="{00000000-0005-0000-0000-0000C5370000}"/>
    <cellStyle name="Normal 37 3 3 10" xfId="14654" xr:uid="{00000000-0005-0000-0000-0000C6370000}"/>
    <cellStyle name="Normal 37 3 3 2" xfId="14655" xr:uid="{00000000-0005-0000-0000-0000C7370000}"/>
    <cellStyle name="Normal 37 3 3 2 2" xfId="14656" xr:uid="{00000000-0005-0000-0000-0000C8370000}"/>
    <cellStyle name="Normal 37 3 3 2 2 2" xfId="14657" xr:uid="{00000000-0005-0000-0000-0000C9370000}"/>
    <cellStyle name="Normal 37 3 3 2 2 2 2" xfId="14658" xr:uid="{00000000-0005-0000-0000-0000CA370000}"/>
    <cellStyle name="Normal 37 3 3 2 2 2 3" xfId="14659" xr:uid="{00000000-0005-0000-0000-0000CB370000}"/>
    <cellStyle name="Normal 37 3 3 2 2 2 4" xfId="14660" xr:uid="{00000000-0005-0000-0000-0000CC370000}"/>
    <cellStyle name="Normal 37 3 3 2 2 3" xfId="14661" xr:uid="{00000000-0005-0000-0000-0000CD370000}"/>
    <cellStyle name="Normal 37 3 3 2 2 3 2" xfId="14662" xr:uid="{00000000-0005-0000-0000-0000CE370000}"/>
    <cellStyle name="Normal 37 3 3 2 2 3 3" xfId="14663" xr:uid="{00000000-0005-0000-0000-0000CF370000}"/>
    <cellStyle name="Normal 37 3 3 2 2 4" xfId="14664" xr:uid="{00000000-0005-0000-0000-0000D0370000}"/>
    <cellStyle name="Normal 37 3 3 2 2 5" xfId="14665" xr:uid="{00000000-0005-0000-0000-0000D1370000}"/>
    <cellStyle name="Normal 37 3 3 2 2 6" xfId="14666" xr:uid="{00000000-0005-0000-0000-0000D2370000}"/>
    <cellStyle name="Normal 37 3 3 2 3" xfId="14667" xr:uid="{00000000-0005-0000-0000-0000D3370000}"/>
    <cellStyle name="Normal 37 3 3 2 3 2" xfId="14668" xr:uid="{00000000-0005-0000-0000-0000D4370000}"/>
    <cellStyle name="Normal 37 3 3 2 3 3" xfId="14669" xr:uid="{00000000-0005-0000-0000-0000D5370000}"/>
    <cellStyle name="Normal 37 3 3 2 3 4" xfId="14670" xr:uid="{00000000-0005-0000-0000-0000D6370000}"/>
    <cellStyle name="Normal 37 3 3 2 4" xfId="14671" xr:uid="{00000000-0005-0000-0000-0000D7370000}"/>
    <cellStyle name="Normal 37 3 3 2 4 2" xfId="14672" xr:uid="{00000000-0005-0000-0000-0000D8370000}"/>
    <cellStyle name="Normal 37 3 3 2 4 3" xfId="14673" xr:uid="{00000000-0005-0000-0000-0000D9370000}"/>
    <cellStyle name="Normal 37 3 3 2 4 4" xfId="14674" xr:uid="{00000000-0005-0000-0000-0000DA370000}"/>
    <cellStyle name="Normal 37 3 3 2 5" xfId="14675" xr:uid="{00000000-0005-0000-0000-0000DB370000}"/>
    <cellStyle name="Normal 37 3 3 2 5 2" xfId="14676" xr:uid="{00000000-0005-0000-0000-0000DC370000}"/>
    <cellStyle name="Normal 37 3 3 2 5 3" xfId="14677" xr:uid="{00000000-0005-0000-0000-0000DD370000}"/>
    <cellStyle name="Normal 37 3 3 2 5 4" xfId="14678" xr:uid="{00000000-0005-0000-0000-0000DE370000}"/>
    <cellStyle name="Normal 37 3 3 2 6" xfId="14679" xr:uid="{00000000-0005-0000-0000-0000DF370000}"/>
    <cellStyle name="Normal 37 3 3 2 6 2" xfId="14680" xr:uid="{00000000-0005-0000-0000-0000E0370000}"/>
    <cellStyle name="Normal 37 3 3 2 6 3" xfId="14681" xr:uid="{00000000-0005-0000-0000-0000E1370000}"/>
    <cellStyle name="Normal 37 3 3 2 7" xfId="14682" xr:uid="{00000000-0005-0000-0000-0000E2370000}"/>
    <cellStyle name="Normal 37 3 3 2 8" xfId="14683" xr:uid="{00000000-0005-0000-0000-0000E3370000}"/>
    <cellStyle name="Normal 37 3 3 2 9" xfId="14684" xr:uid="{00000000-0005-0000-0000-0000E4370000}"/>
    <cellStyle name="Normal 37 3 3 3" xfId="14685" xr:uid="{00000000-0005-0000-0000-0000E5370000}"/>
    <cellStyle name="Normal 37 3 3 3 2" xfId="14686" xr:uid="{00000000-0005-0000-0000-0000E6370000}"/>
    <cellStyle name="Normal 37 3 3 3 2 2" xfId="14687" xr:uid="{00000000-0005-0000-0000-0000E7370000}"/>
    <cellStyle name="Normal 37 3 3 3 2 3" xfId="14688" xr:uid="{00000000-0005-0000-0000-0000E8370000}"/>
    <cellStyle name="Normal 37 3 3 3 2 4" xfId="14689" xr:uid="{00000000-0005-0000-0000-0000E9370000}"/>
    <cellStyle name="Normal 37 3 3 3 3" xfId="14690" xr:uid="{00000000-0005-0000-0000-0000EA370000}"/>
    <cellStyle name="Normal 37 3 3 3 3 2" xfId="14691" xr:uid="{00000000-0005-0000-0000-0000EB370000}"/>
    <cellStyle name="Normal 37 3 3 3 3 3" xfId="14692" xr:uid="{00000000-0005-0000-0000-0000EC370000}"/>
    <cellStyle name="Normal 37 3 3 3 4" xfId="14693" xr:uid="{00000000-0005-0000-0000-0000ED370000}"/>
    <cellStyle name="Normal 37 3 3 3 5" xfId="14694" xr:uid="{00000000-0005-0000-0000-0000EE370000}"/>
    <cellStyle name="Normal 37 3 3 3 6" xfId="14695" xr:uid="{00000000-0005-0000-0000-0000EF370000}"/>
    <cellStyle name="Normal 37 3 3 4" xfId="14696" xr:uid="{00000000-0005-0000-0000-0000F0370000}"/>
    <cellStyle name="Normal 37 3 3 4 2" xfId="14697" xr:uid="{00000000-0005-0000-0000-0000F1370000}"/>
    <cellStyle name="Normal 37 3 3 4 3" xfId="14698" xr:uid="{00000000-0005-0000-0000-0000F2370000}"/>
    <cellStyle name="Normal 37 3 3 4 4" xfId="14699" xr:uid="{00000000-0005-0000-0000-0000F3370000}"/>
    <cellStyle name="Normal 37 3 3 5" xfId="14700" xr:uid="{00000000-0005-0000-0000-0000F4370000}"/>
    <cellStyle name="Normal 37 3 3 5 2" xfId="14701" xr:uid="{00000000-0005-0000-0000-0000F5370000}"/>
    <cellStyle name="Normal 37 3 3 5 3" xfId="14702" xr:uid="{00000000-0005-0000-0000-0000F6370000}"/>
    <cellStyle name="Normal 37 3 3 5 4" xfId="14703" xr:uid="{00000000-0005-0000-0000-0000F7370000}"/>
    <cellStyle name="Normal 37 3 3 6" xfId="14704" xr:uid="{00000000-0005-0000-0000-0000F8370000}"/>
    <cellStyle name="Normal 37 3 3 6 2" xfId="14705" xr:uid="{00000000-0005-0000-0000-0000F9370000}"/>
    <cellStyle name="Normal 37 3 3 6 3" xfId="14706" xr:uid="{00000000-0005-0000-0000-0000FA370000}"/>
    <cellStyle name="Normal 37 3 3 6 4" xfId="14707" xr:uid="{00000000-0005-0000-0000-0000FB370000}"/>
    <cellStyle name="Normal 37 3 3 7" xfId="14708" xr:uid="{00000000-0005-0000-0000-0000FC370000}"/>
    <cellStyle name="Normal 37 3 3 7 2" xfId="14709" xr:uid="{00000000-0005-0000-0000-0000FD370000}"/>
    <cellStyle name="Normal 37 3 3 7 3" xfId="14710" xr:uid="{00000000-0005-0000-0000-0000FE370000}"/>
    <cellStyle name="Normal 37 3 3 8" xfId="14711" xr:uid="{00000000-0005-0000-0000-0000FF370000}"/>
    <cellStyle name="Normal 37 3 3 9" xfId="14712" xr:uid="{00000000-0005-0000-0000-000000380000}"/>
    <cellStyle name="Normal 37 3 4" xfId="14713" xr:uid="{00000000-0005-0000-0000-000001380000}"/>
    <cellStyle name="Normal 37 3 4 2" xfId="14714" xr:uid="{00000000-0005-0000-0000-000002380000}"/>
    <cellStyle name="Normal 37 3 4 2 2" xfId="14715" xr:uid="{00000000-0005-0000-0000-000003380000}"/>
    <cellStyle name="Normal 37 3 4 2 2 2" xfId="14716" xr:uid="{00000000-0005-0000-0000-000004380000}"/>
    <cellStyle name="Normal 37 3 4 2 2 3" xfId="14717" xr:uid="{00000000-0005-0000-0000-000005380000}"/>
    <cellStyle name="Normal 37 3 4 2 2 4" xfId="14718" xr:uid="{00000000-0005-0000-0000-000006380000}"/>
    <cellStyle name="Normal 37 3 4 2 3" xfId="14719" xr:uid="{00000000-0005-0000-0000-000007380000}"/>
    <cellStyle name="Normal 37 3 4 2 3 2" xfId="14720" xr:uid="{00000000-0005-0000-0000-000008380000}"/>
    <cellStyle name="Normal 37 3 4 2 3 3" xfId="14721" xr:uid="{00000000-0005-0000-0000-000009380000}"/>
    <cellStyle name="Normal 37 3 4 2 4" xfId="14722" xr:uid="{00000000-0005-0000-0000-00000A380000}"/>
    <cellStyle name="Normal 37 3 4 2 5" xfId="14723" xr:uid="{00000000-0005-0000-0000-00000B380000}"/>
    <cellStyle name="Normal 37 3 4 2 6" xfId="14724" xr:uid="{00000000-0005-0000-0000-00000C380000}"/>
    <cellStyle name="Normal 37 3 4 3" xfId="14725" xr:uid="{00000000-0005-0000-0000-00000D380000}"/>
    <cellStyle name="Normal 37 3 4 3 2" xfId="14726" xr:uid="{00000000-0005-0000-0000-00000E380000}"/>
    <cellStyle name="Normal 37 3 4 3 3" xfId="14727" xr:uid="{00000000-0005-0000-0000-00000F380000}"/>
    <cellStyle name="Normal 37 3 4 3 4" xfId="14728" xr:uid="{00000000-0005-0000-0000-000010380000}"/>
    <cellStyle name="Normal 37 3 4 4" xfId="14729" xr:uid="{00000000-0005-0000-0000-000011380000}"/>
    <cellStyle name="Normal 37 3 4 4 2" xfId="14730" xr:uid="{00000000-0005-0000-0000-000012380000}"/>
    <cellStyle name="Normal 37 3 4 4 3" xfId="14731" xr:uid="{00000000-0005-0000-0000-000013380000}"/>
    <cellStyle name="Normal 37 3 4 4 4" xfId="14732" xr:uid="{00000000-0005-0000-0000-000014380000}"/>
    <cellStyle name="Normal 37 3 4 5" xfId="14733" xr:uid="{00000000-0005-0000-0000-000015380000}"/>
    <cellStyle name="Normal 37 3 4 5 2" xfId="14734" xr:uid="{00000000-0005-0000-0000-000016380000}"/>
    <cellStyle name="Normal 37 3 4 5 3" xfId="14735" xr:uid="{00000000-0005-0000-0000-000017380000}"/>
    <cellStyle name="Normal 37 3 4 5 4" xfId="14736" xr:uid="{00000000-0005-0000-0000-000018380000}"/>
    <cellStyle name="Normal 37 3 4 6" xfId="14737" xr:uid="{00000000-0005-0000-0000-000019380000}"/>
    <cellStyle name="Normal 37 3 4 6 2" xfId="14738" xr:uid="{00000000-0005-0000-0000-00001A380000}"/>
    <cellStyle name="Normal 37 3 4 6 3" xfId="14739" xr:uid="{00000000-0005-0000-0000-00001B380000}"/>
    <cellStyle name="Normal 37 3 4 7" xfId="14740" xr:uid="{00000000-0005-0000-0000-00001C380000}"/>
    <cellStyle name="Normal 37 3 4 8" xfId="14741" xr:uid="{00000000-0005-0000-0000-00001D380000}"/>
    <cellStyle name="Normal 37 3 4 9" xfId="14742" xr:uid="{00000000-0005-0000-0000-00001E380000}"/>
    <cellStyle name="Normal 37 3 5" xfId="14743" xr:uid="{00000000-0005-0000-0000-00001F380000}"/>
    <cellStyle name="Normal 37 3 5 2" xfId="14744" xr:uid="{00000000-0005-0000-0000-000020380000}"/>
    <cellStyle name="Normal 37 3 5 2 2" xfId="14745" xr:uid="{00000000-0005-0000-0000-000021380000}"/>
    <cellStyle name="Normal 37 3 5 2 2 2" xfId="14746" xr:uid="{00000000-0005-0000-0000-000022380000}"/>
    <cellStyle name="Normal 37 3 5 2 2 3" xfId="14747" xr:uid="{00000000-0005-0000-0000-000023380000}"/>
    <cellStyle name="Normal 37 3 5 2 2 4" xfId="14748" xr:uid="{00000000-0005-0000-0000-000024380000}"/>
    <cellStyle name="Normal 37 3 5 2 3" xfId="14749" xr:uid="{00000000-0005-0000-0000-000025380000}"/>
    <cellStyle name="Normal 37 3 5 2 3 2" xfId="14750" xr:uid="{00000000-0005-0000-0000-000026380000}"/>
    <cellStyle name="Normal 37 3 5 2 3 3" xfId="14751" xr:uid="{00000000-0005-0000-0000-000027380000}"/>
    <cellStyle name="Normal 37 3 5 2 4" xfId="14752" xr:uid="{00000000-0005-0000-0000-000028380000}"/>
    <cellStyle name="Normal 37 3 5 2 5" xfId="14753" xr:uid="{00000000-0005-0000-0000-000029380000}"/>
    <cellStyle name="Normal 37 3 5 2 6" xfId="14754" xr:uid="{00000000-0005-0000-0000-00002A380000}"/>
    <cellStyle name="Normal 37 3 5 3" xfId="14755" xr:uid="{00000000-0005-0000-0000-00002B380000}"/>
    <cellStyle name="Normal 37 3 5 3 2" xfId="14756" xr:uid="{00000000-0005-0000-0000-00002C380000}"/>
    <cellStyle name="Normal 37 3 5 3 3" xfId="14757" xr:uid="{00000000-0005-0000-0000-00002D380000}"/>
    <cellStyle name="Normal 37 3 5 3 4" xfId="14758" xr:uid="{00000000-0005-0000-0000-00002E380000}"/>
    <cellStyle name="Normal 37 3 5 4" xfId="14759" xr:uid="{00000000-0005-0000-0000-00002F380000}"/>
    <cellStyle name="Normal 37 3 5 4 2" xfId="14760" xr:uid="{00000000-0005-0000-0000-000030380000}"/>
    <cellStyle name="Normal 37 3 5 4 3" xfId="14761" xr:uid="{00000000-0005-0000-0000-000031380000}"/>
    <cellStyle name="Normal 37 3 5 4 4" xfId="14762" xr:uid="{00000000-0005-0000-0000-000032380000}"/>
    <cellStyle name="Normal 37 3 5 5" xfId="14763" xr:uid="{00000000-0005-0000-0000-000033380000}"/>
    <cellStyle name="Normal 37 3 5 5 2" xfId="14764" xr:uid="{00000000-0005-0000-0000-000034380000}"/>
    <cellStyle name="Normal 37 3 5 5 3" xfId="14765" xr:uid="{00000000-0005-0000-0000-000035380000}"/>
    <cellStyle name="Normal 37 3 5 5 4" xfId="14766" xr:uid="{00000000-0005-0000-0000-000036380000}"/>
    <cellStyle name="Normal 37 3 5 6" xfId="14767" xr:uid="{00000000-0005-0000-0000-000037380000}"/>
    <cellStyle name="Normal 37 3 5 6 2" xfId="14768" xr:uid="{00000000-0005-0000-0000-000038380000}"/>
    <cellStyle name="Normal 37 3 5 6 3" xfId="14769" xr:uid="{00000000-0005-0000-0000-000039380000}"/>
    <cellStyle name="Normal 37 3 5 7" xfId="14770" xr:uid="{00000000-0005-0000-0000-00003A380000}"/>
    <cellStyle name="Normal 37 3 5 8" xfId="14771" xr:uid="{00000000-0005-0000-0000-00003B380000}"/>
    <cellStyle name="Normal 37 3 5 9" xfId="14772" xr:uid="{00000000-0005-0000-0000-00003C380000}"/>
    <cellStyle name="Normal 37 3 6" xfId="14773" xr:uid="{00000000-0005-0000-0000-00003D380000}"/>
    <cellStyle name="Normal 37 3 6 2" xfId="14774" xr:uid="{00000000-0005-0000-0000-00003E380000}"/>
    <cellStyle name="Normal 37 3 6 2 2" xfId="14775" xr:uid="{00000000-0005-0000-0000-00003F380000}"/>
    <cellStyle name="Normal 37 3 6 2 2 2" xfId="14776" xr:uid="{00000000-0005-0000-0000-000040380000}"/>
    <cellStyle name="Normal 37 3 6 2 2 3" xfId="14777" xr:uid="{00000000-0005-0000-0000-000041380000}"/>
    <cellStyle name="Normal 37 3 6 2 2 4" xfId="14778" xr:uid="{00000000-0005-0000-0000-000042380000}"/>
    <cellStyle name="Normal 37 3 6 2 3" xfId="14779" xr:uid="{00000000-0005-0000-0000-000043380000}"/>
    <cellStyle name="Normal 37 3 6 2 3 2" xfId="14780" xr:uid="{00000000-0005-0000-0000-000044380000}"/>
    <cellStyle name="Normal 37 3 6 2 3 3" xfId="14781" xr:uid="{00000000-0005-0000-0000-000045380000}"/>
    <cellStyle name="Normal 37 3 6 2 4" xfId="14782" xr:uid="{00000000-0005-0000-0000-000046380000}"/>
    <cellStyle name="Normal 37 3 6 2 5" xfId="14783" xr:uid="{00000000-0005-0000-0000-000047380000}"/>
    <cellStyle name="Normal 37 3 6 2 6" xfId="14784" xr:uid="{00000000-0005-0000-0000-000048380000}"/>
    <cellStyle name="Normal 37 3 6 3" xfId="14785" xr:uid="{00000000-0005-0000-0000-000049380000}"/>
    <cellStyle name="Normal 37 3 6 3 2" xfId="14786" xr:uid="{00000000-0005-0000-0000-00004A380000}"/>
    <cellStyle name="Normal 37 3 6 3 3" xfId="14787" xr:uid="{00000000-0005-0000-0000-00004B380000}"/>
    <cellStyle name="Normal 37 3 6 3 4" xfId="14788" xr:uid="{00000000-0005-0000-0000-00004C380000}"/>
    <cellStyle name="Normal 37 3 6 4" xfId="14789" xr:uid="{00000000-0005-0000-0000-00004D380000}"/>
    <cellStyle name="Normal 37 3 6 4 2" xfId="14790" xr:uid="{00000000-0005-0000-0000-00004E380000}"/>
    <cellStyle name="Normal 37 3 6 4 3" xfId="14791" xr:uid="{00000000-0005-0000-0000-00004F380000}"/>
    <cellStyle name="Normal 37 3 6 4 4" xfId="14792" xr:uid="{00000000-0005-0000-0000-000050380000}"/>
    <cellStyle name="Normal 37 3 6 5" xfId="14793" xr:uid="{00000000-0005-0000-0000-000051380000}"/>
    <cellStyle name="Normal 37 3 6 5 2" xfId="14794" xr:uid="{00000000-0005-0000-0000-000052380000}"/>
    <cellStyle name="Normal 37 3 6 5 3" xfId="14795" xr:uid="{00000000-0005-0000-0000-000053380000}"/>
    <cellStyle name="Normal 37 3 6 6" xfId="14796" xr:uid="{00000000-0005-0000-0000-000054380000}"/>
    <cellStyle name="Normal 37 3 6 7" xfId="14797" xr:uid="{00000000-0005-0000-0000-000055380000}"/>
    <cellStyle name="Normal 37 3 6 8" xfId="14798" xr:uid="{00000000-0005-0000-0000-000056380000}"/>
    <cellStyle name="Normal 37 3 7" xfId="14799" xr:uid="{00000000-0005-0000-0000-000057380000}"/>
    <cellStyle name="Normal 37 3 7 2" xfId="14800" xr:uid="{00000000-0005-0000-0000-000058380000}"/>
    <cellStyle name="Normal 37 3 7 2 2" xfId="14801" xr:uid="{00000000-0005-0000-0000-000059380000}"/>
    <cellStyle name="Normal 37 3 7 2 3" xfId="14802" xr:uid="{00000000-0005-0000-0000-00005A380000}"/>
    <cellStyle name="Normal 37 3 7 2 4" xfId="14803" xr:uid="{00000000-0005-0000-0000-00005B380000}"/>
    <cellStyle name="Normal 37 3 7 3" xfId="14804" xr:uid="{00000000-0005-0000-0000-00005C380000}"/>
    <cellStyle name="Normal 37 3 7 3 2" xfId="14805" xr:uid="{00000000-0005-0000-0000-00005D380000}"/>
    <cellStyle name="Normal 37 3 7 3 3" xfId="14806" xr:uid="{00000000-0005-0000-0000-00005E380000}"/>
    <cellStyle name="Normal 37 3 7 4" xfId="14807" xr:uid="{00000000-0005-0000-0000-00005F380000}"/>
    <cellStyle name="Normal 37 3 7 5" xfId="14808" xr:uid="{00000000-0005-0000-0000-000060380000}"/>
    <cellStyle name="Normal 37 3 7 6" xfId="14809" xr:uid="{00000000-0005-0000-0000-000061380000}"/>
    <cellStyle name="Normal 37 3 8" xfId="14810" xr:uid="{00000000-0005-0000-0000-000062380000}"/>
    <cellStyle name="Normal 37 3 8 2" xfId="14811" xr:uid="{00000000-0005-0000-0000-000063380000}"/>
    <cellStyle name="Normal 37 3 8 3" xfId="14812" xr:uid="{00000000-0005-0000-0000-000064380000}"/>
    <cellStyle name="Normal 37 3 8 4" xfId="14813" xr:uid="{00000000-0005-0000-0000-000065380000}"/>
    <cellStyle name="Normal 37 3 9" xfId="14814" xr:uid="{00000000-0005-0000-0000-000066380000}"/>
    <cellStyle name="Normal 37 3 9 2" xfId="14815" xr:uid="{00000000-0005-0000-0000-000067380000}"/>
    <cellStyle name="Normal 37 3 9 3" xfId="14816" xr:uid="{00000000-0005-0000-0000-000068380000}"/>
    <cellStyle name="Normal 37 3 9 4" xfId="14817" xr:uid="{00000000-0005-0000-0000-000069380000}"/>
    <cellStyle name="Normal 37 4" xfId="312" xr:uid="{00000000-0005-0000-0000-00006A380000}"/>
    <cellStyle name="Normal 37 4 10" xfId="14818" xr:uid="{00000000-0005-0000-0000-00006B380000}"/>
    <cellStyle name="Normal 37 4 10 2" xfId="14819" xr:uid="{00000000-0005-0000-0000-00006C380000}"/>
    <cellStyle name="Normal 37 4 10 3" xfId="14820" xr:uid="{00000000-0005-0000-0000-00006D380000}"/>
    <cellStyle name="Normal 37 4 10 4" xfId="14821" xr:uid="{00000000-0005-0000-0000-00006E380000}"/>
    <cellStyle name="Normal 37 4 11" xfId="14822" xr:uid="{00000000-0005-0000-0000-00006F380000}"/>
    <cellStyle name="Normal 37 4 11 2" xfId="14823" xr:uid="{00000000-0005-0000-0000-000070380000}"/>
    <cellStyle name="Normal 37 4 11 3" xfId="14824" xr:uid="{00000000-0005-0000-0000-000071380000}"/>
    <cellStyle name="Normal 37 4 12" xfId="14825" xr:uid="{00000000-0005-0000-0000-000072380000}"/>
    <cellStyle name="Normal 37 4 13" xfId="14826" xr:uid="{00000000-0005-0000-0000-000073380000}"/>
    <cellStyle name="Normal 37 4 14" xfId="14827" xr:uid="{00000000-0005-0000-0000-000074380000}"/>
    <cellStyle name="Normal 37 4 2" xfId="14828" xr:uid="{00000000-0005-0000-0000-000075380000}"/>
    <cellStyle name="Normal 37 4 2 10" xfId="14829" xr:uid="{00000000-0005-0000-0000-000076380000}"/>
    <cellStyle name="Normal 37 4 2 11" xfId="14830" xr:uid="{00000000-0005-0000-0000-000077380000}"/>
    <cellStyle name="Normal 37 4 2 2" xfId="14831" xr:uid="{00000000-0005-0000-0000-000078380000}"/>
    <cellStyle name="Normal 37 4 2 2 10" xfId="14832" xr:uid="{00000000-0005-0000-0000-000079380000}"/>
    <cellStyle name="Normal 37 4 2 2 2" xfId="14833" xr:uid="{00000000-0005-0000-0000-00007A380000}"/>
    <cellStyle name="Normal 37 4 2 2 2 2" xfId="14834" xr:uid="{00000000-0005-0000-0000-00007B380000}"/>
    <cellStyle name="Normal 37 4 2 2 2 2 2" xfId="14835" xr:uid="{00000000-0005-0000-0000-00007C380000}"/>
    <cellStyle name="Normal 37 4 2 2 2 2 2 2" xfId="14836" xr:uid="{00000000-0005-0000-0000-00007D380000}"/>
    <cellStyle name="Normal 37 4 2 2 2 2 2 3" xfId="14837" xr:uid="{00000000-0005-0000-0000-00007E380000}"/>
    <cellStyle name="Normal 37 4 2 2 2 2 2 4" xfId="14838" xr:uid="{00000000-0005-0000-0000-00007F380000}"/>
    <cellStyle name="Normal 37 4 2 2 2 2 3" xfId="14839" xr:uid="{00000000-0005-0000-0000-000080380000}"/>
    <cellStyle name="Normal 37 4 2 2 2 2 3 2" xfId="14840" xr:uid="{00000000-0005-0000-0000-000081380000}"/>
    <cellStyle name="Normal 37 4 2 2 2 2 3 3" xfId="14841" xr:uid="{00000000-0005-0000-0000-000082380000}"/>
    <cellStyle name="Normal 37 4 2 2 2 2 4" xfId="14842" xr:uid="{00000000-0005-0000-0000-000083380000}"/>
    <cellStyle name="Normal 37 4 2 2 2 2 5" xfId="14843" xr:uid="{00000000-0005-0000-0000-000084380000}"/>
    <cellStyle name="Normal 37 4 2 2 2 2 6" xfId="14844" xr:uid="{00000000-0005-0000-0000-000085380000}"/>
    <cellStyle name="Normal 37 4 2 2 2 3" xfId="14845" xr:uid="{00000000-0005-0000-0000-000086380000}"/>
    <cellStyle name="Normal 37 4 2 2 2 3 2" xfId="14846" xr:uid="{00000000-0005-0000-0000-000087380000}"/>
    <cellStyle name="Normal 37 4 2 2 2 3 3" xfId="14847" xr:uid="{00000000-0005-0000-0000-000088380000}"/>
    <cellStyle name="Normal 37 4 2 2 2 3 4" xfId="14848" xr:uid="{00000000-0005-0000-0000-000089380000}"/>
    <cellStyle name="Normal 37 4 2 2 2 4" xfId="14849" xr:uid="{00000000-0005-0000-0000-00008A380000}"/>
    <cellStyle name="Normal 37 4 2 2 2 4 2" xfId="14850" xr:uid="{00000000-0005-0000-0000-00008B380000}"/>
    <cellStyle name="Normal 37 4 2 2 2 4 3" xfId="14851" xr:uid="{00000000-0005-0000-0000-00008C380000}"/>
    <cellStyle name="Normal 37 4 2 2 2 4 4" xfId="14852" xr:uid="{00000000-0005-0000-0000-00008D380000}"/>
    <cellStyle name="Normal 37 4 2 2 2 5" xfId="14853" xr:uid="{00000000-0005-0000-0000-00008E380000}"/>
    <cellStyle name="Normal 37 4 2 2 2 5 2" xfId="14854" xr:uid="{00000000-0005-0000-0000-00008F380000}"/>
    <cellStyle name="Normal 37 4 2 2 2 5 3" xfId="14855" xr:uid="{00000000-0005-0000-0000-000090380000}"/>
    <cellStyle name="Normal 37 4 2 2 2 5 4" xfId="14856" xr:uid="{00000000-0005-0000-0000-000091380000}"/>
    <cellStyle name="Normal 37 4 2 2 2 6" xfId="14857" xr:uid="{00000000-0005-0000-0000-000092380000}"/>
    <cellStyle name="Normal 37 4 2 2 2 6 2" xfId="14858" xr:uid="{00000000-0005-0000-0000-000093380000}"/>
    <cellStyle name="Normal 37 4 2 2 2 6 3" xfId="14859" xr:uid="{00000000-0005-0000-0000-000094380000}"/>
    <cellStyle name="Normal 37 4 2 2 2 7" xfId="14860" xr:uid="{00000000-0005-0000-0000-000095380000}"/>
    <cellStyle name="Normal 37 4 2 2 2 8" xfId="14861" xr:uid="{00000000-0005-0000-0000-000096380000}"/>
    <cellStyle name="Normal 37 4 2 2 2 9" xfId="14862" xr:uid="{00000000-0005-0000-0000-000097380000}"/>
    <cellStyle name="Normal 37 4 2 2 3" xfId="14863" xr:uid="{00000000-0005-0000-0000-000098380000}"/>
    <cellStyle name="Normal 37 4 2 2 3 2" xfId="14864" xr:uid="{00000000-0005-0000-0000-000099380000}"/>
    <cellStyle name="Normal 37 4 2 2 3 2 2" xfId="14865" xr:uid="{00000000-0005-0000-0000-00009A380000}"/>
    <cellStyle name="Normal 37 4 2 2 3 2 3" xfId="14866" xr:uid="{00000000-0005-0000-0000-00009B380000}"/>
    <cellStyle name="Normal 37 4 2 2 3 2 4" xfId="14867" xr:uid="{00000000-0005-0000-0000-00009C380000}"/>
    <cellStyle name="Normal 37 4 2 2 3 3" xfId="14868" xr:uid="{00000000-0005-0000-0000-00009D380000}"/>
    <cellStyle name="Normal 37 4 2 2 3 3 2" xfId="14869" xr:uid="{00000000-0005-0000-0000-00009E380000}"/>
    <cellStyle name="Normal 37 4 2 2 3 3 3" xfId="14870" xr:uid="{00000000-0005-0000-0000-00009F380000}"/>
    <cellStyle name="Normal 37 4 2 2 3 4" xfId="14871" xr:uid="{00000000-0005-0000-0000-0000A0380000}"/>
    <cellStyle name="Normal 37 4 2 2 3 5" xfId="14872" xr:uid="{00000000-0005-0000-0000-0000A1380000}"/>
    <cellStyle name="Normal 37 4 2 2 3 6" xfId="14873" xr:uid="{00000000-0005-0000-0000-0000A2380000}"/>
    <cellStyle name="Normal 37 4 2 2 4" xfId="14874" xr:uid="{00000000-0005-0000-0000-0000A3380000}"/>
    <cellStyle name="Normal 37 4 2 2 4 2" xfId="14875" xr:uid="{00000000-0005-0000-0000-0000A4380000}"/>
    <cellStyle name="Normal 37 4 2 2 4 3" xfId="14876" xr:uid="{00000000-0005-0000-0000-0000A5380000}"/>
    <cellStyle name="Normal 37 4 2 2 4 4" xfId="14877" xr:uid="{00000000-0005-0000-0000-0000A6380000}"/>
    <cellStyle name="Normal 37 4 2 2 5" xfId="14878" xr:uid="{00000000-0005-0000-0000-0000A7380000}"/>
    <cellStyle name="Normal 37 4 2 2 5 2" xfId="14879" xr:uid="{00000000-0005-0000-0000-0000A8380000}"/>
    <cellStyle name="Normal 37 4 2 2 5 3" xfId="14880" xr:uid="{00000000-0005-0000-0000-0000A9380000}"/>
    <cellStyle name="Normal 37 4 2 2 5 4" xfId="14881" xr:uid="{00000000-0005-0000-0000-0000AA380000}"/>
    <cellStyle name="Normal 37 4 2 2 6" xfId="14882" xr:uid="{00000000-0005-0000-0000-0000AB380000}"/>
    <cellStyle name="Normal 37 4 2 2 6 2" xfId="14883" xr:uid="{00000000-0005-0000-0000-0000AC380000}"/>
    <cellStyle name="Normal 37 4 2 2 6 3" xfId="14884" xr:uid="{00000000-0005-0000-0000-0000AD380000}"/>
    <cellStyle name="Normal 37 4 2 2 6 4" xfId="14885" xr:uid="{00000000-0005-0000-0000-0000AE380000}"/>
    <cellStyle name="Normal 37 4 2 2 7" xfId="14886" xr:uid="{00000000-0005-0000-0000-0000AF380000}"/>
    <cellStyle name="Normal 37 4 2 2 7 2" xfId="14887" xr:uid="{00000000-0005-0000-0000-0000B0380000}"/>
    <cellStyle name="Normal 37 4 2 2 7 3" xfId="14888" xr:uid="{00000000-0005-0000-0000-0000B1380000}"/>
    <cellStyle name="Normal 37 4 2 2 8" xfId="14889" xr:uid="{00000000-0005-0000-0000-0000B2380000}"/>
    <cellStyle name="Normal 37 4 2 2 9" xfId="14890" xr:uid="{00000000-0005-0000-0000-0000B3380000}"/>
    <cellStyle name="Normal 37 4 2 3" xfId="14891" xr:uid="{00000000-0005-0000-0000-0000B4380000}"/>
    <cellStyle name="Normal 37 4 2 3 2" xfId="14892" xr:uid="{00000000-0005-0000-0000-0000B5380000}"/>
    <cellStyle name="Normal 37 4 2 3 2 2" xfId="14893" xr:uid="{00000000-0005-0000-0000-0000B6380000}"/>
    <cellStyle name="Normal 37 4 2 3 2 2 2" xfId="14894" xr:uid="{00000000-0005-0000-0000-0000B7380000}"/>
    <cellStyle name="Normal 37 4 2 3 2 2 3" xfId="14895" xr:uid="{00000000-0005-0000-0000-0000B8380000}"/>
    <cellStyle name="Normal 37 4 2 3 2 2 4" xfId="14896" xr:uid="{00000000-0005-0000-0000-0000B9380000}"/>
    <cellStyle name="Normal 37 4 2 3 2 3" xfId="14897" xr:uid="{00000000-0005-0000-0000-0000BA380000}"/>
    <cellStyle name="Normal 37 4 2 3 2 3 2" xfId="14898" xr:uid="{00000000-0005-0000-0000-0000BB380000}"/>
    <cellStyle name="Normal 37 4 2 3 2 3 3" xfId="14899" xr:uid="{00000000-0005-0000-0000-0000BC380000}"/>
    <cellStyle name="Normal 37 4 2 3 2 4" xfId="14900" xr:uid="{00000000-0005-0000-0000-0000BD380000}"/>
    <cellStyle name="Normal 37 4 2 3 2 5" xfId="14901" xr:uid="{00000000-0005-0000-0000-0000BE380000}"/>
    <cellStyle name="Normal 37 4 2 3 2 6" xfId="14902" xr:uid="{00000000-0005-0000-0000-0000BF380000}"/>
    <cellStyle name="Normal 37 4 2 3 3" xfId="14903" xr:uid="{00000000-0005-0000-0000-0000C0380000}"/>
    <cellStyle name="Normal 37 4 2 3 3 2" xfId="14904" xr:uid="{00000000-0005-0000-0000-0000C1380000}"/>
    <cellStyle name="Normal 37 4 2 3 3 3" xfId="14905" xr:uid="{00000000-0005-0000-0000-0000C2380000}"/>
    <cellStyle name="Normal 37 4 2 3 3 4" xfId="14906" xr:uid="{00000000-0005-0000-0000-0000C3380000}"/>
    <cellStyle name="Normal 37 4 2 3 4" xfId="14907" xr:uid="{00000000-0005-0000-0000-0000C4380000}"/>
    <cellStyle name="Normal 37 4 2 3 4 2" xfId="14908" xr:uid="{00000000-0005-0000-0000-0000C5380000}"/>
    <cellStyle name="Normal 37 4 2 3 4 3" xfId="14909" xr:uid="{00000000-0005-0000-0000-0000C6380000}"/>
    <cellStyle name="Normal 37 4 2 3 4 4" xfId="14910" xr:uid="{00000000-0005-0000-0000-0000C7380000}"/>
    <cellStyle name="Normal 37 4 2 3 5" xfId="14911" xr:uid="{00000000-0005-0000-0000-0000C8380000}"/>
    <cellStyle name="Normal 37 4 2 3 5 2" xfId="14912" xr:uid="{00000000-0005-0000-0000-0000C9380000}"/>
    <cellStyle name="Normal 37 4 2 3 5 3" xfId="14913" xr:uid="{00000000-0005-0000-0000-0000CA380000}"/>
    <cellStyle name="Normal 37 4 2 3 5 4" xfId="14914" xr:uid="{00000000-0005-0000-0000-0000CB380000}"/>
    <cellStyle name="Normal 37 4 2 3 6" xfId="14915" xr:uid="{00000000-0005-0000-0000-0000CC380000}"/>
    <cellStyle name="Normal 37 4 2 3 6 2" xfId="14916" xr:uid="{00000000-0005-0000-0000-0000CD380000}"/>
    <cellStyle name="Normal 37 4 2 3 6 3" xfId="14917" xr:uid="{00000000-0005-0000-0000-0000CE380000}"/>
    <cellStyle name="Normal 37 4 2 3 7" xfId="14918" xr:uid="{00000000-0005-0000-0000-0000CF380000}"/>
    <cellStyle name="Normal 37 4 2 3 8" xfId="14919" xr:uid="{00000000-0005-0000-0000-0000D0380000}"/>
    <cellStyle name="Normal 37 4 2 3 9" xfId="14920" xr:uid="{00000000-0005-0000-0000-0000D1380000}"/>
    <cellStyle name="Normal 37 4 2 4" xfId="14921" xr:uid="{00000000-0005-0000-0000-0000D2380000}"/>
    <cellStyle name="Normal 37 4 2 4 2" xfId="14922" xr:uid="{00000000-0005-0000-0000-0000D3380000}"/>
    <cellStyle name="Normal 37 4 2 4 2 2" xfId="14923" xr:uid="{00000000-0005-0000-0000-0000D4380000}"/>
    <cellStyle name="Normal 37 4 2 4 2 3" xfId="14924" xr:uid="{00000000-0005-0000-0000-0000D5380000}"/>
    <cellStyle name="Normal 37 4 2 4 2 4" xfId="14925" xr:uid="{00000000-0005-0000-0000-0000D6380000}"/>
    <cellStyle name="Normal 37 4 2 4 3" xfId="14926" xr:uid="{00000000-0005-0000-0000-0000D7380000}"/>
    <cellStyle name="Normal 37 4 2 4 3 2" xfId="14927" xr:uid="{00000000-0005-0000-0000-0000D8380000}"/>
    <cellStyle name="Normal 37 4 2 4 3 3" xfId="14928" xr:uid="{00000000-0005-0000-0000-0000D9380000}"/>
    <cellStyle name="Normal 37 4 2 4 4" xfId="14929" xr:uid="{00000000-0005-0000-0000-0000DA380000}"/>
    <cellStyle name="Normal 37 4 2 4 5" xfId="14930" xr:uid="{00000000-0005-0000-0000-0000DB380000}"/>
    <cellStyle name="Normal 37 4 2 4 6" xfId="14931" xr:uid="{00000000-0005-0000-0000-0000DC380000}"/>
    <cellStyle name="Normal 37 4 2 5" xfId="14932" xr:uid="{00000000-0005-0000-0000-0000DD380000}"/>
    <cellStyle name="Normal 37 4 2 5 2" xfId="14933" xr:uid="{00000000-0005-0000-0000-0000DE380000}"/>
    <cellStyle name="Normal 37 4 2 5 3" xfId="14934" xr:uid="{00000000-0005-0000-0000-0000DF380000}"/>
    <cellStyle name="Normal 37 4 2 5 4" xfId="14935" xr:uid="{00000000-0005-0000-0000-0000E0380000}"/>
    <cellStyle name="Normal 37 4 2 6" xfId="14936" xr:uid="{00000000-0005-0000-0000-0000E1380000}"/>
    <cellStyle name="Normal 37 4 2 6 2" xfId="14937" xr:uid="{00000000-0005-0000-0000-0000E2380000}"/>
    <cellStyle name="Normal 37 4 2 6 3" xfId="14938" xr:uid="{00000000-0005-0000-0000-0000E3380000}"/>
    <cellStyle name="Normal 37 4 2 6 4" xfId="14939" xr:uid="{00000000-0005-0000-0000-0000E4380000}"/>
    <cellStyle name="Normal 37 4 2 7" xfId="14940" xr:uid="{00000000-0005-0000-0000-0000E5380000}"/>
    <cellStyle name="Normal 37 4 2 7 2" xfId="14941" xr:uid="{00000000-0005-0000-0000-0000E6380000}"/>
    <cellStyle name="Normal 37 4 2 7 3" xfId="14942" xr:uid="{00000000-0005-0000-0000-0000E7380000}"/>
    <cellStyle name="Normal 37 4 2 7 4" xfId="14943" xr:uid="{00000000-0005-0000-0000-0000E8380000}"/>
    <cellStyle name="Normal 37 4 2 8" xfId="14944" xr:uid="{00000000-0005-0000-0000-0000E9380000}"/>
    <cellStyle name="Normal 37 4 2 8 2" xfId="14945" xr:uid="{00000000-0005-0000-0000-0000EA380000}"/>
    <cellStyle name="Normal 37 4 2 8 3" xfId="14946" xr:uid="{00000000-0005-0000-0000-0000EB380000}"/>
    <cellStyle name="Normal 37 4 2 9" xfId="14947" xr:uid="{00000000-0005-0000-0000-0000EC380000}"/>
    <cellStyle name="Normal 37 4 3" xfId="14948" xr:uid="{00000000-0005-0000-0000-0000ED380000}"/>
    <cellStyle name="Normal 37 4 3 10" xfId="14949" xr:uid="{00000000-0005-0000-0000-0000EE380000}"/>
    <cellStyle name="Normal 37 4 3 2" xfId="14950" xr:uid="{00000000-0005-0000-0000-0000EF380000}"/>
    <cellStyle name="Normal 37 4 3 2 2" xfId="14951" xr:uid="{00000000-0005-0000-0000-0000F0380000}"/>
    <cellStyle name="Normal 37 4 3 2 2 2" xfId="14952" xr:uid="{00000000-0005-0000-0000-0000F1380000}"/>
    <cellStyle name="Normal 37 4 3 2 2 2 2" xfId="14953" xr:uid="{00000000-0005-0000-0000-0000F2380000}"/>
    <cellStyle name="Normal 37 4 3 2 2 2 3" xfId="14954" xr:uid="{00000000-0005-0000-0000-0000F3380000}"/>
    <cellStyle name="Normal 37 4 3 2 2 2 4" xfId="14955" xr:uid="{00000000-0005-0000-0000-0000F4380000}"/>
    <cellStyle name="Normal 37 4 3 2 2 3" xfId="14956" xr:uid="{00000000-0005-0000-0000-0000F5380000}"/>
    <cellStyle name="Normal 37 4 3 2 2 3 2" xfId="14957" xr:uid="{00000000-0005-0000-0000-0000F6380000}"/>
    <cellStyle name="Normal 37 4 3 2 2 3 3" xfId="14958" xr:uid="{00000000-0005-0000-0000-0000F7380000}"/>
    <cellStyle name="Normal 37 4 3 2 2 4" xfId="14959" xr:uid="{00000000-0005-0000-0000-0000F8380000}"/>
    <cellStyle name="Normal 37 4 3 2 2 5" xfId="14960" xr:uid="{00000000-0005-0000-0000-0000F9380000}"/>
    <cellStyle name="Normal 37 4 3 2 2 6" xfId="14961" xr:uid="{00000000-0005-0000-0000-0000FA380000}"/>
    <cellStyle name="Normal 37 4 3 2 3" xfId="14962" xr:uid="{00000000-0005-0000-0000-0000FB380000}"/>
    <cellStyle name="Normal 37 4 3 2 3 2" xfId="14963" xr:uid="{00000000-0005-0000-0000-0000FC380000}"/>
    <cellStyle name="Normal 37 4 3 2 3 3" xfId="14964" xr:uid="{00000000-0005-0000-0000-0000FD380000}"/>
    <cellStyle name="Normal 37 4 3 2 3 4" xfId="14965" xr:uid="{00000000-0005-0000-0000-0000FE380000}"/>
    <cellStyle name="Normal 37 4 3 2 4" xfId="14966" xr:uid="{00000000-0005-0000-0000-0000FF380000}"/>
    <cellStyle name="Normal 37 4 3 2 4 2" xfId="14967" xr:uid="{00000000-0005-0000-0000-000000390000}"/>
    <cellStyle name="Normal 37 4 3 2 4 3" xfId="14968" xr:uid="{00000000-0005-0000-0000-000001390000}"/>
    <cellStyle name="Normal 37 4 3 2 4 4" xfId="14969" xr:uid="{00000000-0005-0000-0000-000002390000}"/>
    <cellStyle name="Normal 37 4 3 2 5" xfId="14970" xr:uid="{00000000-0005-0000-0000-000003390000}"/>
    <cellStyle name="Normal 37 4 3 2 5 2" xfId="14971" xr:uid="{00000000-0005-0000-0000-000004390000}"/>
    <cellStyle name="Normal 37 4 3 2 5 3" xfId="14972" xr:uid="{00000000-0005-0000-0000-000005390000}"/>
    <cellStyle name="Normal 37 4 3 2 5 4" xfId="14973" xr:uid="{00000000-0005-0000-0000-000006390000}"/>
    <cellStyle name="Normal 37 4 3 2 6" xfId="14974" xr:uid="{00000000-0005-0000-0000-000007390000}"/>
    <cellStyle name="Normal 37 4 3 2 6 2" xfId="14975" xr:uid="{00000000-0005-0000-0000-000008390000}"/>
    <cellStyle name="Normal 37 4 3 2 6 3" xfId="14976" xr:uid="{00000000-0005-0000-0000-000009390000}"/>
    <cellStyle name="Normal 37 4 3 2 7" xfId="14977" xr:uid="{00000000-0005-0000-0000-00000A390000}"/>
    <cellStyle name="Normal 37 4 3 2 8" xfId="14978" xr:uid="{00000000-0005-0000-0000-00000B390000}"/>
    <cellStyle name="Normal 37 4 3 2 9" xfId="14979" xr:uid="{00000000-0005-0000-0000-00000C390000}"/>
    <cellStyle name="Normal 37 4 3 3" xfId="14980" xr:uid="{00000000-0005-0000-0000-00000D390000}"/>
    <cellStyle name="Normal 37 4 3 3 2" xfId="14981" xr:uid="{00000000-0005-0000-0000-00000E390000}"/>
    <cellStyle name="Normal 37 4 3 3 2 2" xfId="14982" xr:uid="{00000000-0005-0000-0000-00000F390000}"/>
    <cellStyle name="Normal 37 4 3 3 2 3" xfId="14983" xr:uid="{00000000-0005-0000-0000-000010390000}"/>
    <cellStyle name="Normal 37 4 3 3 2 4" xfId="14984" xr:uid="{00000000-0005-0000-0000-000011390000}"/>
    <cellStyle name="Normal 37 4 3 3 3" xfId="14985" xr:uid="{00000000-0005-0000-0000-000012390000}"/>
    <cellStyle name="Normal 37 4 3 3 3 2" xfId="14986" xr:uid="{00000000-0005-0000-0000-000013390000}"/>
    <cellStyle name="Normal 37 4 3 3 3 3" xfId="14987" xr:uid="{00000000-0005-0000-0000-000014390000}"/>
    <cellStyle name="Normal 37 4 3 3 4" xfId="14988" xr:uid="{00000000-0005-0000-0000-000015390000}"/>
    <cellStyle name="Normal 37 4 3 3 5" xfId="14989" xr:uid="{00000000-0005-0000-0000-000016390000}"/>
    <cellStyle name="Normal 37 4 3 3 6" xfId="14990" xr:uid="{00000000-0005-0000-0000-000017390000}"/>
    <cellStyle name="Normal 37 4 3 4" xfId="14991" xr:uid="{00000000-0005-0000-0000-000018390000}"/>
    <cellStyle name="Normal 37 4 3 4 2" xfId="14992" xr:uid="{00000000-0005-0000-0000-000019390000}"/>
    <cellStyle name="Normal 37 4 3 4 3" xfId="14993" xr:uid="{00000000-0005-0000-0000-00001A390000}"/>
    <cellStyle name="Normal 37 4 3 4 4" xfId="14994" xr:uid="{00000000-0005-0000-0000-00001B390000}"/>
    <cellStyle name="Normal 37 4 3 5" xfId="14995" xr:uid="{00000000-0005-0000-0000-00001C390000}"/>
    <cellStyle name="Normal 37 4 3 5 2" xfId="14996" xr:uid="{00000000-0005-0000-0000-00001D390000}"/>
    <cellStyle name="Normal 37 4 3 5 3" xfId="14997" xr:uid="{00000000-0005-0000-0000-00001E390000}"/>
    <cellStyle name="Normal 37 4 3 5 4" xfId="14998" xr:uid="{00000000-0005-0000-0000-00001F390000}"/>
    <cellStyle name="Normal 37 4 3 6" xfId="14999" xr:uid="{00000000-0005-0000-0000-000020390000}"/>
    <cellStyle name="Normal 37 4 3 6 2" xfId="15000" xr:uid="{00000000-0005-0000-0000-000021390000}"/>
    <cellStyle name="Normal 37 4 3 6 3" xfId="15001" xr:uid="{00000000-0005-0000-0000-000022390000}"/>
    <cellStyle name="Normal 37 4 3 6 4" xfId="15002" xr:uid="{00000000-0005-0000-0000-000023390000}"/>
    <cellStyle name="Normal 37 4 3 7" xfId="15003" xr:uid="{00000000-0005-0000-0000-000024390000}"/>
    <cellStyle name="Normal 37 4 3 7 2" xfId="15004" xr:uid="{00000000-0005-0000-0000-000025390000}"/>
    <cellStyle name="Normal 37 4 3 7 3" xfId="15005" xr:uid="{00000000-0005-0000-0000-000026390000}"/>
    <cellStyle name="Normal 37 4 3 8" xfId="15006" xr:uid="{00000000-0005-0000-0000-000027390000}"/>
    <cellStyle name="Normal 37 4 3 9" xfId="15007" xr:uid="{00000000-0005-0000-0000-000028390000}"/>
    <cellStyle name="Normal 37 4 4" xfId="15008" xr:uid="{00000000-0005-0000-0000-000029390000}"/>
    <cellStyle name="Normal 37 4 4 2" xfId="15009" xr:uid="{00000000-0005-0000-0000-00002A390000}"/>
    <cellStyle name="Normal 37 4 4 2 2" xfId="15010" xr:uid="{00000000-0005-0000-0000-00002B390000}"/>
    <cellStyle name="Normal 37 4 4 2 2 2" xfId="15011" xr:uid="{00000000-0005-0000-0000-00002C390000}"/>
    <cellStyle name="Normal 37 4 4 2 2 3" xfId="15012" xr:uid="{00000000-0005-0000-0000-00002D390000}"/>
    <cellStyle name="Normal 37 4 4 2 2 4" xfId="15013" xr:uid="{00000000-0005-0000-0000-00002E390000}"/>
    <cellStyle name="Normal 37 4 4 2 3" xfId="15014" xr:uid="{00000000-0005-0000-0000-00002F390000}"/>
    <cellStyle name="Normal 37 4 4 2 3 2" xfId="15015" xr:uid="{00000000-0005-0000-0000-000030390000}"/>
    <cellStyle name="Normal 37 4 4 2 3 3" xfId="15016" xr:uid="{00000000-0005-0000-0000-000031390000}"/>
    <cellStyle name="Normal 37 4 4 2 4" xfId="15017" xr:uid="{00000000-0005-0000-0000-000032390000}"/>
    <cellStyle name="Normal 37 4 4 2 5" xfId="15018" xr:uid="{00000000-0005-0000-0000-000033390000}"/>
    <cellStyle name="Normal 37 4 4 2 6" xfId="15019" xr:uid="{00000000-0005-0000-0000-000034390000}"/>
    <cellStyle name="Normal 37 4 4 3" xfId="15020" xr:uid="{00000000-0005-0000-0000-000035390000}"/>
    <cellStyle name="Normal 37 4 4 3 2" xfId="15021" xr:uid="{00000000-0005-0000-0000-000036390000}"/>
    <cellStyle name="Normal 37 4 4 3 3" xfId="15022" xr:uid="{00000000-0005-0000-0000-000037390000}"/>
    <cellStyle name="Normal 37 4 4 3 4" xfId="15023" xr:uid="{00000000-0005-0000-0000-000038390000}"/>
    <cellStyle name="Normal 37 4 4 4" xfId="15024" xr:uid="{00000000-0005-0000-0000-000039390000}"/>
    <cellStyle name="Normal 37 4 4 4 2" xfId="15025" xr:uid="{00000000-0005-0000-0000-00003A390000}"/>
    <cellStyle name="Normal 37 4 4 4 3" xfId="15026" xr:uid="{00000000-0005-0000-0000-00003B390000}"/>
    <cellStyle name="Normal 37 4 4 4 4" xfId="15027" xr:uid="{00000000-0005-0000-0000-00003C390000}"/>
    <cellStyle name="Normal 37 4 4 5" xfId="15028" xr:uid="{00000000-0005-0000-0000-00003D390000}"/>
    <cellStyle name="Normal 37 4 4 5 2" xfId="15029" xr:uid="{00000000-0005-0000-0000-00003E390000}"/>
    <cellStyle name="Normal 37 4 4 5 3" xfId="15030" xr:uid="{00000000-0005-0000-0000-00003F390000}"/>
    <cellStyle name="Normal 37 4 4 5 4" xfId="15031" xr:uid="{00000000-0005-0000-0000-000040390000}"/>
    <cellStyle name="Normal 37 4 4 6" xfId="15032" xr:uid="{00000000-0005-0000-0000-000041390000}"/>
    <cellStyle name="Normal 37 4 4 6 2" xfId="15033" xr:uid="{00000000-0005-0000-0000-000042390000}"/>
    <cellStyle name="Normal 37 4 4 6 3" xfId="15034" xr:uid="{00000000-0005-0000-0000-000043390000}"/>
    <cellStyle name="Normal 37 4 4 7" xfId="15035" xr:uid="{00000000-0005-0000-0000-000044390000}"/>
    <cellStyle name="Normal 37 4 4 8" xfId="15036" xr:uid="{00000000-0005-0000-0000-000045390000}"/>
    <cellStyle name="Normal 37 4 4 9" xfId="15037" xr:uid="{00000000-0005-0000-0000-000046390000}"/>
    <cellStyle name="Normal 37 4 5" xfId="15038" xr:uid="{00000000-0005-0000-0000-000047390000}"/>
    <cellStyle name="Normal 37 4 5 2" xfId="15039" xr:uid="{00000000-0005-0000-0000-000048390000}"/>
    <cellStyle name="Normal 37 4 5 2 2" xfId="15040" xr:uid="{00000000-0005-0000-0000-000049390000}"/>
    <cellStyle name="Normal 37 4 5 2 2 2" xfId="15041" xr:uid="{00000000-0005-0000-0000-00004A390000}"/>
    <cellStyle name="Normal 37 4 5 2 2 3" xfId="15042" xr:uid="{00000000-0005-0000-0000-00004B390000}"/>
    <cellStyle name="Normal 37 4 5 2 2 4" xfId="15043" xr:uid="{00000000-0005-0000-0000-00004C390000}"/>
    <cellStyle name="Normal 37 4 5 2 3" xfId="15044" xr:uid="{00000000-0005-0000-0000-00004D390000}"/>
    <cellStyle name="Normal 37 4 5 2 3 2" xfId="15045" xr:uid="{00000000-0005-0000-0000-00004E390000}"/>
    <cellStyle name="Normal 37 4 5 2 3 3" xfId="15046" xr:uid="{00000000-0005-0000-0000-00004F390000}"/>
    <cellStyle name="Normal 37 4 5 2 4" xfId="15047" xr:uid="{00000000-0005-0000-0000-000050390000}"/>
    <cellStyle name="Normal 37 4 5 2 5" xfId="15048" xr:uid="{00000000-0005-0000-0000-000051390000}"/>
    <cellStyle name="Normal 37 4 5 2 6" xfId="15049" xr:uid="{00000000-0005-0000-0000-000052390000}"/>
    <cellStyle name="Normal 37 4 5 3" xfId="15050" xr:uid="{00000000-0005-0000-0000-000053390000}"/>
    <cellStyle name="Normal 37 4 5 3 2" xfId="15051" xr:uid="{00000000-0005-0000-0000-000054390000}"/>
    <cellStyle name="Normal 37 4 5 3 3" xfId="15052" xr:uid="{00000000-0005-0000-0000-000055390000}"/>
    <cellStyle name="Normal 37 4 5 3 4" xfId="15053" xr:uid="{00000000-0005-0000-0000-000056390000}"/>
    <cellStyle name="Normal 37 4 5 4" xfId="15054" xr:uid="{00000000-0005-0000-0000-000057390000}"/>
    <cellStyle name="Normal 37 4 5 4 2" xfId="15055" xr:uid="{00000000-0005-0000-0000-000058390000}"/>
    <cellStyle name="Normal 37 4 5 4 3" xfId="15056" xr:uid="{00000000-0005-0000-0000-000059390000}"/>
    <cellStyle name="Normal 37 4 5 4 4" xfId="15057" xr:uid="{00000000-0005-0000-0000-00005A390000}"/>
    <cellStyle name="Normal 37 4 5 5" xfId="15058" xr:uid="{00000000-0005-0000-0000-00005B390000}"/>
    <cellStyle name="Normal 37 4 5 5 2" xfId="15059" xr:uid="{00000000-0005-0000-0000-00005C390000}"/>
    <cellStyle name="Normal 37 4 5 5 3" xfId="15060" xr:uid="{00000000-0005-0000-0000-00005D390000}"/>
    <cellStyle name="Normal 37 4 5 5 4" xfId="15061" xr:uid="{00000000-0005-0000-0000-00005E390000}"/>
    <cellStyle name="Normal 37 4 5 6" xfId="15062" xr:uid="{00000000-0005-0000-0000-00005F390000}"/>
    <cellStyle name="Normal 37 4 5 6 2" xfId="15063" xr:uid="{00000000-0005-0000-0000-000060390000}"/>
    <cellStyle name="Normal 37 4 5 6 3" xfId="15064" xr:uid="{00000000-0005-0000-0000-000061390000}"/>
    <cellStyle name="Normal 37 4 5 7" xfId="15065" xr:uid="{00000000-0005-0000-0000-000062390000}"/>
    <cellStyle name="Normal 37 4 5 8" xfId="15066" xr:uid="{00000000-0005-0000-0000-000063390000}"/>
    <cellStyle name="Normal 37 4 5 9" xfId="15067" xr:uid="{00000000-0005-0000-0000-000064390000}"/>
    <cellStyle name="Normal 37 4 6" xfId="15068" xr:uid="{00000000-0005-0000-0000-000065390000}"/>
    <cellStyle name="Normal 37 4 6 2" xfId="15069" xr:uid="{00000000-0005-0000-0000-000066390000}"/>
    <cellStyle name="Normal 37 4 6 2 2" xfId="15070" xr:uid="{00000000-0005-0000-0000-000067390000}"/>
    <cellStyle name="Normal 37 4 6 2 2 2" xfId="15071" xr:uid="{00000000-0005-0000-0000-000068390000}"/>
    <cellStyle name="Normal 37 4 6 2 2 3" xfId="15072" xr:uid="{00000000-0005-0000-0000-000069390000}"/>
    <cellStyle name="Normal 37 4 6 2 2 4" xfId="15073" xr:uid="{00000000-0005-0000-0000-00006A390000}"/>
    <cellStyle name="Normal 37 4 6 2 3" xfId="15074" xr:uid="{00000000-0005-0000-0000-00006B390000}"/>
    <cellStyle name="Normal 37 4 6 2 3 2" xfId="15075" xr:uid="{00000000-0005-0000-0000-00006C390000}"/>
    <cellStyle name="Normal 37 4 6 2 3 3" xfId="15076" xr:uid="{00000000-0005-0000-0000-00006D390000}"/>
    <cellStyle name="Normal 37 4 6 2 4" xfId="15077" xr:uid="{00000000-0005-0000-0000-00006E390000}"/>
    <cellStyle name="Normal 37 4 6 2 5" xfId="15078" xr:uid="{00000000-0005-0000-0000-00006F390000}"/>
    <cellStyle name="Normal 37 4 6 2 6" xfId="15079" xr:uid="{00000000-0005-0000-0000-000070390000}"/>
    <cellStyle name="Normal 37 4 6 3" xfId="15080" xr:uid="{00000000-0005-0000-0000-000071390000}"/>
    <cellStyle name="Normal 37 4 6 3 2" xfId="15081" xr:uid="{00000000-0005-0000-0000-000072390000}"/>
    <cellStyle name="Normal 37 4 6 3 3" xfId="15082" xr:uid="{00000000-0005-0000-0000-000073390000}"/>
    <cellStyle name="Normal 37 4 6 3 4" xfId="15083" xr:uid="{00000000-0005-0000-0000-000074390000}"/>
    <cellStyle name="Normal 37 4 6 4" xfId="15084" xr:uid="{00000000-0005-0000-0000-000075390000}"/>
    <cellStyle name="Normal 37 4 6 4 2" xfId="15085" xr:uid="{00000000-0005-0000-0000-000076390000}"/>
    <cellStyle name="Normal 37 4 6 4 3" xfId="15086" xr:uid="{00000000-0005-0000-0000-000077390000}"/>
    <cellStyle name="Normal 37 4 6 4 4" xfId="15087" xr:uid="{00000000-0005-0000-0000-000078390000}"/>
    <cellStyle name="Normal 37 4 6 5" xfId="15088" xr:uid="{00000000-0005-0000-0000-000079390000}"/>
    <cellStyle name="Normal 37 4 6 5 2" xfId="15089" xr:uid="{00000000-0005-0000-0000-00007A390000}"/>
    <cellStyle name="Normal 37 4 6 5 3" xfId="15090" xr:uid="{00000000-0005-0000-0000-00007B390000}"/>
    <cellStyle name="Normal 37 4 6 6" xfId="15091" xr:uid="{00000000-0005-0000-0000-00007C390000}"/>
    <cellStyle name="Normal 37 4 6 7" xfId="15092" xr:uid="{00000000-0005-0000-0000-00007D390000}"/>
    <cellStyle name="Normal 37 4 6 8" xfId="15093" xr:uid="{00000000-0005-0000-0000-00007E390000}"/>
    <cellStyle name="Normal 37 4 7" xfId="15094" xr:uid="{00000000-0005-0000-0000-00007F390000}"/>
    <cellStyle name="Normal 37 4 7 2" xfId="15095" xr:uid="{00000000-0005-0000-0000-000080390000}"/>
    <cellStyle name="Normal 37 4 7 2 2" xfId="15096" xr:uid="{00000000-0005-0000-0000-000081390000}"/>
    <cellStyle name="Normal 37 4 7 2 3" xfId="15097" xr:uid="{00000000-0005-0000-0000-000082390000}"/>
    <cellStyle name="Normal 37 4 7 2 4" xfId="15098" xr:uid="{00000000-0005-0000-0000-000083390000}"/>
    <cellStyle name="Normal 37 4 7 3" xfId="15099" xr:uid="{00000000-0005-0000-0000-000084390000}"/>
    <cellStyle name="Normal 37 4 7 3 2" xfId="15100" xr:uid="{00000000-0005-0000-0000-000085390000}"/>
    <cellStyle name="Normal 37 4 7 3 3" xfId="15101" xr:uid="{00000000-0005-0000-0000-000086390000}"/>
    <cellStyle name="Normal 37 4 7 4" xfId="15102" xr:uid="{00000000-0005-0000-0000-000087390000}"/>
    <cellStyle name="Normal 37 4 7 5" xfId="15103" xr:uid="{00000000-0005-0000-0000-000088390000}"/>
    <cellStyle name="Normal 37 4 7 6" xfId="15104" xr:uid="{00000000-0005-0000-0000-000089390000}"/>
    <cellStyle name="Normal 37 4 8" xfId="15105" xr:uid="{00000000-0005-0000-0000-00008A390000}"/>
    <cellStyle name="Normal 37 4 8 2" xfId="15106" xr:uid="{00000000-0005-0000-0000-00008B390000}"/>
    <cellStyle name="Normal 37 4 8 3" xfId="15107" xr:uid="{00000000-0005-0000-0000-00008C390000}"/>
    <cellStyle name="Normal 37 4 8 4" xfId="15108" xr:uid="{00000000-0005-0000-0000-00008D390000}"/>
    <cellStyle name="Normal 37 4 9" xfId="15109" xr:uid="{00000000-0005-0000-0000-00008E390000}"/>
    <cellStyle name="Normal 37 4 9 2" xfId="15110" xr:uid="{00000000-0005-0000-0000-00008F390000}"/>
    <cellStyle name="Normal 37 4 9 3" xfId="15111" xr:uid="{00000000-0005-0000-0000-000090390000}"/>
    <cellStyle name="Normal 37 4 9 4" xfId="15112" xr:uid="{00000000-0005-0000-0000-000091390000}"/>
    <cellStyle name="Normal 37 5" xfId="402" xr:uid="{00000000-0005-0000-0000-000092390000}"/>
    <cellStyle name="Normal 37 5 10" xfId="15113" xr:uid="{00000000-0005-0000-0000-000093390000}"/>
    <cellStyle name="Normal 37 5 11" xfId="15114" xr:uid="{00000000-0005-0000-0000-000094390000}"/>
    <cellStyle name="Normal 37 5 2" xfId="15115" xr:uid="{00000000-0005-0000-0000-000095390000}"/>
    <cellStyle name="Normal 37 5 2 10" xfId="15116" xr:uid="{00000000-0005-0000-0000-000096390000}"/>
    <cellStyle name="Normal 37 5 2 2" xfId="15117" xr:uid="{00000000-0005-0000-0000-000097390000}"/>
    <cellStyle name="Normal 37 5 2 2 2" xfId="15118" xr:uid="{00000000-0005-0000-0000-000098390000}"/>
    <cellStyle name="Normal 37 5 2 2 2 2" xfId="15119" xr:uid="{00000000-0005-0000-0000-000099390000}"/>
    <cellStyle name="Normal 37 5 2 2 2 2 2" xfId="15120" xr:uid="{00000000-0005-0000-0000-00009A390000}"/>
    <cellStyle name="Normal 37 5 2 2 2 2 3" xfId="15121" xr:uid="{00000000-0005-0000-0000-00009B390000}"/>
    <cellStyle name="Normal 37 5 2 2 2 2 4" xfId="15122" xr:uid="{00000000-0005-0000-0000-00009C390000}"/>
    <cellStyle name="Normal 37 5 2 2 2 3" xfId="15123" xr:uid="{00000000-0005-0000-0000-00009D390000}"/>
    <cellStyle name="Normal 37 5 2 2 2 3 2" xfId="15124" xr:uid="{00000000-0005-0000-0000-00009E390000}"/>
    <cellStyle name="Normal 37 5 2 2 2 3 3" xfId="15125" xr:uid="{00000000-0005-0000-0000-00009F390000}"/>
    <cellStyle name="Normal 37 5 2 2 2 4" xfId="15126" xr:uid="{00000000-0005-0000-0000-0000A0390000}"/>
    <cellStyle name="Normal 37 5 2 2 2 5" xfId="15127" xr:uid="{00000000-0005-0000-0000-0000A1390000}"/>
    <cellStyle name="Normal 37 5 2 2 2 6" xfId="15128" xr:uid="{00000000-0005-0000-0000-0000A2390000}"/>
    <cellStyle name="Normal 37 5 2 2 3" xfId="15129" xr:uid="{00000000-0005-0000-0000-0000A3390000}"/>
    <cellStyle name="Normal 37 5 2 2 3 2" xfId="15130" xr:uid="{00000000-0005-0000-0000-0000A4390000}"/>
    <cellStyle name="Normal 37 5 2 2 3 3" xfId="15131" xr:uid="{00000000-0005-0000-0000-0000A5390000}"/>
    <cellStyle name="Normal 37 5 2 2 3 4" xfId="15132" xr:uid="{00000000-0005-0000-0000-0000A6390000}"/>
    <cellStyle name="Normal 37 5 2 2 4" xfId="15133" xr:uid="{00000000-0005-0000-0000-0000A7390000}"/>
    <cellStyle name="Normal 37 5 2 2 4 2" xfId="15134" xr:uid="{00000000-0005-0000-0000-0000A8390000}"/>
    <cellStyle name="Normal 37 5 2 2 4 3" xfId="15135" xr:uid="{00000000-0005-0000-0000-0000A9390000}"/>
    <cellStyle name="Normal 37 5 2 2 4 4" xfId="15136" xr:uid="{00000000-0005-0000-0000-0000AA390000}"/>
    <cellStyle name="Normal 37 5 2 2 5" xfId="15137" xr:uid="{00000000-0005-0000-0000-0000AB390000}"/>
    <cellStyle name="Normal 37 5 2 2 5 2" xfId="15138" xr:uid="{00000000-0005-0000-0000-0000AC390000}"/>
    <cellStyle name="Normal 37 5 2 2 5 3" xfId="15139" xr:uid="{00000000-0005-0000-0000-0000AD390000}"/>
    <cellStyle name="Normal 37 5 2 2 5 4" xfId="15140" xr:uid="{00000000-0005-0000-0000-0000AE390000}"/>
    <cellStyle name="Normal 37 5 2 2 6" xfId="15141" xr:uid="{00000000-0005-0000-0000-0000AF390000}"/>
    <cellStyle name="Normal 37 5 2 2 6 2" xfId="15142" xr:uid="{00000000-0005-0000-0000-0000B0390000}"/>
    <cellStyle name="Normal 37 5 2 2 6 3" xfId="15143" xr:uid="{00000000-0005-0000-0000-0000B1390000}"/>
    <cellStyle name="Normal 37 5 2 2 7" xfId="15144" xr:uid="{00000000-0005-0000-0000-0000B2390000}"/>
    <cellStyle name="Normal 37 5 2 2 8" xfId="15145" xr:uid="{00000000-0005-0000-0000-0000B3390000}"/>
    <cellStyle name="Normal 37 5 2 2 9" xfId="15146" xr:uid="{00000000-0005-0000-0000-0000B4390000}"/>
    <cellStyle name="Normal 37 5 2 3" xfId="15147" xr:uid="{00000000-0005-0000-0000-0000B5390000}"/>
    <cellStyle name="Normal 37 5 2 3 2" xfId="15148" xr:uid="{00000000-0005-0000-0000-0000B6390000}"/>
    <cellStyle name="Normal 37 5 2 3 2 2" xfId="15149" xr:uid="{00000000-0005-0000-0000-0000B7390000}"/>
    <cellStyle name="Normal 37 5 2 3 2 3" xfId="15150" xr:uid="{00000000-0005-0000-0000-0000B8390000}"/>
    <cellStyle name="Normal 37 5 2 3 2 4" xfId="15151" xr:uid="{00000000-0005-0000-0000-0000B9390000}"/>
    <cellStyle name="Normal 37 5 2 3 3" xfId="15152" xr:uid="{00000000-0005-0000-0000-0000BA390000}"/>
    <cellStyle name="Normal 37 5 2 3 3 2" xfId="15153" xr:uid="{00000000-0005-0000-0000-0000BB390000}"/>
    <cellStyle name="Normal 37 5 2 3 3 3" xfId="15154" xr:uid="{00000000-0005-0000-0000-0000BC390000}"/>
    <cellStyle name="Normal 37 5 2 3 4" xfId="15155" xr:uid="{00000000-0005-0000-0000-0000BD390000}"/>
    <cellStyle name="Normal 37 5 2 3 5" xfId="15156" xr:uid="{00000000-0005-0000-0000-0000BE390000}"/>
    <cellStyle name="Normal 37 5 2 3 6" xfId="15157" xr:uid="{00000000-0005-0000-0000-0000BF390000}"/>
    <cellStyle name="Normal 37 5 2 4" xfId="15158" xr:uid="{00000000-0005-0000-0000-0000C0390000}"/>
    <cellStyle name="Normal 37 5 2 4 2" xfId="15159" xr:uid="{00000000-0005-0000-0000-0000C1390000}"/>
    <cellStyle name="Normal 37 5 2 4 3" xfId="15160" xr:uid="{00000000-0005-0000-0000-0000C2390000}"/>
    <cellStyle name="Normal 37 5 2 4 4" xfId="15161" xr:uid="{00000000-0005-0000-0000-0000C3390000}"/>
    <cellStyle name="Normal 37 5 2 5" xfId="15162" xr:uid="{00000000-0005-0000-0000-0000C4390000}"/>
    <cellStyle name="Normal 37 5 2 5 2" xfId="15163" xr:uid="{00000000-0005-0000-0000-0000C5390000}"/>
    <cellStyle name="Normal 37 5 2 5 3" xfId="15164" xr:uid="{00000000-0005-0000-0000-0000C6390000}"/>
    <cellStyle name="Normal 37 5 2 5 4" xfId="15165" xr:uid="{00000000-0005-0000-0000-0000C7390000}"/>
    <cellStyle name="Normal 37 5 2 6" xfId="15166" xr:uid="{00000000-0005-0000-0000-0000C8390000}"/>
    <cellStyle name="Normal 37 5 2 6 2" xfId="15167" xr:uid="{00000000-0005-0000-0000-0000C9390000}"/>
    <cellStyle name="Normal 37 5 2 6 3" xfId="15168" xr:uid="{00000000-0005-0000-0000-0000CA390000}"/>
    <cellStyle name="Normal 37 5 2 6 4" xfId="15169" xr:uid="{00000000-0005-0000-0000-0000CB390000}"/>
    <cellStyle name="Normal 37 5 2 7" xfId="15170" xr:uid="{00000000-0005-0000-0000-0000CC390000}"/>
    <cellStyle name="Normal 37 5 2 7 2" xfId="15171" xr:uid="{00000000-0005-0000-0000-0000CD390000}"/>
    <cellStyle name="Normal 37 5 2 7 3" xfId="15172" xr:uid="{00000000-0005-0000-0000-0000CE390000}"/>
    <cellStyle name="Normal 37 5 2 8" xfId="15173" xr:uid="{00000000-0005-0000-0000-0000CF390000}"/>
    <cellStyle name="Normal 37 5 2 9" xfId="15174" xr:uid="{00000000-0005-0000-0000-0000D0390000}"/>
    <cellStyle name="Normal 37 5 3" xfId="15175" xr:uid="{00000000-0005-0000-0000-0000D1390000}"/>
    <cellStyle name="Normal 37 5 3 2" xfId="15176" xr:uid="{00000000-0005-0000-0000-0000D2390000}"/>
    <cellStyle name="Normal 37 5 3 2 2" xfId="15177" xr:uid="{00000000-0005-0000-0000-0000D3390000}"/>
    <cellStyle name="Normal 37 5 3 2 2 2" xfId="15178" xr:uid="{00000000-0005-0000-0000-0000D4390000}"/>
    <cellStyle name="Normal 37 5 3 2 2 3" xfId="15179" xr:uid="{00000000-0005-0000-0000-0000D5390000}"/>
    <cellStyle name="Normal 37 5 3 2 2 4" xfId="15180" xr:uid="{00000000-0005-0000-0000-0000D6390000}"/>
    <cellStyle name="Normal 37 5 3 2 3" xfId="15181" xr:uid="{00000000-0005-0000-0000-0000D7390000}"/>
    <cellStyle name="Normal 37 5 3 2 3 2" xfId="15182" xr:uid="{00000000-0005-0000-0000-0000D8390000}"/>
    <cellStyle name="Normal 37 5 3 2 3 3" xfId="15183" xr:uid="{00000000-0005-0000-0000-0000D9390000}"/>
    <cellStyle name="Normal 37 5 3 2 4" xfId="15184" xr:uid="{00000000-0005-0000-0000-0000DA390000}"/>
    <cellStyle name="Normal 37 5 3 2 5" xfId="15185" xr:uid="{00000000-0005-0000-0000-0000DB390000}"/>
    <cellStyle name="Normal 37 5 3 2 6" xfId="15186" xr:uid="{00000000-0005-0000-0000-0000DC390000}"/>
    <cellStyle name="Normal 37 5 3 3" xfId="15187" xr:uid="{00000000-0005-0000-0000-0000DD390000}"/>
    <cellStyle name="Normal 37 5 3 3 2" xfId="15188" xr:uid="{00000000-0005-0000-0000-0000DE390000}"/>
    <cellStyle name="Normal 37 5 3 3 3" xfId="15189" xr:uid="{00000000-0005-0000-0000-0000DF390000}"/>
    <cellStyle name="Normal 37 5 3 3 4" xfId="15190" xr:uid="{00000000-0005-0000-0000-0000E0390000}"/>
    <cellStyle name="Normal 37 5 3 4" xfId="15191" xr:uid="{00000000-0005-0000-0000-0000E1390000}"/>
    <cellStyle name="Normal 37 5 3 4 2" xfId="15192" xr:uid="{00000000-0005-0000-0000-0000E2390000}"/>
    <cellStyle name="Normal 37 5 3 4 3" xfId="15193" xr:uid="{00000000-0005-0000-0000-0000E3390000}"/>
    <cellStyle name="Normal 37 5 3 4 4" xfId="15194" xr:uid="{00000000-0005-0000-0000-0000E4390000}"/>
    <cellStyle name="Normal 37 5 3 5" xfId="15195" xr:uid="{00000000-0005-0000-0000-0000E5390000}"/>
    <cellStyle name="Normal 37 5 3 5 2" xfId="15196" xr:uid="{00000000-0005-0000-0000-0000E6390000}"/>
    <cellStyle name="Normal 37 5 3 5 3" xfId="15197" xr:uid="{00000000-0005-0000-0000-0000E7390000}"/>
    <cellStyle name="Normal 37 5 3 5 4" xfId="15198" xr:uid="{00000000-0005-0000-0000-0000E8390000}"/>
    <cellStyle name="Normal 37 5 3 6" xfId="15199" xr:uid="{00000000-0005-0000-0000-0000E9390000}"/>
    <cellStyle name="Normal 37 5 3 6 2" xfId="15200" xr:uid="{00000000-0005-0000-0000-0000EA390000}"/>
    <cellStyle name="Normal 37 5 3 6 3" xfId="15201" xr:uid="{00000000-0005-0000-0000-0000EB390000}"/>
    <cellStyle name="Normal 37 5 3 7" xfId="15202" xr:uid="{00000000-0005-0000-0000-0000EC390000}"/>
    <cellStyle name="Normal 37 5 3 8" xfId="15203" xr:uid="{00000000-0005-0000-0000-0000ED390000}"/>
    <cellStyle name="Normal 37 5 3 9" xfId="15204" xr:uid="{00000000-0005-0000-0000-0000EE390000}"/>
    <cellStyle name="Normal 37 5 4" xfId="15205" xr:uid="{00000000-0005-0000-0000-0000EF390000}"/>
    <cellStyle name="Normal 37 5 4 2" xfId="15206" xr:uid="{00000000-0005-0000-0000-0000F0390000}"/>
    <cellStyle name="Normal 37 5 4 2 2" xfId="15207" xr:uid="{00000000-0005-0000-0000-0000F1390000}"/>
    <cellStyle name="Normal 37 5 4 2 3" xfId="15208" xr:uid="{00000000-0005-0000-0000-0000F2390000}"/>
    <cellStyle name="Normal 37 5 4 2 4" xfId="15209" xr:uid="{00000000-0005-0000-0000-0000F3390000}"/>
    <cellStyle name="Normal 37 5 4 3" xfId="15210" xr:uid="{00000000-0005-0000-0000-0000F4390000}"/>
    <cellStyle name="Normal 37 5 4 3 2" xfId="15211" xr:uid="{00000000-0005-0000-0000-0000F5390000}"/>
    <cellStyle name="Normal 37 5 4 3 3" xfId="15212" xr:uid="{00000000-0005-0000-0000-0000F6390000}"/>
    <cellStyle name="Normal 37 5 4 4" xfId="15213" xr:uid="{00000000-0005-0000-0000-0000F7390000}"/>
    <cellStyle name="Normal 37 5 4 5" xfId="15214" xr:uid="{00000000-0005-0000-0000-0000F8390000}"/>
    <cellStyle name="Normal 37 5 4 6" xfId="15215" xr:uid="{00000000-0005-0000-0000-0000F9390000}"/>
    <cellStyle name="Normal 37 5 5" xfId="15216" xr:uid="{00000000-0005-0000-0000-0000FA390000}"/>
    <cellStyle name="Normal 37 5 5 2" xfId="15217" xr:uid="{00000000-0005-0000-0000-0000FB390000}"/>
    <cellStyle name="Normal 37 5 5 3" xfId="15218" xr:uid="{00000000-0005-0000-0000-0000FC390000}"/>
    <cellStyle name="Normal 37 5 5 4" xfId="15219" xr:uid="{00000000-0005-0000-0000-0000FD390000}"/>
    <cellStyle name="Normal 37 5 6" xfId="15220" xr:uid="{00000000-0005-0000-0000-0000FE390000}"/>
    <cellStyle name="Normal 37 5 6 2" xfId="15221" xr:uid="{00000000-0005-0000-0000-0000FF390000}"/>
    <cellStyle name="Normal 37 5 6 3" xfId="15222" xr:uid="{00000000-0005-0000-0000-0000003A0000}"/>
    <cellStyle name="Normal 37 5 6 4" xfId="15223" xr:uid="{00000000-0005-0000-0000-0000013A0000}"/>
    <cellStyle name="Normal 37 5 7" xfId="15224" xr:uid="{00000000-0005-0000-0000-0000023A0000}"/>
    <cellStyle name="Normal 37 5 7 2" xfId="15225" xr:uid="{00000000-0005-0000-0000-0000033A0000}"/>
    <cellStyle name="Normal 37 5 7 3" xfId="15226" xr:uid="{00000000-0005-0000-0000-0000043A0000}"/>
    <cellStyle name="Normal 37 5 7 4" xfId="15227" xr:uid="{00000000-0005-0000-0000-0000053A0000}"/>
    <cellStyle name="Normal 37 5 8" xfId="15228" xr:uid="{00000000-0005-0000-0000-0000063A0000}"/>
    <cellStyle name="Normal 37 5 8 2" xfId="15229" xr:uid="{00000000-0005-0000-0000-0000073A0000}"/>
    <cellStyle name="Normal 37 5 8 3" xfId="15230" xr:uid="{00000000-0005-0000-0000-0000083A0000}"/>
    <cellStyle name="Normal 37 5 9" xfId="15231" xr:uid="{00000000-0005-0000-0000-0000093A0000}"/>
    <cellStyle name="Normal 37 6" xfId="15232" xr:uid="{00000000-0005-0000-0000-00000A3A0000}"/>
    <cellStyle name="Normal 37 6 10" xfId="15233" xr:uid="{00000000-0005-0000-0000-00000B3A0000}"/>
    <cellStyle name="Normal 37 6 11" xfId="15234" xr:uid="{00000000-0005-0000-0000-00000C3A0000}"/>
    <cellStyle name="Normal 37 6 2" xfId="15235" xr:uid="{00000000-0005-0000-0000-00000D3A0000}"/>
    <cellStyle name="Normal 37 6 2 10" xfId="15236" xr:uid="{00000000-0005-0000-0000-00000E3A0000}"/>
    <cellStyle name="Normal 37 6 2 2" xfId="15237" xr:uid="{00000000-0005-0000-0000-00000F3A0000}"/>
    <cellStyle name="Normal 37 6 2 2 2" xfId="15238" xr:uid="{00000000-0005-0000-0000-0000103A0000}"/>
    <cellStyle name="Normal 37 6 2 2 2 2" xfId="15239" xr:uid="{00000000-0005-0000-0000-0000113A0000}"/>
    <cellStyle name="Normal 37 6 2 2 2 2 2" xfId="15240" xr:uid="{00000000-0005-0000-0000-0000123A0000}"/>
    <cellStyle name="Normal 37 6 2 2 2 2 3" xfId="15241" xr:uid="{00000000-0005-0000-0000-0000133A0000}"/>
    <cellStyle name="Normal 37 6 2 2 2 2 4" xfId="15242" xr:uid="{00000000-0005-0000-0000-0000143A0000}"/>
    <cellStyle name="Normal 37 6 2 2 2 3" xfId="15243" xr:uid="{00000000-0005-0000-0000-0000153A0000}"/>
    <cellStyle name="Normal 37 6 2 2 2 3 2" xfId="15244" xr:uid="{00000000-0005-0000-0000-0000163A0000}"/>
    <cellStyle name="Normal 37 6 2 2 2 3 3" xfId="15245" xr:uid="{00000000-0005-0000-0000-0000173A0000}"/>
    <cellStyle name="Normal 37 6 2 2 2 4" xfId="15246" xr:uid="{00000000-0005-0000-0000-0000183A0000}"/>
    <cellStyle name="Normal 37 6 2 2 2 5" xfId="15247" xr:uid="{00000000-0005-0000-0000-0000193A0000}"/>
    <cellStyle name="Normal 37 6 2 2 2 6" xfId="15248" xr:uid="{00000000-0005-0000-0000-00001A3A0000}"/>
    <cellStyle name="Normal 37 6 2 2 3" xfId="15249" xr:uid="{00000000-0005-0000-0000-00001B3A0000}"/>
    <cellStyle name="Normal 37 6 2 2 3 2" xfId="15250" xr:uid="{00000000-0005-0000-0000-00001C3A0000}"/>
    <cellStyle name="Normal 37 6 2 2 3 3" xfId="15251" xr:uid="{00000000-0005-0000-0000-00001D3A0000}"/>
    <cellStyle name="Normal 37 6 2 2 3 4" xfId="15252" xr:uid="{00000000-0005-0000-0000-00001E3A0000}"/>
    <cellStyle name="Normal 37 6 2 2 4" xfId="15253" xr:uid="{00000000-0005-0000-0000-00001F3A0000}"/>
    <cellStyle name="Normal 37 6 2 2 4 2" xfId="15254" xr:uid="{00000000-0005-0000-0000-0000203A0000}"/>
    <cellStyle name="Normal 37 6 2 2 4 3" xfId="15255" xr:uid="{00000000-0005-0000-0000-0000213A0000}"/>
    <cellStyle name="Normal 37 6 2 2 4 4" xfId="15256" xr:uid="{00000000-0005-0000-0000-0000223A0000}"/>
    <cellStyle name="Normal 37 6 2 2 5" xfId="15257" xr:uid="{00000000-0005-0000-0000-0000233A0000}"/>
    <cellStyle name="Normal 37 6 2 2 5 2" xfId="15258" xr:uid="{00000000-0005-0000-0000-0000243A0000}"/>
    <cellStyle name="Normal 37 6 2 2 5 3" xfId="15259" xr:uid="{00000000-0005-0000-0000-0000253A0000}"/>
    <cellStyle name="Normal 37 6 2 2 5 4" xfId="15260" xr:uid="{00000000-0005-0000-0000-0000263A0000}"/>
    <cellStyle name="Normal 37 6 2 2 6" xfId="15261" xr:uid="{00000000-0005-0000-0000-0000273A0000}"/>
    <cellStyle name="Normal 37 6 2 2 6 2" xfId="15262" xr:uid="{00000000-0005-0000-0000-0000283A0000}"/>
    <cellStyle name="Normal 37 6 2 2 6 3" xfId="15263" xr:uid="{00000000-0005-0000-0000-0000293A0000}"/>
    <cellStyle name="Normal 37 6 2 2 7" xfId="15264" xr:uid="{00000000-0005-0000-0000-00002A3A0000}"/>
    <cellStyle name="Normal 37 6 2 2 8" xfId="15265" xr:uid="{00000000-0005-0000-0000-00002B3A0000}"/>
    <cellStyle name="Normal 37 6 2 2 9" xfId="15266" xr:uid="{00000000-0005-0000-0000-00002C3A0000}"/>
    <cellStyle name="Normal 37 6 2 3" xfId="15267" xr:uid="{00000000-0005-0000-0000-00002D3A0000}"/>
    <cellStyle name="Normal 37 6 2 3 2" xfId="15268" xr:uid="{00000000-0005-0000-0000-00002E3A0000}"/>
    <cellStyle name="Normal 37 6 2 3 2 2" xfId="15269" xr:uid="{00000000-0005-0000-0000-00002F3A0000}"/>
    <cellStyle name="Normal 37 6 2 3 2 3" xfId="15270" xr:uid="{00000000-0005-0000-0000-0000303A0000}"/>
    <cellStyle name="Normal 37 6 2 3 2 4" xfId="15271" xr:uid="{00000000-0005-0000-0000-0000313A0000}"/>
    <cellStyle name="Normal 37 6 2 3 3" xfId="15272" xr:uid="{00000000-0005-0000-0000-0000323A0000}"/>
    <cellStyle name="Normal 37 6 2 3 3 2" xfId="15273" xr:uid="{00000000-0005-0000-0000-0000333A0000}"/>
    <cellStyle name="Normal 37 6 2 3 3 3" xfId="15274" xr:uid="{00000000-0005-0000-0000-0000343A0000}"/>
    <cellStyle name="Normal 37 6 2 3 4" xfId="15275" xr:uid="{00000000-0005-0000-0000-0000353A0000}"/>
    <cellStyle name="Normal 37 6 2 3 5" xfId="15276" xr:uid="{00000000-0005-0000-0000-0000363A0000}"/>
    <cellStyle name="Normal 37 6 2 3 6" xfId="15277" xr:uid="{00000000-0005-0000-0000-0000373A0000}"/>
    <cellStyle name="Normal 37 6 2 4" xfId="15278" xr:uid="{00000000-0005-0000-0000-0000383A0000}"/>
    <cellStyle name="Normal 37 6 2 4 2" xfId="15279" xr:uid="{00000000-0005-0000-0000-0000393A0000}"/>
    <cellStyle name="Normal 37 6 2 4 3" xfId="15280" xr:uid="{00000000-0005-0000-0000-00003A3A0000}"/>
    <cellStyle name="Normal 37 6 2 4 4" xfId="15281" xr:uid="{00000000-0005-0000-0000-00003B3A0000}"/>
    <cellStyle name="Normal 37 6 2 5" xfId="15282" xr:uid="{00000000-0005-0000-0000-00003C3A0000}"/>
    <cellStyle name="Normal 37 6 2 5 2" xfId="15283" xr:uid="{00000000-0005-0000-0000-00003D3A0000}"/>
    <cellStyle name="Normal 37 6 2 5 3" xfId="15284" xr:uid="{00000000-0005-0000-0000-00003E3A0000}"/>
    <cellStyle name="Normal 37 6 2 5 4" xfId="15285" xr:uid="{00000000-0005-0000-0000-00003F3A0000}"/>
    <cellStyle name="Normal 37 6 2 6" xfId="15286" xr:uid="{00000000-0005-0000-0000-0000403A0000}"/>
    <cellStyle name="Normal 37 6 2 6 2" xfId="15287" xr:uid="{00000000-0005-0000-0000-0000413A0000}"/>
    <cellStyle name="Normal 37 6 2 6 3" xfId="15288" xr:uid="{00000000-0005-0000-0000-0000423A0000}"/>
    <cellStyle name="Normal 37 6 2 6 4" xfId="15289" xr:uid="{00000000-0005-0000-0000-0000433A0000}"/>
    <cellStyle name="Normal 37 6 2 7" xfId="15290" xr:uid="{00000000-0005-0000-0000-0000443A0000}"/>
    <cellStyle name="Normal 37 6 2 7 2" xfId="15291" xr:uid="{00000000-0005-0000-0000-0000453A0000}"/>
    <cellStyle name="Normal 37 6 2 7 3" xfId="15292" xr:uid="{00000000-0005-0000-0000-0000463A0000}"/>
    <cellStyle name="Normal 37 6 2 8" xfId="15293" xr:uid="{00000000-0005-0000-0000-0000473A0000}"/>
    <cellStyle name="Normal 37 6 2 9" xfId="15294" xr:uid="{00000000-0005-0000-0000-0000483A0000}"/>
    <cellStyle name="Normal 37 6 3" xfId="15295" xr:uid="{00000000-0005-0000-0000-0000493A0000}"/>
    <cellStyle name="Normal 37 6 3 2" xfId="15296" xr:uid="{00000000-0005-0000-0000-00004A3A0000}"/>
    <cellStyle name="Normal 37 6 3 2 2" xfId="15297" xr:uid="{00000000-0005-0000-0000-00004B3A0000}"/>
    <cellStyle name="Normal 37 6 3 2 2 2" xfId="15298" xr:uid="{00000000-0005-0000-0000-00004C3A0000}"/>
    <cellStyle name="Normal 37 6 3 2 2 3" xfId="15299" xr:uid="{00000000-0005-0000-0000-00004D3A0000}"/>
    <cellStyle name="Normal 37 6 3 2 2 4" xfId="15300" xr:uid="{00000000-0005-0000-0000-00004E3A0000}"/>
    <cellStyle name="Normal 37 6 3 2 3" xfId="15301" xr:uid="{00000000-0005-0000-0000-00004F3A0000}"/>
    <cellStyle name="Normal 37 6 3 2 3 2" xfId="15302" xr:uid="{00000000-0005-0000-0000-0000503A0000}"/>
    <cellStyle name="Normal 37 6 3 2 3 3" xfId="15303" xr:uid="{00000000-0005-0000-0000-0000513A0000}"/>
    <cellStyle name="Normal 37 6 3 2 4" xfId="15304" xr:uid="{00000000-0005-0000-0000-0000523A0000}"/>
    <cellStyle name="Normal 37 6 3 2 5" xfId="15305" xr:uid="{00000000-0005-0000-0000-0000533A0000}"/>
    <cellStyle name="Normal 37 6 3 2 6" xfId="15306" xr:uid="{00000000-0005-0000-0000-0000543A0000}"/>
    <cellStyle name="Normal 37 6 3 3" xfId="15307" xr:uid="{00000000-0005-0000-0000-0000553A0000}"/>
    <cellStyle name="Normal 37 6 3 3 2" xfId="15308" xr:uid="{00000000-0005-0000-0000-0000563A0000}"/>
    <cellStyle name="Normal 37 6 3 3 3" xfId="15309" xr:uid="{00000000-0005-0000-0000-0000573A0000}"/>
    <cellStyle name="Normal 37 6 3 3 4" xfId="15310" xr:uid="{00000000-0005-0000-0000-0000583A0000}"/>
    <cellStyle name="Normal 37 6 3 4" xfId="15311" xr:uid="{00000000-0005-0000-0000-0000593A0000}"/>
    <cellStyle name="Normal 37 6 3 4 2" xfId="15312" xr:uid="{00000000-0005-0000-0000-00005A3A0000}"/>
    <cellStyle name="Normal 37 6 3 4 3" xfId="15313" xr:uid="{00000000-0005-0000-0000-00005B3A0000}"/>
    <cellStyle name="Normal 37 6 3 4 4" xfId="15314" xr:uid="{00000000-0005-0000-0000-00005C3A0000}"/>
    <cellStyle name="Normal 37 6 3 5" xfId="15315" xr:uid="{00000000-0005-0000-0000-00005D3A0000}"/>
    <cellStyle name="Normal 37 6 3 5 2" xfId="15316" xr:uid="{00000000-0005-0000-0000-00005E3A0000}"/>
    <cellStyle name="Normal 37 6 3 5 3" xfId="15317" xr:uid="{00000000-0005-0000-0000-00005F3A0000}"/>
    <cellStyle name="Normal 37 6 3 5 4" xfId="15318" xr:uid="{00000000-0005-0000-0000-0000603A0000}"/>
    <cellStyle name="Normal 37 6 3 6" xfId="15319" xr:uid="{00000000-0005-0000-0000-0000613A0000}"/>
    <cellStyle name="Normal 37 6 3 6 2" xfId="15320" xr:uid="{00000000-0005-0000-0000-0000623A0000}"/>
    <cellStyle name="Normal 37 6 3 6 3" xfId="15321" xr:uid="{00000000-0005-0000-0000-0000633A0000}"/>
    <cellStyle name="Normal 37 6 3 7" xfId="15322" xr:uid="{00000000-0005-0000-0000-0000643A0000}"/>
    <cellStyle name="Normal 37 6 3 8" xfId="15323" xr:uid="{00000000-0005-0000-0000-0000653A0000}"/>
    <cellStyle name="Normal 37 6 3 9" xfId="15324" xr:uid="{00000000-0005-0000-0000-0000663A0000}"/>
    <cellStyle name="Normal 37 6 4" xfId="15325" xr:uid="{00000000-0005-0000-0000-0000673A0000}"/>
    <cellStyle name="Normal 37 6 4 2" xfId="15326" xr:uid="{00000000-0005-0000-0000-0000683A0000}"/>
    <cellStyle name="Normal 37 6 4 2 2" xfId="15327" xr:uid="{00000000-0005-0000-0000-0000693A0000}"/>
    <cellStyle name="Normal 37 6 4 2 3" xfId="15328" xr:uid="{00000000-0005-0000-0000-00006A3A0000}"/>
    <cellStyle name="Normal 37 6 4 2 4" xfId="15329" xr:uid="{00000000-0005-0000-0000-00006B3A0000}"/>
    <cellStyle name="Normal 37 6 4 3" xfId="15330" xr:uid="{00000000-0005-0000-0000-00006C3A0000}"/>
    <cellStyle name="Normal 37 6 4 3 2" xfId="15331" xr:uid="{00000000-0005-0000-0000-00006D3A0000}"/>
    <cellStyle name="Normal 37 6 4 3 3" xfId="15332" xr:uid="{00000000-0005-0000-0000-00006E3A0000}"/>
    <cellStyle name="Normal 37 6 4 4" xfId="15333" xr:uid="{00000000-0005-0000-0000-00006F3A0000}"/>
    <cellStyle name="Normal 37 6 4 5" xfId="15334" xr:uid="{00000000-0005-0000-0000-0000703A0000}"/>
    <cellStyle name="Normal 37 6 4 6" xfId="15335" xr:uid="{00000000-0005-0000-0000-0000713A0000}"/>
    <cellStyle name="Normal 37 6 5" xfId="15336" xr:uid="{00000000-0005-0000-0000-0000723A0000}"/>
    <cellStyle name="Normal 37 6 5 2" xfId="15337" xr:uid="{00000000-0005-0000-0000-0000733A0000}"/>
    <cellStyle name="Normal 37 6 5 3" xfId="15338" xr:uid="{00000000-0005-0000-0000-0000743A0000}"/>
    <cellStyle name="Normal 37 6 5 4" xfId="15339" xr:uid="{00000000-0005-0000-0000-0000753A0000}"/>
    <cellStyle name="Normal 37 6 6" xfId="15340" xr:uid="{00000000-0005-0000-0000-0000763A0000}"/>
    <cellStyle name="Normal 37 6 6 2" xfId="15341" xr:uid="{00000000-0005-0000-0000-0000773A0000}"/>
    <cellStyle name="Normal 37 6 6 3" xfId="15342" xr:uid="{00000000-0005-0000-0000-0000783A0000}"/>
    <cellStyle name="Normal 37 6 6 4" xfId="15343" xr:uid="{00000000-0005-0000-0000-0000793A0000}"/>
    <cellStyle name="Normal 37 6 7" xfId="15344" xr:uid="{00000000-0005-0000-0000-00007A3A0000}"/>
    <cellStyle name="Normal 37 6 7 2" xfId="15345" xr:uid="{00000000-0005-0000-0000-00007B3A0000}"/>
    <cellStyle name="Normal 37 6 7 3" xfId="15346" xr:uid="{00000000-0005-0000-0000-00007C3A0000}"/>
    <cellStyle name="Normal 37 6 7 4" xfId="15347" xr:uid="{00000000-0005-0000-0000-00007D3A0000}"/>
    <cellStyle name="Normal 37 6 8" xfId="15348" xr:uid="{00000000-0005-0000-0000-00007E3A0000}"/>
    <cellStyle name="Normal 37 6 8 2" xfId="15349" xr:uid="{00000000-0005-0000-0000-00007F3A0000}"/>
    <cellStyle name="Normal 37 6 8 3" xfId="15350" xr:uid="{00000000-0005-0000-0000-0000803A0000}"/>
    <cellStyle name="Normal 37 6 9" xfId="15351" xr:uid="{00000000-0005-0000-0000-0000813A0000}"/>
    <cellStyle name="Normal 37 7" xfId="15352" xr:uid="{00000000-0005-0000-0000-0000823A0000}"/>
    <cellStyle name="Normal 37 7 10" xfId="15353" xr:uid="{00000000-0005-0000-0000-0000833A0000}"/>
    <cellStyle name="Normal 37 7 11" xfId="15354" xr:uid="{00000000-0005-0000-0000-0000843A0000}"/>
    <cellStyle name="Normal 37 7 2" xfId="15355" xr:uid="{00000000-0005-0000-0000-0000853A0000}"/>
    <cellStyle name="Normal 37 7 2 10" xfId="15356" xr:uid="{00000000-0005-0000-0000-0000863A0000}"/>
    <cellStyle name="Normal 37 7 2 2" xfId="15357" xr:uid="{00000000-0005-0000-0000-0000873A0000}"/>
    <cellStyle name="Normal 37 7 2 2 2" xfId="15358" xr:uid="{00000000-0005-0000-0000-0000883A0000}"/>
    <cellStyle name="Normal 37 7 2 2 2 2" xfId="15359" xr:uid="{00000000-0005-0000-0000-0000893A0000}"/>
    <cellStyle name="Normal 37 7 2 2 2 2 2" xfId="15360" xr:uid="{00000000-0005-0000-0000-00008A3A0000}"/>
    <cellStyle name="Normal 37 7 2 2 2 2 3" xfId="15361" xr:uid="{00000000-0005-0000-0000-00008B3A0000}"/>
    <cellStyle name="Normal 37 7 2 2 2 2 4" xfId="15362" xr:uid="{00000000-0005-0000-0000-00008C3A0000}"/>
    <cellStyle name="Normal 37 7 2 2 2 3" xfId="15363" xr:uid="{00000000-0005-0000-0000-00008D3A0000}"/>
    <cellStyle name="Normal 37 7 2 2 2 3 2" xfId="15364" xr:uid="{00000000-0005-0000-0000-00008E3A0000}"/>
    <cellStyle name="Normal 37 7 2 2 2 3 3" xfId="15365" xr:uid="{00000000-0005-0000-0000-00008F3A0000}"/>
    <cellStyle name="Normal 37 7 2 2 2 4" xfId="15366" xr:uid="{00000000-0005-0000-0000-0000903A0000}"/>
    <cellStyle name="Normal 37 7 2 2 2 5" xfId="15367" xr:uid="{00000000-0005-0000-0000-0000913A0000}"/>
    <cellStyle name="Normal 37 7 2 2 2 6" xfId="15368" xr:uid="{00000000-0005-0000-0000-0000923A0000}"/>
    <cellStyle name="Normal 37 7 2 2 3" xfId="15369" xr:uid="{00000000-0005-0000-0000-0000933A0000}"/>
    <cellStyle name="Normal 37 7 2 2 3 2" xfId="15370" xr:uid="{00000000-0005-0000-0000-0000943A0000}"/>
    <cellStyle name="Normal 37 7 2 2 3 3" xfId="15371" xr:uid="{00000000-0005-0000-0000-0000953A0000}"/>
    <cellStyle name="Normal 37 7 2 2 3 4" xfId="15372" xr:uid="{00000000-0005-0000-0000-0000963A0000}"/>
    <cellStyle name="Normal 37 7 2 2 4" xfId="15373" xr:uid="{00000000-0005-0000-0000-0000973A0000}"/>
    <cellStyle name="Normal 37 7 2 2 4 2" xfId="15374" xr:uid="{00000000-0005-0000-0000-0000983A0000}"/>
    <cellStyle name="Normal 37 7 2 2 4 3" xfId="15375" xr:uid="{00000000-0005-0000-0000-0000993A0000}"/>
    <cellStyle name="Normal 37 7 2 2 4 4" xfId="15376" xr:uid="{00000000-0005-0000-0000-00009A3A0000}"/>
    <cellStyle name="Normal 37 7 2 2 5" xfId="15377" xr:uid="{00000000-0005-0000-0000-00009B3A0000}"/>
    <cellStyle name="Normal 37 7 2 2 5 2" xfId="15378" xr:uid="{00000000-0005-0000-0000-00009C3A0000}"/>
    <cellStyle name="Normal 37 7 2 2 5 3" xfId="15379" xr:uid="{00000000-0005-0000-0000-00009D3A0000}"/>
    <cellStyle name="Normal 37 7 2 2 5 4" xfId="15380" xr:uid="{00000000-0005-0000-0000-00009E3A0000}"/>
    <cellStyle name="Normal 37 7 2 2 6" xfId="15381" xr:uid="{00000000-0005-0000-0000-00009F3A0000}"/>
    <cellStyle name="Normal 37 7 2 2 6 2" xfId="15382" xr:uid="{00000000-0005-0000-0000-0000A03A0000}"/>
    <cellStyle name="Normal 37 7 2 2 6 3" xfId="15383" xr:uid="{00000000-0005-0000-0000-0000A13A0000}"/>
    <cellStyle name="Normal 37 7 2 2 7" xfId="15384" xr:uid="{00000000-0005-0000-0000-0000A23A0000}"/>
    <cellStyle name="Normal 37 7 2 2 8" xfId="15385" xr:uid="{00000000-0005-0000-0000-0000A33A0000}"/>
    <cellStyle name="Normal 37 7 2 2 9" xfId="15386" xr:uid="{00000000-0005-0000-0000-0000A43A0000}"/>
    <cellStyle name="Normal 37 7 2 3" xfId="15387" xr:uid="{00000000-0005-0000-0000-0000A53A0000}"/>
    <cellStyle name="Normal 37 7 2 3 2" xfId="15388" xr:uid="{00000000-0005-0000-0000-0000A63A0000}"/>
    <cellStyle name="Normal 37 7 2 3 2 2" xfId="15389" xr:uid="{00000000-0005-0000-0000-0000A73A0000}"/>
    <cellStyle name="Normal 37 7 2 3 2 3" xfId="15390" xr:uid="{00000000-0005-0000-0000-0000A83A0000}"/>
    <cellStyle name="Normal 37 7 2 3 2 4" xfId="15391" xr:uid="{00000000-0005-0000-0000-0000A93A0000}"/>
    <cellStyle name="Normal 37 7 2 3 3" xfId="15392" xr:uid="{00000000-0005-0000-0000-0000AA3A0000}"/>
    <cellStyle name="Normal 37 7 2 3 3 2" xfId="15393" xr:uid="{00000000-0005-0000-0000-0000AB3A0000}"/>
    <cellStyle name="Normal 37 7 2 3 3 3" xfId="15394" xr:uid="{00000000-0005-0000-0000-0000AC3A0000}"/>
    <cellStyle name="Normal 37 7 2 3 4" xfId="15395" xr:uid="{00000000-0005-0000-0000-0000AD3A0000}"/>
    <cellStyle name="Normal 37 7 2 3 5" xfId="15396" xr:uid="{00000000-0005-0000-0000-0000AE3A0000}"/>
    <cellStyle name="Normal 37 7 2 3 6" xfId="15397" xr:uid="{00000000-0005-0000-0000-0000AF3A0000}"/>
    <cellStyle name="Normal 37 7 2 4" xfId="15398" xr:uid="{00000000-0005-0000-0000-0000B03A0000}"/>
    <cellStyle name="Normal 37 7 2 4 2" xfId="15399" xr:uid="{00000000-0005-0000-0000-0000B13A0000}"/>
    <cellStyle name="Normal 37 7 2 4 3" xfId="15400" xr:uid="{00000000-0005-0000-0000-0000B23A0000}"/>
    <cellStyle name="Normal 37 7 2 4 4" xfId="15401" xr:uid="{00000000-0005-0000-0000-0000B33A0000}"/>
    <cellStyle name="Normal 37 7 2 5" xfId="15402" xr:uid="{00000000-0005-0000-0000-0000B43A0000}"/>
    <cellStyle name="Normal 37 7 2 5 2" xfId="15403" xr:uid="{00000000-0005-0000-0000-0000B53A0000}"/>
    <cellStyle name="Normal 37 7 2 5 3" xfId="15404" xr:uid="{00000000-0005-0000-0000-0000B63A0000}"/>
    <cellStyle name="Normal 37 7 2 5 4" xfId="15405" xr:uid="{00000000-0005-0000-0000-0000B73A0000}"/>
    <cellStyle name="Normal 37 7 2 6" xfId="15406" xr:uid="{00000000-0005-0000-0000-0000B83A0000}"/>
    <cellStyle name="Normal 37 7 2 6 2" xfId="15407" xr:uid="{00000000-0005-0000-0000-0000B93A0000}"/>
    <cellStyle name="Normal 37 7 2 6 3" xfId="15408" xr:uid="{00000000-0005-0000-0000-0000BA3A0000}"/>
    <cellStyle name="Normal 37 7 2 6 4" xfId="15409" xr:uid="{00000000-0005-0000-0000-0000BB3A0000}"/>
    <cellStyle name="Normal 37 7 2 7" xfId="15410" xr:uid="{00000000-0005-0000-0000-0000BC3A0000}"/>
    <cellStyle name="Normal 37 7 2 7 2" xfId="15411" xr:uid="{00000000-0005-0000-0000-0000BD3A0000}"/>
    <cellStyle name="Normal 37 7 2 7 3" xfId="15412" xr:uid="{00000000-0005-0000-0000-0000BE3A0000}"/>
    <cellStyle name="Normal 37 7 2 8" xfId="15413" xr:uid="{00000000-0005-0000-0000-0000BF3A0000}"/>
    <cellStyle name="Normal 37 7 2 9" xfId="15414" xr:uid="{00000000-0005-0000-0000-0000C03A0000}"/>
    <cellStyle name="Normal 37 7 3" xfId="15415" xr:uid="{00000000-0005-0000-0000-0000C13A0000}"/>
    <cellStyle name="Normal 37 7 3 2" xfId="15416" xr:uid="{00000000-0005-0000-0000-0000C23A0000}"/>
    <cellStyle name="Normal 37 7 3 2 2" xfId="15417" xr:uid="{00000000-0005-0000-0000-0000C33A0000}"/>
    <cellStyle name="Normal 37 7 3 2 2 2" xfId="15418" xr:uid="{00000000-0005-0000-0000-0000C43A0000}"/>
    <cellStyle name="Normal 37 7 3 2 2 3" xfId="15419" xr:uid="{00000000-0005-0000-0000-0000C53A0000}"/>
    <cellStyle name="Normal 37 7 3 2 2 4" xfId="15420" xr:uid="{00000000-0005-0000-0000-0000C63A0000}"/>
    <cellStyle name="Normal 37 7 3 2 3" xfId="15421" xr:uid="{00000000-0005-0000-0000-0000C73A0000}"/>
    <cellStyle name="Normal 37 7 3 2 3 2" xfId="15422" xr:uid="{00000000-0005-0000-0000-0000C83A0000}"/>
    <cellStyle name="Normal 37 7 3 2 3 3" xfId="15423" xr:uid="{00000000-0005-0000-0000-0000C93A0000}"/>
    <cellStyle name="Normal 37 7 3 2 4" xfId="15424" xr:uid="{00000000-0005-0000-0000-0000CA3A0000}"/>
    <cellStyle name="Normal 37 7 3 2 5" xfId="15425" xr:uid="{00000000-0005-0000-0000-0000CB3A0000}"/>
    <cellStyle name="Normal 37 7 3 2 6" xfId="15426" xr:uid="{00000000-0005-0000-0000-0000CC3A0000}"/>
    <cellStyle name="Normal 37 7 3 3" xfId="15427" xr:uid="{00000000-0005-0000-0000-0000CD3A0000}"/>
    <cellStyle name="Normal 37 7 3 3 2" xfId="15428" xr:uid="{00000000-0005-0000-0000-0000CE3A0000}"/>
    <cellStyle name="Normal 37 7 3 3 3" xfId="15429" xr:uid="{00000000-0005-0000-0000-0000CF3A0000}"/>
    <cellStyle name="Normal 37 7 3 3 4" xfId="15430" xr:uid="{00000000-0005-0000-0000-0000D03A0000}"/>
    <cellStyle name="Normal 37 7 3 4" xfId="15431" xr:uid="{00000000-0005-0000-0000-0000D13A0000}"/>
    <cellStyle name="Normal 37 7 3 4 2" xfId="15432" xr:uid="{00000000-0005-0000-0000-0000D23A0000}"/>
    <cellStyle name="Normal 37 7 3 4 3" xfId="15433" xr:uid="{00000000-0005-0000-0000-0000D33A0000}"/>
    <cellStyle name="Normal 37 7 3 4 4" xfId="15434" xr:uid="{00000000-0005-0000-0000-0000D43A0000}"/>
    <cellStyle name="Normal 37 7 3 5" xfId="15435" xr:uid="{00000000-0005-0000-0000-0000D53A0000}"/>
    <cellStyle name="Normal 37 7 3 5 2" xfId="15436" xr:uid="{00000000-0005-0000-0000-0000D63A0000}"/>
    <cellStyle name="Normal 37 7 3 5 3" xfId="15437" xr:uid="{00000000-0005-0000-0000-0000D73A0000}"/>
    <cellStyle name="Normal 37 7 3 5 4" xfId="15438" xr:uid="{00000000-0005-0000-0000-0000D83A0000}"/>
    <cellStyle name="Normal 37 7 3 6" xfId="15439" xr:uid="{00000000-0005-0000-0000-0000D93A0000}"/>
    <cellStyle name="Normal 37 7 3 6 2" xfId="15440" xr:uid="{00000000-0005-0000-0000-0000DA3A0000}"/>
    <cellStyle name="Normal 37 7 3 6 3" xfId="15441" xr:uid="{00000000-0005-0000-0000-0000DB3A0000}"/>
    <cellStyle name="Normal 37 7 3 7" xfId="15442" xr:uid="{00000000-0005-0000-0000-0000DC3A0000}"/>
    <cellStyle name="Normal 37 7 3 8" xfId="15443" xr:uid="{00000000-0005-0000-0000-0000DD3A0000}"/>
    <cellStyle name="Normal 37 7 3 9" xfId="15444" xr:uid="{00000000-0005-0000-0000-0000DE3A0000}"/>
    <cellStyle name="Normal 37 7 4" xfId="15445" xr:uid="{00000000-0005-0000-0000-0000DF3A0000}"/>
    <cellStyle name="Normal 37 7 4 2" xfId="15446" xr:uid="{00000000-0005-0000-0000-0000E03A0000}"/>
    <cellStyle name="Normal 37 7 4 2 2" xfId="15447" xr:uid="{00000000-0005-0000-0000-0000E13A0000}"/>
    <cellStyle name="Normal 37 7 4 2 3" xfId="15448" xr:uid="{00000000-0005-0000-0000-0000E23A0000}"/>
    <cellStyle name="Normal 37 7 4 2 4" xfId="15449" xr:uid="{00000000-0005-0000-0000-0000E33A0000}"/>
    <cellStyle name="Normal 37 7 4 3" xfId="15450" xr:uid="{00000000-0005-0000-0000-0000E43A0000}"/>
    <cellStyle name="Normal 37 7 4 3 2" xfId="15451" xr:uid="{00000000-0005-0000-0000-0000E53A0000}"/>
    <cellStyle name="Normal 37 7 4 3 3" xfId="15452" xr:uid="{00000000-0005-0000-0000-0000E63A0000}"/>
    <cellStyle name="Normal 37 7 4 4" xfId="15453" xr:uid="{00000000-0005-0000-0000-0000E73A0000}"/>
    <cellStyle name="Normal 37 7 4 5" xfId="15454" xr:uid="{00000000-0005-0000-0000-0000E83A0000}"/>
    <cellStyle name="Normal 37 7 4 6" xfId="15455" xr:uid="{00000000-0005-0000-0000-0000E93A0000}"/>
    <cellStyle name="Normal 37 7 5" xfId="15456" xr:uid="{00000000-0005-0000-0000-0000EA3A0000}"/>
    <cellStyle name="Normal 37 7 5 2" xfId="15457" xr:uid="{00000000-0005-0000-0000-0000EB3A0000}"/>
    <cellStyle name="Normal 37 7 5 3" xfId="15458" xr:uid="{00000000-0005-0000-0000-0000EC3A0000}"/>
    <cellStyle name="Normal 37 7 5 4" xfId="15459" xr:uid="{00000000-0005-0000-0000-0000ED3A0000}"/>
    <cellStyle name="Normal 37 7 6" xfId="15460" xr:uid="{00000000-0005-0000-0000-0000EE3A0000}"/>
    <cellStyle name="Normal 37 7 6 2" xfId="15461" xr:uid="{00000000-0005-0000-0000-0000EF3A0000}"/>
    <cellStyle name="Normal 37 7 6 3" xfId="15462" xr:uid="{00000000-0005-0000-0000-0000F03A0000}"/>
    <cellStyle name="Normal 37 7 6 4" xfId="15463" xr:uid="{00000000-0005-0000-0000-0000F13A0000}"/>
    <cellStyle name="Normal 37 7 7" xfId="15464" xr:uid="{00000000-0005-0000-0000-0000F23A0000}"/>
    <cellStyle name="Normal 37 7 7 2" xfId="15465" xr:uid="{00000000-0005-0000-0000-0000F33A0000}"/>
    <cellStyle name="Normal 37 7 7 3" xfId="15466" xr:uid="{00000000-0005-0000-0000-0000F43A0000}"/>
    <cellStyle name="Normal 37 7 7 4" xfId="15467" xr:uid="{00000000-0005-0000-0000-0000F53A0000}"/>
    <cellStyle name="Normal 37 7 8" xfId="15468" xr:uid="{00000000-0005-0000-0000-0000F63A0000}"/>
    <cellStyle name="Normal 37 7 8 2" xfId="15469" xr:uid="{00000000-0005-0000-0000-0000F73A0000}"/>
    <cellStyle name="Normal 37 7 8 3" xfId="15470" xr:uid="{00000000-0005-0000-0000-0000F83A0000}"/>
    <cellStyle name="Normal 37 7 9" xfId="15471" xr:uid="{00000000-0005-0000-0000-0000F93A0000}"/>
    <cellStyle name="Normal 37 8" xfId="15472" xr:uid="{00000000-0005-0000-0000-0000FA3A0000}"/>
    <cellStyle name="Normal 37 8 10" xfId="15473" xr:uid="{00000000-0005-0000-0000-0000FB3A0000}"/>
    <cellStyle name="Normal 37 8 2" xfId="15474" xr:uid="{00000000-0005-0000-0000-0000FC3A0000}"/>
    <cellStyle name="Normal 37 8 2 2" xfId="15475" xr:uid="{00000000-0005-0000-0000-0000FD3A0000}"/>
    <cellStyle name="Normal 37 8 2 2 2" xfId="15476" xr:uid="{00000000-0005-0000-0000-0000FE3A0000}"/>
    <cellStyle name="Normal 37 8 2 2 2 2" xfId="15477" xr:uid="{00000000-0005-0000-0000-0000FF3A0000}"/>
    <cellStyle name="Normal 37 8 2 2 2 3" xfId="15478" xr:uid="{00000000-0005-0000-0000-0000003B0000}"/>
    <cellStyle name="Normal 37 8 2 2 2 4" xfId="15479" xr:uid="{00000000-0005-0000-0000-0000013B0000}"/>
    <cellStyle name="Normal 37 8 2 2 3" xfId="15480" xr:uid="{00000000-0005-0000-0000-0000023B0000}"/>
    <cellStyle name="Normal 37 8 2 2 3 2" xfId="15481" xr:uid="{00000000-0005-0000-0000-0000033B0000}"/>
    <cellStyle name="Normal 37 8 2 2 3 3" xfId="15482" xr:uid="{00000000-0005-0000-0000-0000043B0000}"/>
    <cellStyle name="Normal 37 8 2 2 4" xfId="15483" xr:uid="{00000000-0005-0000-0000-0000053B0000}"/>
    <cellStyle name="Normal 37 8 2 2 5" xfId="15484" xr:uid="{00000000-0005-0000-0000-0000063B0000}"/>
    <cellStyle name="Normal 37 8 2 2 6" xfId="15485" xr:uid="{00000000-0005-0000-0000-0000073B0000}"/>
    <cellStyle name="Normal 37 8 2 3" xfId="15486" xr:uid="{00000000-0005-0000-0000-0000083B0000}"/>
    <cellStyle name="Normal 37 8 2 3 2" xfId="15487" xr:uid="{00000000-0005-0000-0000-0000093B0000}"/>
    <cellStyle name="Normal 37 8 2 3 3" xfId="15488" xr:uid="{00000000-0005-0000-0000-00000A3B0000}"/>
    <cellStyle name="Normal 37 8 2 3 4" xfId="15489" xr:uid="{00000000-0005-0000-0000-00000B3B0000}"/>
    <cellStyle name="Normal 37 8 2 4" xfId="15490" xr:uid="{00000000-0005-0000-0000-00000C3B0000}"/>
    <cellStyle name="Normal 37 8 2 4 2" xfId="15491" xr:uid="{00000000-0005-0000-0000-00000D3B0000}"/>
    <cellStyle name="Normal 37 8 2 4 3" xfId="15492" xr:uid="{00000000-0005-0000-0000-00000E3B0000}"/>
    <cellStyle name="Normal 37 8 2 4 4" xfId="15493" xr:uid="{00000000-0005-0000-0000-00000F3B0000}"/>
    <cellStyle name="Normal 37 8 2 5" xfId="15494" xr:uid="{00000000-0005-0000-0000-0000103B0000}"/>
    <cellStyle name="Normal 37 8 2 5 2" xfId="15495" xr:uid="{00000000-0005-0000-0000-0000113B0000}"/>
    <cellStyle name="Normal 37 8 2 5 3" xfId="15496" xr:uid="{00000000-0005-0000-0000-0000123B0000}"/>
    <cellStyle name="Normal 37 8 2 5 4" xfId="15497" xr:uid="{00000000-0005-0000-0000-0000133B0000}"/>
    <cellStyle name="Normal 37 8 2 6" xfId="15498" xr:uid="{00000000-0005-0000-0000-0000143B0000}"/>
    <cellStyle name="Normal 37 8 2 6 2" xfId="15499" xr:uid="{00000000-0005-0000-0000-0000153B0000}"/>
    <cellStyle name="Normal 37 8 2 6 3" xfId="15500" xr:uid="{00000000-0005-0000-0000-0000163B0000}"/>
    <cellStyle name="Normal 37 8 2 7" xfId="15501" xr:uid="{00000000-0005-0000-0000-0000173B0000}"/>
    <cellStyle name="Normal 37 8 2 8" xfId="15502" xr:uid="{00000000-0005-0000-0000-0000183B0000}"/>
    <cellStyle name="Normal 37 8 2 9" xfId="15503" xr:uid="{00000000-0005-0000-0000-0000193B0000}"/>
    <cellStyle name="Normal 37 8 3" xfId="15504" xr:uid="{00000000-0005-0000-0000-00001A3B0000}"/>
    <cellStyle name="Normal 37 8 3 2" xfId="15505" xr:uid="{00000000-0005-0000-0000-00001B3B0000}"/>
    <cellStyle name="Normal 37 8 3 2 2" xfId="15506" xr:uid="{00000000-0005-0000-0000-00001C3B0000}"/>
    <cellStyle name="Normal 37 8 3 2 3" xfId="15507" xr:uid="{00000000-0005-0000-0000-00001D3B0000}"/>
    <cellStyle name="Normal 37 8 3 2 4" xfId="15508" xr:uid="{00000000-0005-0000-0000-00001E3B0000}"/>
    <cellStyle name="Normal 37 8 3 3" xfId="15509" xr:uid="{00000000-0005-0000-0000-00001F3B0000}"/>
    <cellStyle name="Normal 37 8 3 3 2" xfId="15510" xr:uid="{00000000-0005-0000-0000-0000203B0000}"/>
    <cellStyle name="Normal 37 8 3 3 3" xfId="15511" xr:uid="{00000000-0005-0000-0000-0000213B0000}"/>
    <cellStyle name="Normal 37 8 3 4" xfId="15512" xr:uid="{00000000-0005-0000-0000-0000223B0000}"/>
    <cellStyle name="Normal 37 8 3 5" xfId="15513" xr:uid="{00000000-0005-0000-0000-0000233B0000}"/>
    <cellStyle name="Normal 37 8 3 6" xfId="15514" xr:uid="{00000000-0005-0000-0000-0000243B0000}"/>
    <cellStyle name="Normal 37 8 4" xfId="15515" xr:uid="{00000000-0005-0000-0000-0000253B0000}"/>
    <cellStyle name="Normal 37 8 4 2" xfId="15516" xr:uid="{00000000-0005-0000-0000-0000263B0000}"/>
    <cellStyle name="Normal 37 8 4 3" xfId="15517" xr:uid="{00000000-0005-0000-0000-0000273B0000}"/>
    <cellStyle name="Normal 37 8 4 4" xfId="15518" xr:uid="{00000000-0005-0000-0000-0000283B0000}"/>
    <cellStyle name="Normal 37 8 5" xfId="15519" xr:uid="{00000000-0005-0000-0000-0000293B0000}"/>
    <cellStyle name="Normal 37 8 5 2" xfId="15520" xr:uid="{00000000-0005-0000-0000-00002A3B0000}"/>
    <cellStyle name="Normal 37 8 5 3" xfId="15521" xr:uid="{00000000-0005-0000-0000-00002B3B0000}"/>
    <cellStyle name="Normal 37 8 5 4" xfId="15522" xr:uid="{00000000-0005-0000-0000-00002C3B0000}"/>
    <cellStyle name="Normal 37 8 6" xfId="15523" xr:uid="{00000000-0005-0000-0000-00002D3B0000}"/>
    <cellStyle name="Normal 37 8 6 2" xfId="15524" xr:uid="{00000000-0005-0000-0000-00002E3B0000}"/>
    <cellStyle name="Normal 37 8 6 3" xfId="15525" xr:uid="{00000000-0005-0000-0000-00002F3B0000}"/>
    <cellStyle name="Normal 37 8 6 4" xfId="15526" xr:uid="{00000000-0005-0000-0000-0000303B0000}"/>
    <cellStyle name="Normal 37 8 7" xfId="15527" xr:uid="{00000000-0005-0000-0000-0000313B0000}"/>
    <cellStyle name="Normal 37 8 7 2" xfId="15528" xr:uid="{00000000-0005-0000-0000-0000323B0000}"/>
    <cellStyle name="Normal 37 8 7 3" xfId="15529" xr:uid="{00000000-0005-0000-0000-0000333B0000}"/>
    <cellStyle name="Normal 37 8 8" xfId="15530" xr:uid="{00000000-0005-0000-0000-0000343B0000}"/>
    <cellStyle name="Normal 37 8 9" xfId="15531" xr:uid="{00000000-0005-0000-0000-0000353B0000}"/>
    <cellStyle name="Normal 37 9" xfId="15532" xr:uid="{00000000-0005-0000-0000-0000363B0000}"/>
    <cellStyle name="Normal 37 9 2" xfId="15533" xr:uid="{00000000-0005-0000-0000-0000373B0000}"/>
    <cellStyle name="Normal 37 9 2 2" xfId="15534" xr:uid="{00000000-0005-0000-0000-0000383B0000}"/>
    <cellStyle name="Normal 37 9 2 2 2" xfId="15535" xr:uid="{00000000-0005-0000-0000-0000393B0000}"/>
    <cellStyle name="Normal 37 9 2 2 3" xfId="15536" xr:uid="{00000000-0005-0000-0000-00003A3B0000}"/>
    <cellStyle name="Normal 37 9 2 2 4" xfId="15537" xr:uid="{00000000-0005-0000-0000-00003B3B0000}"/>
    <cellStyle name="Normal 37 9 2 3" xfId="15538" xr:uid="{00000000-0005-0000-0000-00003C3B0000}"/>
    <cellStyle name="Normal 37 9 2 3 2" xfId="15539" xr:uid="{00000000-0005-0000-0000-00003D3B0000}"/>
    <cellStyle name="Normal 37 9 2 3 3" xfId="15540" xr:uid="{00000000-0005-0000-0000-00003E3B0000}"/>
    <cellStyle name="Normal 37 9 2 4" xfId="15541" xr:uid="{00000000-0005-0000-0000-00003F3B0000}"/>
    <cellStyle name="Normal 37 9 2 5" xfId="15542" xr:uid="{00000000-0005-0000-0000-0000403B0000}"/>
    <cellStyle name="Normal 37 9 2 6" xfId="15543" xr:uid="{00000000-0005-0000-0000-0000413B0000}"/>
    <cellStyle name="Normal 37 9 3" xfId="15544" xr:uid="{00000000-0005-0000-0000-0000423B0000}"/>
    <cellStyle name="Normal 37 9 3 2" xfId="15545" xr:uid="{00000000-0005-0000-0000-0000433B0000}"/>
    <cellStyle name="Normal 37 9 3 3" xfId="15546" xr:uid="{00000000-0005-0000-0000-0000443B0000}"/>
    <cellStyle name="Normal 37 9 3 4" xfId="15547" xr:uid="{00000000-0005-0000-0000-0000453B0000}"/>
    <cellStyle name="Normal 37 9 4" xfId="15548" xr:uid="{00000000-0005-0000-0000-0000463B0000}"/>
    <cellStyle name="Normal 37 9 4 2" xfId="15549" xr:uid="{00000000-0005-0000-0000-0000473B0000}"/>
    <cellStyle name="Normal 37 9 4 3" xfId="15550" xr:uid="{00000000-0005-0000-0000-0000483B0000}"/>
    <cellStyle name="Normal 37 9 4 4" xfId="15551" xr:uid="{00000000-0005-0000-0000-0000493B0000}"/>
    <cellStyle name="Normal 37 9 5" xfId="15552" xr:uid="{00000000-0005-0000-0000-00004A3B0000}"/>
    <cellStyle name="Normal 37 9 5 2" xfId="15553" xr:uid="{00000000-0005-0000-0000-00004B3B0000}"/>
    <cellStyle name="Normal 37 9 5 3" xfId="15554" xr:uid="{00000000-0005-0000-0000-00004C3B0000}"/>
    <cellStyle name="Normal 37 9 5 4" xfId="15555" xr:uid="{00000000-0005-0000-0000-00004D3B0000}"/>
    <cellStyle name="Normal 37 9 6" xfId="15556" xr:uid="{00000000-0005-0000-0000-00004E3B0000}"/>
    <cellStyle name="Normal 37 9 6 2" xfId="15557" xr:uid="{00000000-0005-0000-0000-00004F3B0000}"/>
    <cellStyle name="Normal 37 9 6 3" xfId="15558" xr:uid="{00000000-0005-0000-0000-0000503B0000}"/>
    <cellStyle name="Normal 37 9 7" xfId="15559" xr:uid="{00000000-0005-0000-0000-0000513B0000}"/>
    <cellStyle name="Normal 37 9 8" xfId="15560" xr:uid="{00000000-0005-0000-0000-0000523B0000}"/>
    <cellStyle name="Normal 37 9 9" xfId="15561" xr:uid="{00000000-0005-0000-0000-0000533B0000}"/>
    <cellStyle name="Normal 38" xfId="99" xr:uid="{00000000-0005-0000-0000-0000543B0000}"/>
    <cellStyle name="Normal 38 10" xfId="15562" xr:uid="{00000000-0005-0000-0000-0000553B0000}"/>
    <cellStyle name="Normal 38 10 2" xfId="15563" xr:uid="{00000000-0005-0000-0000-0000563B0000}"/>
    <cellStyle name="Normal 38 10 2 2" xfId="15564" xr:uid="{00000000-0005-0000-0000-0000573B0000}"/>
    <cellStyle name="Normal 38 10 2 2 2" xfId="15565" xr:uid="{00000000-0005-0000-0000-0000583B0000}"/>
    <cellStyle name="Normal 38 10 2 2 3" xfId="15566" xr:uid="{00000000-0005-0000-0000-0000593B0000}"/>
    <cellStyle name="Normal 38 10 2 2 4" xfId="15567" xr:uid="{00000000-0005-0000-0000-00005A3B0000}"/>
    <cellStyle name="Normal 38 10 2 3" xfId="15568" xr:uid="{00000000-0005-0000-0000-00005B3B0000}"/>
    <cellStyle name="Normal 38 10 2 3 2" xfId="15569" xr:uid="{00000000-0005-0000-0000-00005C3B0000}"/>
    <cellStyle name="Normal 38 10 2 3 3" xfId="15570" xr:uid="{00000000-0005-0000-0000-00005D3B0000}"/>
    <cellStyle name="Normal 38 10 2 4" xfId="15571" xr:uid="{00000000-0005-0000-0000-00005E3B0000}"/>
    <cellStyle name="Normal 38 10 2 5" xfId="15572" xr:uid="{00000000-0005-0000-0000-00005F3B0000}"/>
    <cellStyle name="Normal 38 10 2 6" xfId="15573" xr:uid="{00000000-0005-0000-0000-0000603B0000}"/>
    <cellStyle name="Normal 38 10 3" xfId="15574" xr:uid="{00000000-0005-0000-0000-0000613B0000}"/>
    <cellStyle name="Normal 38 10 3 2" xfId="15575" xr:uid="{00000000-0005-0000-0000-0000623B0000}"/>
    <cellStyle name="Normal 38 10 3 3" xfId="15576" xr:uid="{00000000-0005-0000-0000-0000633B0000}"/>
    <cellStyle name="Normal 38 10 3 4" xfId="15577" xr:uid="{00000000-0005-0000-0000-0000643B0000}"/>
    <cellStyle name="Normal 38 10 4" xfId="15578" xr:uid="{00000000-0005-0000-0000-0000653B0000}"/>
    <cellStyle name="Normal 38 10 4 2" xfId="15579" xr:uid="{00000000-0005-0000-0000-0000663B0000}"/>
    <cellStyle name="Normal 38 10 4 3" xfId="15580" xr:uid="{00000000-0005-0000-0000-0000673B0000}"/>
    <cellStyle name="Normal 38 10 4 4" xfId="15581" xr:uid="{00000000-0005-0000-0000-0000683B0000}"/>
    <cellStyle name="Normal 38 10 5" xfId="15582" xr:uid="{00000000-0005-0000-0000-0000693B0000}"/>
    <cellStyle name="Normal 38 10 5 2" xfId="15583" xr:uid="{00000000-0005-0000-0000-00006A3B0000}"/>
    <cellStyle name="Normal 38 10 5 3" xfId="15584" xr:uid="{00000000-0005-0000-0000-00006B3B0000}"/>
    <cellStyle name="Normal 38 10 5 4" xfId="15585" xr:uid="{00000000-0005-0000-0000-00006C3B0000}"/>
    <cellStyle name="Normal 38 10 6" xfId="15586" xr:uid="{00000000-0005-0000-0000-00006D3B0000}"/>
    <cellStyle name="Normal 38 10 6 2" xfId="15587" xr:uid="{00000000-0005-0000-0000-00006E3B0000}"/>
    <cellStyle name="Normal 38 10 6 3" xfId="15588" xr:uid="{00000000-0005-0000-0000-00006F3B0000}"/>
    <cellStyle name="Normal 38 10 7" xfId="15589" xr:uid="{00000000-0005-0000-0000-0000703B0000}"/>
    <cellStyle name="Normal 38 10 8" xfId="15590" xr:uid="{00000000-0005-0000-0000-0000713B0000}"/>
    <cellStyle name="Normal 38 10 9" xfId="15591" xr:uid="{00000000-0005-0000-0000-0000723B0000}"/>
    <cellStyle name="Normal 38 11" xfId="15592" xr:uid="{00000000-0005-0000-0000-0000733B0000}"/>
    <cellStyle name="Normal 38 11 2" xfId="15593" xr:uid="{00000000-0005-0000-0000-0000743B0000}"/>
    <cellStyle name="Normal 38 11 2 2" xfId="15594" xr:uid="{00000000-0005-0000-0000-0000753B0000}"/>
    <cellStyle name="Normal 38 11 2 2 2" xfId="15595" xr:uid="{00000000-0005-0000-0000-0000763B0000}"/>
    <cellStyle name="Normal 38 11 2 2 3" xfId="15596" xr:uid="{00000000-0005-0000-0000-0000773B0000}"/>
    <cellStyle name="Normal 38 11 2 2 4" xfId="15597" xr:uid="{00000000-0005-0000-0000-0000783B0000}"/>
    <cellStyle name="Normal 38 11 2 3" xfId="15598" xr:uid="{00000000-0005-0000-0000-0000793B0000}"/>
    <cellStyle name="Normal 38 11 2 3 2" xfId="15599" xr:uid="{00000000-0005-0000-0000-00007A3B0000}"/>
    <cellStyle name="Normal 38 11 2 3 3" xfId="15600" xr:uid="{00000000-0005-0000-0000-00007B3B0000}"/>
    <cellStyle name="Normal 38 11 2 4" xfId="15601" xr:uid="{00000000-0005-0000-0000-00007C3B0000}"/>
    <cellStyle name="Normal 38 11 2 5" xfId="15602" xr:uid="{00000000-0005-0000-0000-00007D3B0000}"/>
    <cellStyle name="Normal 38 11 2 6" xfId="15603" xr:uid="{00000000-0005-0000-0000-00007E3B0000}"/>
    <cellStyle name="Normal 38 11 3" xfId="15604" xr:uid="{00000000-0005-0000-0000-00007F3B0000}"/>
    <cellStyle name="Normal 38 11 3 2" xfId="15605" xr:uid="{00000000-0005-0000-0000-0000803B0000}"/>
    <cellStyle name="Normal 38 11 3 3" xfId="15606" xr:uid="{00000000-0005-0000-0000-0000813B0000}"/>
    <cellStyle name="Normal 38 11 3 4" xfId="15607" xr:uid="{00000000-0005-0000-0000-0000823B0000}"/>
    <cellStyle name="Normal 38 11 4" xfId="15608" xr:uid="{00000000-0005-0000-0000-0000833B0000}"/>
    <cellStyle name="Normal 38 11 4 2" xfId="15609" xr:uid="{00000000-0005-0000-0000-0000843B0000}"/>
    <cellStyle name="Normal 38 11 4 3" xfId="15610" xr:uid="{00000000-0005-0000-0000-0000853B0000}"/>
    <cellStyle name="Normal 38 11 4 4" xfId="15611" xr:uid="{00000000-0005-0000-0000-0000863B0000}"/>
    <cellStyle name="Normal 38 11 5" xfId="15612" xr:uid="{00000000-0005-0000-0000-0000873B0000}"/>
    <cellStyle name="Normal 38 11 5 2" xfId="15613" xr:uid="{00000000-0005-0000-0000-0000883B0000}"/>
    <cellStyle name="Normal 38 11 5 3" xfId="15614" xr:uid="{00000000-0005-0000-0000-0000893B0000}"/>
    <cellStyle name="Normal 38 11 6" xfId="15615" xr:uid="{00000000-0005-0000-0000-00008A3B0000}"/>
    <cellStyle name="Normal 38 11 7" xfId="15616" xr:uid="{00000000-0005-0000-0000-00008B3B0000}"/>
    <cellStyle name="Normal 38 11 8" xfId="15617" xr:uid="{00000000-0005-0000-0000-00008C3B0000}"/>
    <cellStyle name="Normal 38 12" xfId="15618" xr:uid="{00000000-0005-0000-0000-00008D3B0000}"/>
    <cellStyle name="Normal 38 12 2" xfId="15619" xr:uid="{00000000-0005-0000-0000-00008E3B0000}"/>
    <cellStyle name="Normal 38 12 2 2" xfId="15620" xr:uid="{00000000-0005-0000-0000-00008F3B0000}"/>
    <cellStyle name="Normal 38 12 2 3" xfId="15621" xr:uid="{00000000-0005-0000-0000-0000903B0000}"/>
    <cellStyle name="Normal 38 12 2 4" xfId="15622" xr:uid="{00000000-0005-0000-0000-0000913B0000}"/>
    <cellStyle name="Normal 38 12 3" xfId="15623" xr:uid="{00000000-0005-0000-0000-0000923B0000}"/>
    <cellStyle name="Normal 38 12 3 2" xfId="15624" xr:uid="{00000000-0005-0000-0000-0000933B0000}"/>
    <cellStyle name="Normal 38 12 3 3" xfId="15625" xr:uid="{00000000-0005-0000-0000-0000943B0000}"/>
    <cellStyle name="Normal 38 12 3 4" xfId="15626" xr:uid="{00000000-0005-0000-0000-0000953B0000}"/>
    <cellStyle name="Normal 38 12 4" xfId="15627" xr:uid="{00000000-0005-0000-0000-0000963B0000}"/>
    <cellStyle name="Normal 38 12 4 2" xfId="15628" xr:uid="{00000000-0005-0000-0000-0000973B0000}"/>
    <cellStyle name="Normal 38 12 4 3" xfId="15629" xr:uid="{00000000-0005-0000-0000-0000983B0000}"/>
    <cellStyle name="Normal 38 12 5" xfId="15630" xr:uid="{00000000-0005-0000-0000-0000993B0000}"/>
    <cellStyle name="Normal 38 12 6" xfId="15631" xr:uid="{00000000-0005-0000-0000-00009A3B0000}"/>
    <cellStyle name="Normal 38 12 7" xfId="15632" xr:uid="{00000000-0005-0000-0000-00009B3B0000}"/>
    <cellStyle name="Normal 38 13" xfId="15633" xr:uid="{00000000-0005-0000-0000-00009C3B0000}"/>
    <cellStyle name="Normal 38 13 2" xfId="15634" xr:uid="{00000000-0005-0000-0000-00009D3B0000}"/>
    <cellStyle name="Normal 38 13 3" xfId="15635" xr:uid="{00000000-0005-0000-0000-00009E3B0000}"/>
    <cellStyle name="Normal 38 13 4" xfId="15636" xr:uid="{00000000-0005-0000-0000-00009F3B0000}"/>
    <cellStyle name="Normal 38 14" xfId="15637" xr:uid="{00000000-0005-0000-0000-0000A03B0000}"/>
    <cellStyle name="Normal 38 14 2" xfId="15638" xr:uid="{00000000-0005-0000-0000-0000A13B0000}"/>
    <cellStyle name="Normal 38 14 3" xfId="15639" xr:uid="{00000000-0005-0000-0000-0000A23B0000}"/>
    <cellStyle name="Normal 38 14 4" xfId="15640" xr:uid="{00000000-0005-0000-0000-0000A33B0000}"/>
    <cellStyle name="Normal 38 15" xfId="15641" xr:uid="{00000000-0005-0000-0000-0000A43B0000}"/>
    <cellStyle name="Normal 38 15 2" xfId="15642" xr:uid="{00000000-0005-0000-0000-0000A53B0000}"/>
    <cellStyle name="Normal 38 15 3" xfId="15643" xr:uid="{00000000-0005-0000-0000-0000A63B0000}"/>
    <cellStyle name="Normal 38 15 4" xfId="15644" xr:uid="{00000000-0005-0000-0000-0000A73B0000}"/>
    <cellStyle name="Normal 38 16" xfId="15645" xr:uid="{00000000-0005-0000-0000-0000A83B0000}"/>
    <cellStyle name="Normal 38 16 2" xfId="15646" xr:uid="{00000000-0005-0000-0000-0000A93B0000}"/>
    <cellStyle name="Normal 38 16 3" xfId="15647" xr:uid="{00000000-0005-0000-0000-0000AA3B0000}"/>
    <cellStyle name="Normal 38 17" xfId="15648" xr:uid="{00000000-0005-0000-0000-0000AB3B0000}"/>
    <cellStyle name="Normal 38 18" xfId="15649" xr:uid="{00000000-0005-0000-0000-0000AC3B0000}"/>
    <cellStyle name="Normal 38 19" xfId="15650" xr:uid="{00000000-0005-0000-0000-0000AD3B0000}"/>
    <cellStyle name="Normal 38 2" xfId="225" xr:uid="{00000000-0005-0000-0000-0000AE3B0000}"/>
    <cellStyle name="Normal 38 2 10" xfId="15651" xr:uid="{00000000-0005-0000-0000-0000AF3B0000}"/>
    <cellStyle name="Normal 38 2 10 2" xfId="15652" xr:uid="{00000000-0005-0000-0000-0000B03B0000}"/>
    <cellStyle name="Normal 38 2 10 3" xfId="15653" xr:uid="{00000000-0005-0000-0000-0000B13B0000}"/>
    <cellStyle name="Normal 38 2 10 4" xfId="15654" xr:uid="{00000000-0005-0000-0000-0000B23B0000}"/>
    <cellStyle name="Normal 38 2 11" xfId="15655" xr:uid="{00000000-0005-0000-0000-0000B33B0000}"/>
    <cellStyle name="Normal 38 2 11 2" xfId="15656" xr:uid="{00000000-0005-0000-0000-0000B43B0000}"/>
    <cellStyle name="Normal 38 2 11 3" xfId="15657" xr:uid="{00000000-0005-0000-0000-0000B53B0000}"/>
    <cellStyle name="Normal 38 2 12" xfId="15658" xr:uid="{00000000-0005-0000-0000-0000B63B0000}"/>
    <cellStyle name="Normal 38 2 13" xfId="15659" xr:uid="{00000000-0005-0000-0000-0000B73B0000}"/>
    <cellStyle name="Normal 38 2 14" xfId="15660" xr:uid="{00000000-0005-0000-0000-0000B83B0000}"/>
    <cellStyle name="Normal 38 2 2" xfId="516" xr:uid="{00000000-0005-0000-0000-0000B93B0000}"/>
    <cellStyle name="Normal 38 2 2 10" xfId="15661" xr:uid="{00000000-0005-0000-0000-0000BA3B0000}"/>
    <cellStyle name="Normal 38 2 2 11" xfId="15662" xr:uid="{00000000-0005-0000-0000-0000BB3B0000}"/>
    <cellStyle name="Normal 38 2 2 2" xfId="15663" xr:uid="{00000000-0005-0000-0000-0000BC3B0000}"/>
    <cellStyle name="Normal 38 2 2 2 10" xfId="15664" xr:uid="{00000000-0005-0000-0000-0000BD3B0000}"/>
    <cellStyle name="Normal 38 2 2 2 2" xfId="15665" xr:uid="{00000000-0005-0000-0000-0000BE3B0000}"/>
    <cellStyle name="Normal 38 2 2 2 2 2" xfId="15666" xr:uid="{00000000-0005-0000-0000-0000BF3B0000}"/>
    <cellStyle name="Normal 38 2 2 2 2 2 2" xfId="15667" xr:uid="{00000000-0005-0000-0000-0000C03B0000}"/>
    <cellStyle name="Normal 38 2 2 2 2 2 2 2" xfId="15668" xr:uid="{00000000-0005-0000-0000-0000C13B0000}"/>
    <cellStyle name="Normal 38 2 2 2 2 2 2 3" xfId="15669" xr:uid="{00000000-0005-0000-0000-0000C23B0000}"/>
    <cellStyle name="Normal 38 2 2 2 2 2 2 4" xfId="15670" xr:uid="{00000000-0005-0000-0000-0000C33B0000}"/>
    <cellStyle name="Normal 38 2 2 2 2 2 3" xfId="15671" xr:uid="{00000000-0005-0000-0000-0000C43B0000}"/>
    <cellStyle name="Normal 38 2 2 2 2 2 3 2" xfId="15672" xr:uid="{00000000-0005-0000-0000-0000C53B0000}"/>
    <cellStyle name="Normal 38 2 2 2 2 2 3 3" xfId="15673" xr:uid="{00000000-0005-0000-0000-0000C63B0000}"/>
    <cellStyle name="Normal 38 2 2 2 2 2 4" xfId="15674" xr:uid="{00000000-0005-0000-0000-0000C73B0000}"/>
    <cellStyle name="Normal 38 2 2 2 2 2 5" xfId="15675" xr:uid="{00000000-0005-0000-0000-0000C83B0000}"/>
    <cellStyle name="Normal 38 2 2 2 2 2 6" xfId="15676" xr:uid="{00000000-0005-0000-0000-0000C93B0000}"/>
    <cellStyle name="Normal 38 2 2 2 2 3" xfId="15677" xr:uid="{00000000-0005-0000-0000-0000CA3B0000}"/>
    <cellStyle name="Normal 38 2 2 2 2 3 2" xfId="15678" xr:uid="{00000000-0005-0000-0000-0000CB3B0000}"/>
    <cellStyle name="Normal 38 2 2 2 2 3 3" xfId="15679" xr:uid="{00000000-0005-0000-0000-0000CC3B0000}"/>
    <cellStyle name="Normal 38 2 2 2 2 3 4" xfId="15680" xr:uid="{00000000-0005-0000-0000-0000CD3B0000}"/>
    <cellStyle name="Normal 38 2 2 2 2 4" xfId="15681" xr:uid="{00000000-0005-0000-0000-0000CE3B0000}"/>
    <cellStyle name="Normal 38 2 2 2 2 4 2" xfId="15682" xr:uid="{00000000-0005-0000-0000-0000CF3B0000}"/>
    <cellStyle name="Normal 38 2 2 2 2 4 3" xfId="15683" xr:uid="{00000000-0005-0000-0000-0000D03B0000}"/>
    <cellStyle name="Normal 38 2 2 2 2 4 4" xfId="15684" xr:uid="{00000000-0005-0000-0000-0000D13B0000}"/>
    <cellStyle name="Normal 38 2 2 2 2 5" xfId="15685" xr:uid="{00000000-0005-0000-0000-0000D23B0000}"/>
    <cellStyle name="Normal 38 2 2 2 2 5 2" xfId="15686" xr:uid="{00000000-0005-0000-0000-0000D33B0000}"/>
    <cellStyle name="Normal 38 2 2 2 2 5 3" xfId="15687" xr:uid="{00000000-0005-0000-0000-0000D43B0000}"/>
    <cellStyle name="Normal 38 2 2 2 2 5 4" xfId="15688" xr:uid="{00000000-0005-0000-0000-0000D53B0000}"/>
    <cellStyle name="Normal 38 2 2 2 2 6" xfId="15689" xr:uid="{00000000-0005-0000-0000-0000D63B0000}"/>
    <cellStyle name="Normal 38 2 2 2 2 6 2" xfId="15690" xr:uid="{00000000-0005-0000-0000-0000D73B0000}"/>
    <cellStyle name="Normal 38 2 2 2 2 6 3" xfId="15691" xr:uid="{00000000-0005-0000-0000-0000D83B0000}"/>
    <cellStyle name="Normal 38 2 2 2 2 7" xfId="15692" xr:uid="{00000000-0005-0000-0000-0000D93B0000}"/>
    <cellStyle name="Normal 38 2 2 2 2 8" xfId="15693" xr:uid="{00000000-0005-0000-0000-0000DA3B0000}"/>
    <cellStyle name="Normal 38 2 2 2 2 9" xfId="15694" xr:uid="{00000000-0005-0000-0000-0000DB3B0000}"/>
    <cellStyle name="Normal 38 2 2 2 3" xfId="15695" xr:uid="{00000000-0005-0000-0000-0000DC3B0000}"/>
    <cellStyle name="Normal 38 2 2 2 3 2" xfId="15696" xr:uid="{00000000-0005-0000-0000-0000DD3B0000}"/>
    <cellStyle name="Normal 38 2 2 2 3 2 2" xfId="15697" xr:uid="{00000000-0005-0000-0000-0000DE3B0000}"/>
    <cellStyle name="Normal 38 2 2 2 3 2 3" xfId="15698" xr:uid="{00000000-0005-0000-0000-0000DF3B0000}"/>
    <cellStyle name="Normal 38 2 2 2 3 2 4" xfId="15699" xr:uid="{00000000-0005-0000-0000-0000E03B0000}"/>
    <cellStyle name="Normal 38 2 2 2 3 3" xfId="15700" xr:uid="{00000000-0005-0000-0000-0000E13B0000}"/>
    <cellStyle name="Normal 38 2 2 2 3 3 2" xfId="15701" xr:uid="{00000000-0005-0000-0000-0000E23B0000}"/>
    <cellStyle name="Normal 38 2 2 2 3 3 3" xfId="15702" xr:uid="{00000000-0005-0000-0000-0000E33B0000}"/>
    <cellStyle name="Normal 38 2 2 2 3 4" xfId="15703" xr:uid="{00000000-0005-0000-0000-0000E43B0000}"/>
    <cellStyle name="Normal 38 2 2 2 3 5" xfId="15704" xr:uid="{00000000-0005-0000-0000-0000E53B0000}"/>
    <cellStyle name="Normal 38 2 2 2 3 6" xfId="15705" xr:uid="{00000000-0005-0000-0000-0000E63B0000}"/>
    <cellStyle name="Normal 38 2 2 2 4" xfId="15706" xr:uid="{00000000-0005-0000-0000-0000E73B0000}"/>
    <cellStyle name="Normal 38 2 2 2 4 2" xfId="15707" xr:uid="{00000000-0005-0000-0000-0000E83B0000}"/>
    <cellStyle name="Normal 38 2 2 2 4 3" xfId="15708" xr:uid="{00000000-0005-0000-0000-0000E93B0000}"/>
    <cellStyle name="Normal 38 2 2 2 4 4" xfId="15709" xr:uid="{00000000-0005-0000-0000-0000EA3B0000}"/>
    <cellStyle name="Normal 38 2 2 2 5" xfId="15710" xr:uid="{00000000-0005-0000-0000-0000EB3B0000}"/>
    <cellStyle name="Normal 38 2 2 2 5 2" xfId="15711" xr:uid="{00000000-0005-0000-0000-0000EC3B0000}"/>
    <cellStyle name="Normal 38 2 2 2 5 3" xfId="15712" xr:uid="{00000000-0005-0000-0000-0000ED3B0000}"/>
    <cellStyle name="Normal 38 2 2 2 5 4" xfId="15713" xr:uid="{00000000-0005-0000-0000-0000EE3B0000}"/>
    <cellStyle name="Normal 38 2 2 2 6" xfId="15714" xr:uid="{00000000-0005-0000-0000-0000EF3B0000}"/>
    <cellStyle name="Normal 38 2 2 2 6 2" xfId="15715" xr:uid="{00000000-0005-0000-0000-0000F03B0000}"/>
    <cellStyle name="Normal 38 2 2 2 6 3" xfId="15716" xr:uid="{00000000-0005-0000-0000-0000F13B0000}"/>
    <cellStyle name="Normal 38 2 2 2 6 4" xfId="15717" xr:uid="{00000000-0005-0000-0000-0000F23B0000}"/>
    <cellStyle name="Normal 38 2 2 2 7" xfId="15718" xr:uid="{00000000-0005-0000-0000-0000F33B0000}"/>
    <cellStyle name="Normal 38 2 2 2 7 2" xfId="15719" xr:uid="{00000000-0005-0000-0000-0000F43B0000}"/>
    <cellStyle name="Normal 38 2 2 2 7 3" xfId="15720" xr:uid="{00000000-0005-0000-0000-0000F53B0000}"/>
    <cellStyle name="Normal 38 2 2 2 8" xfId="15721" xr:uid="{00000000-0005-0000-0000-0000F63B0000}"/>
    <cellStyle name="Normal 38 2 2 2 9" xfId="15722" xr:uid="{00000000-0005-0000-0000-0000F73B0000}"/>
    <cellStyle name="Normal 38 2 2 3" xfId="15723" xr:uid="{00000000-0005-0000-0000-0000F83B0000}"/>
    <cellStyle name="Normal 38 2 2 3 2" xfId="15724" xr:uid="{00000000-0005-0000-0000-0000F93B0000}"/>
    <cellStyle name="Normal 38 2 2 3 2 2" xfId="15725" xr:uid="{00000000-0005-0000-0000-0000FA3B0000}"/>
    <cellStyle name="Normal 38 2 2 3 2 2 2" xfId="15726" xr:uid="{00000000-0005-0000-0000-0000FB3B0000}"/>
    <cellStyle name="Normal 38 2 2 3 2 2 3" xfId="15727" xr:uid="{00000000-0005-0000-0000-0000FC3B0000}"/>
    <cellStyle name="Normal 38 2 2 3 2 2 4" xfId="15728" xr:uid="{00000000-0005-0000-0000-0000FD3B0000}"/>
    <cellStyle name="Normal 38 2 2 3 2 3" xfId="15729" xr:uid="{00000000-0005-0000-0000-0000FE3B0000}"/>
    <cellStyle name="Normal 38 2 2 3 2 3 2" xfId="15730" xr:uid="{00000000-0005-0000-0000-0000FF3B0000}"/>
    <cellStyle name="Normal 38 2 2 3 2 3 3" xfId="15731" xr:uid="{00000000-0005-0000-0000-0000003C0000}"/>
    <cellStyle name="Normal 38 2 2 3 2 4" xfId="15732" xr:uid="{00000000-0005-0000-0000-0000013C0000}"/>
    <cellStyle name="Normal 38 2 2 3 2 5" xfId="15733" xr:uid="{00000000-0005-0000-0000-0000023C0000}"/>
    <cellStyle name="Normal 38 2 2 3 2 6" xfId="15734" xr:uid="{00000000-0005-0000-0000-0000033C0000}"/>
    <cellStyle name="Normal 38 2 2 3 3" xfId="15735" xr:uid="{00000000-0005-0000-0000-0000043C0000}"/>
    <cellStyle name="Normal 38 2 2 3 3 2" xfId="15736" xr:uid="{00000000-0005-0000-0000-0000053C0000}"/>
    <cellStyle name="Normal 38 2 2 3 3 3" xfId="15737" xr:uid="{00000000-0005-0000-0000-0000063C0000}"/>
    <cellStyle name="Normal 38 2 2 3 3 4" xfId="15738" xr:uid="{00000000-0005-0000-0000-0000073C0000}"/>
    <cellStyle name="Normal 38 2 2 3 4" xfId="15739" xr:uid="{00000000-0005-0000-0000-0000083C0000}"/>
    <cellStyle name="Normal 38 2 2 3 4 2" xfId="15740" xr:uid="{00000000-0005-0000-0000-0000093C0000}"/>
    <cellStyle name="Normal 38 2 2 3 4 3" xfId="15741" xr:uid="{00000000-0005-0000-0000-00000A3C0000}"/>
    <cellStyle name="Normal 38 2 2 3 4 4" xfId="15742" xr:uid="{00000000-0005-0000-0000-00000B3C0000}"/>
    <cellStyle name="Normal 38 2 2 3 5" xfId="15743" xr:uid="{00000000-0005-0000-0000-00000C3C0000}"/>
    <cellStyle name="Normal 38 2 2 3 5 2" xfId="15744" xr:uid="{00000000-0005-0000-0000-00000D3C0000}"/>
    <cellStyle name="Normal 38 2 2 3 5 3" xfId="15745" xr:uid="{00000000-0005-0000-0000-00000E3C0000}"/>
    <cellStyle name="Normal 38 2 2 3 5 4" xfId="15746" xr:uid="{00000000-0005-0000-0000-00000F3C0000}"/>
    <cellStyle name="Normal 38 2 2 3 6" xfId="15747" xr:uid="{00000000-0005-0000-0000-0000103C0000}"/>
    <cellStyle name="Normal 38 2 2 3 6 2" xfId="15748" xr:uid="{00000000-0005-0000-0000-0000113C0000}"/>
    <cellStyle name="Normal 38 2 2 3 6 3" xfId="15749" xr:uid="{00000000-0005-0000-0000-0000123C0000}"/>
    <cellStyle name="Normal 38 2 2 3 7" xfId="15750" xr:uid="{00000000-0005-0000-0000-0000133C0000}"/>
    <cellStyle name="Normal 38 2 2 3 8" xfId="15751" xr:uid="{00000000-0005-0000-0000-0000143C0000}"/>
    <cellStyle name="Normal 38 2 2 3 9" xfId="15752" xr:uid="{00000000-0005-0000-0000-0000153C0000}"/>
    <cellStyle name="Normal 38 2 2 4" xfId="15753" xr:uid="{00000000-0005-0000-0000-0000163C0000}"/>
    <cellStyle name="Normal 38 2 2 4 2" xfId="15754" xr:uid="{00000000-0005-0000-0000-0000173C0000}"/>
    <cellStyle name="Normal 38 2 2 4 2 2" xfId="15755" xr:uid="{00000000-0005-0000-0000-0000183C0000}"/>
    <cellStyle name="Normal 38 2 2 4 2 3" xfId="15756" xr:uid="{00000000-0005-0000-0000-0000193C0000}"/>
    <cellStyle name="Normal 38 2 2 4 2 4" xfId="15757" xr:uid="{00000000-0005-0000-0000-00001A3C0000}"/>
    <cellStyle name="Normal 38 2 2 4 3" xfId="15758" xr:uid="{00000000-0005-0000-0000-00001B3C0000}"/>
    <cellStyle name="Normal 38 2 2 4 3 2" xfId="15759" xr:uid="{00000000-0005-0000-0000-00001C3C0000}"/>
    <cellStyle name="Normal 38 2 2 4 3 3" xfId="15760" xr:uid="{00000000-0005-0000-0000-00001D3C0000}"/>
    <cellStyle name="Normal 38 2 2 4 4" xfId="15761" xr:uid="{00000000-0005-0000-0000-00001E3C0000}"/>
    <cellStyle name="Normal 38 2 2 4 5" xfId="15762" xr:uid="{00000000-0005-0000-0000-00001F3C0000}"/>
    <cellStyle name="Normal 38 2 2 4 6" xfId="15763" xr:uid="{00000000-0005-0000-0000-0000203C0000}"/>
    <cellStyle name="Normal 38 2 2 5" xfId="15764" xr:uid="{00000000-0005-0000-0000-0000213C0000}"/>
    <cellStyle name="Normal 38 2 2 5 2" xfId="15765" xr:uid="{00000000-0005-0000-0000-0000223C0000}"/>
    <cellStyle name="Normal 38 2 2 5 3" xfId="15766" xr:uid="{00000000-0005-0000-0000-0000233C0000}"/>
    <cellStyle name="Normal 38 2 2 5 4" xfId="15767" xr:uid="{00000000-0005-0000-0000-0000243C0000}"/>
    <cellStyle name="Normal 38 2 2 6" xfId="15768" xr:uid="{00000000-0005-0000-0000-0000253C0000}"/>
    <cellStyle name="Normal 38 2 2 6 2" xfId="15769" xr:uid="{00000000-0005-0000-0000-0000263C0000}"/>
    <cellStyle name="Normal 38 2 2 6 3" xfId="15770" xr:uid="{00000000-0005-0000-0000-0000273C0000}"/>
    <cellStyle name="Normal 38 2 2 6 4" xfId="15771" xr:uid="{00000000-0005-0000-0000-0000283C0000}"/>
    <cellStyle name="Normal 38 2 2 7" xfId="15772" xr:uid="{00000000-0005-0000-0000-0000293C0000}"/>
    <cellStyle name="Normal 38 2 2 7 2" xfId="15773" xr:uid="{00000000-0005-0000-0000-00002A3C0000}"/>
    <cellStyle name="Normal 38 2 2 7 3" xfId="15774" xr:uid="{00000000-0005-0000-0000-00002B3C0000}"/>
    <cellStyle name="Normal 38 2 2 7 4" xfId="15775" xr:uid="{00000000-0005-0000-0000-00002C3C0000}"/>
    <cellStyle name="Normal 38 2 2 8" xfId="15776" xr:uid="{00000000-0005-0000-0000-00002D3C0000}"/>
    <cellStyle name="Normal 38 2 2 8 2" xfId="15777" xr:uid="{00000000-0005-0000-0000-00002E3C0000}"/>
    <cellStyle name="Normal 38 2 2 8 3" xfId="15778" xr:uid="{00000000-0005-0000-0000-00002F3C0000}"/>
    <cellStyle name="Normal 38 2 2 9" xfId="15779" xr:uid="{00000000-0005-0000-0000-0000303C0000}"/>
    <cellStyle name="Normal 38 2 3" xfId="15780" xr:uid="{00000000-0005-0000-0000-0000313C0000}"/>
    <cellStyle name="Normal 38 2 3 10" xfId="15781" xr:uid="{00000000-0005-0000-0000-0000323C0000}"/>
    <cellStyle name="Normal 38 2 3 2" xfId="15782" xr:uid="{00000000-0005-0000-0000-0000333C0000}"/>
    <cellStyle name="Normal 38 2 3 2 2" xfId="15783" xr:uid="{00000000-0005-0000-0000-0000343C0000}"/>
    <cellStyle name="Normal 38 2 3 2 2 2" xfId="15784" xr:uid="{00000000-0005-0000-0000-0000353C0000}"/>
    <cellStyle name="Normal 38 2 3 2 2 2 2" xfId="15785" xr:uid="{00000000-0005-0000-0000-0000363C0000}"/>
    <cellStyle name="Normal 38 2 3 2 2 2 3" xfId="15786" xr:uid="{00000000-0005-0000-0000-0000373C0000}"/>
    <cellStyle name="Normal 38 2 3 2 2 2 4" xfId="15787" xr:uid="{00000000-0005-0000-0000-0000383C0000}"/>
    <cellStyle name="Normal 38 2 3 2 2 3" xfId="15788" xr:uid="{00000000-0005-0000-0000-0000393C0000}"/>
    <cellStyle name="Normal 38 2 3 2 2 3 2" xfId="15789" xr:uid="{00000000-0005-0000-0000-00003A3C0000}"/>
    <cellStyle name="Normal 38 2 3 2 2 3 3" xfId="15790" xr:uid="{00000000-0005-0000-0000-00003B3C0000}"/>
    <cellStyle name="Normal 38 2 3 2 2 4" xfId="15791" xr:uid="{00000000-0005-0000-0000-00003C3C0000}"/>
    <cellStyle name="Normal 38 2 3 2 2 5" xfId="15792" xr:uid="{00000000-0005-0000-0000-00003D3C0000}"/>
    <cellStyle name="Normal 38 2 3 2 2 6" xfId="15793" xr:uid="{00000000-0005-0000-0000-00003E3C0000}"/>
    <cellStyle name="Normal 38 2 3 2 3" xfId="15794" xr:uid="{00000000-0005-0000-0000-00003F3C0000}"/>
    <cellStyle name="Normal 38 2 3 2 3 2" xfId="15795" xr:uid="{00000000-0005-0000-0000-0000403C0000}"/>
    <cellStyle name="Normal 38 2 3 2 3 3" xfId="15796" xr:uid="{00000000-0005-0000-0000-0000413C0000}"/>
    <cellStyle name="Normal 38 2 3 2 3 4" xfId="15797" xr:uid="{00000000-0005-0000-0000-0000423C0000}"/>
    <cellStyle name="Normal 38 2 3 2 4" xfId="15798" xr:uid="{00000000-0005-0000-0000-0000433C0000}"/>
    <cellStyle name="Normal 38 2 3 2 4 2" xfId="15799" xr:uid="{00000000-0005-0000-0000-0000443C0000}"/>
    <cellStyle name="Normal 38 2 3 2 4 3" xfId="15800" xr:uid="{00000000-0005-0000-0000-0000453C0000}"/>
    <cellStyle name="Normal 38 2 3 2 4 4" xfId="15801" xr:uid="{00000000-0005-0000-0000-0000463C0000}"/>
    <cellStyle name="Normal 38 2 3 2 5" xfId="15802" xr:uid="{00000000-0005-0000-0000-0000473C0000}"/>
    <cellStyle name="Normal 38 2 3 2 5 2" xfId="15803" xr:uid="{00000000-0005-0000-0000-0000483C0000}"/>
    <cellStyle name="Normal 38 2 3 2 5 3" xfId="15804" xr:uid="{00000000-0005-0000-0000-0000493C0000}"/>
    <cellStyle name="Normal 38 2 3 2 5 4" xfId="15805" xr:uid="{00000000-0005-0000-0000-00004A3C0000}"/>
    <cellStyle name="Normal 38 2 3 2 6" xfId="15806" xr:uid="{00000000-0005-0000-0000-00004B3C0000}"/>
    <cellStyle name="Normal 38 2 3 2 6 2" xfId="15807" xr:uid="{00000000-0005-0000-0000-00004C3C0000}"/>
    <cellStyle name="Normal 38 2 3 2 6 3" xfId="15808" xr:uid="{00000000-0005-0000-0000-00004D3C0000}"/>
    <cellStyle name="Normal 38 2 3 2 7" xfId="15809" xr:uid="{00000000-0005-0000-0000-00004E3C0000}"/>
    <cellStyle name="Normal 38 2 3 2 8" xfId="15810" xr:uid="{00000000-0005-0000-0000-00004F3C0000}"/>
    <cellStyle name="Normal 38 2 3 2 9" xfId="15811" xr:uid="{00000000-0005-0000-0000-0000503C0000}"/>
    <cellStyle name="Normal 38 2 3 3" xfId="15812" xr:uid="{00000000-0005-0000-0000-0000513C0000}"/>
    <cellStyle name="Normal 38 2 3 3 2" xfId="15813" xr:uid="{00000000-0005-0000-0000-0000523C0000}"/>
    <cellStyle name="Normal 38 2 3 3 2 2" xfId="15814" xr:uid="{00000000-0005-0000-0000-0000533C0000}"/>
    <cellStyle name="Normal 38 2 3 3 2 3" xfId="15815" xr:uid="{00000000-0005-0000-0000-0000543C0000}"/>
    <cellStyle name="Normal 38 2 3 3 2 4" xfId="15816" xr:uid="{00000000-0005-0000-0000-0000553C0000}"/>
    <cellStyle name="Normal 38 2 3 3 3" xfId="15817" xr:uid="{00000000-0005-0000-0000-0000563C0000}"/>
    <cellStyle name="Normal 38 2 3 3 3 2" xfId="15818" xr:uid="{00000000-0005-0000-0000-0000573C0000}"/>
    <cellStyle name="Normal 38 2 3 3 3 3" xfId="15819" xr:uid="{00000000-0005-0000-0000-0000583C0000}"/>
    <cellStyle name="Normal 38 2 3 3 4" xfId="15820" xr:uid="{00000000-0005-0000-0000-0000593C0000}"/>
    <cellStyle name="Normal 38 2 3 3 5" xfId="15821" xr:uid="{00000000-0005-0000-0000-00005A3C0000}"/>
    <cellStyle name="Normal 38 2 3 3 6" xfId="15822" xr:uid="{00000000-0005-0000-0000-00005B3C0000}"/>
    <cellStyle name="Normal 38 2 3 4" xfId="15823" xr:uid="{00000000-0005-0000-0000-00005C3C0000}"/>
    <cellStyle name="Normal 38 2 3 4 2" xfId="15824" xr:uid="{00000000-0005-0000-0000-00005D3C0000}"/>
    <cellStyle name="Normal 38 2 3 4 3" xfId="15825" xr:uid="{00000000-0005-0000-0000-00005E3C0000}"/>
    <cellStyle name="Normal 38 2 3 4 4" xfId="15826" xr:uid="{00000000-0005-0000-0000-00005F3C0000}"/>
    <cellStyle name="Normal 38 2 3 5" xfId="15827" xr:uid="{00000000-0005-0000-0000-0000603C0000}"/>
    <cellStyle name="Normal 38 2 3 5 2" xfId="15828" xr:uid="{00000000-0005-0000-0000-0000613C0000}"/>
    <cellStyle name="Normal 38 2 3 5 3" xfId="15829" xr:uid="{00000000-0005-0000-0000-0000623C0000}"/>
    <cellStyle name="Normal 38 2 3 5 4" xfId="15830" xr:uid="{00000000-0005-0000-0000-0000633C0000}"/>
    <cellStyle name="Normal 38 2 3 6" xfId="15831" xr:uid="{00000000-0005-0000-0000-0000643C0000}"/>
    <cellStyle name="Normal 38 2 3 6 2" xfId="15832" xr:uid="{00000000-0005-0000-0000-0000653C0000}"/>
    <cellStyle name="Normal 38 2 3 6 3" xfId="15833" xr:uid="{00000000-0005-0000-0000-0000663C0000}"/>
    <cellStyle name="Normal 38 2 3 6 4" xfId="15834" xr:uid="{00000000-0005-0000-0000-0000673C0000}"/>
    <cellStyle name="Normal 38 2 3 7" xfId="15835" xr:uid="{00000000-0005-0000-0000-0000683C0000}"/>
    <cellStyle name="Normal 38 2 3 7 2" xfId="15836" xr:uid="{00000000-0005-0000-0000-0000693C0000}"/>
    <cellStyle name="Normal 38 2 3 7 3" xfId="15837" xr:uid="{00000000-0005-0000-0000-00006A3C0000}"/>
    <cellStyle name="Normal 38 2 3 8" xfId="15838" xr:uid="{00000000-0005-0000-0000-00006B3C0000}"/>
    <cellStyle name="Normal 38 2 3 9" xfId="15839" xr:uid="{00000000-0005-0000-0000-00006C3C0000}"/>
    <cellStyle name="Normal 38 2 4" xfId="15840" xr:uid="{00000000-0005-0000-0000-00006D3C0000}"/>
    <cellStyle name="Normal 38 2 4 2" xfId="15841" xr:uid="{00000000-0005-0000-0000-00006E3C0000}"/>
    <cellStyle name="Normal 38 2 4 2 2" xfId="15842" xr:uid="{00000000-0005-0000-0000-00006F3C0000}"/>
    <cellStyle name="Normal 38 2 4 2 2 2" xfId="15843" xr:uid="{00000000-0005-0000-0000-0000703C0000}"/>
    <cellStyle name="Normal 38 2 4 2 2 3" xfId="15844" xr:uid="{00000000-0005-0000-0000-0000713C0000}"/>
    <cellStyle name="Normal 38 2 4 2 2 4" xfId="15845" xr:uid="{00000000-0005-0000-0000-0000723C0000}"/>
    <cellStyle name="Normal 38 2 4 2 3" xfId="15846" xr:uid="{00000000-0005-0000-0000-0000733C0000}"/>
    <cellStyle name="Normal 38 2 4 2 3 2" xfId="15847" xr:uid="{00000000-0005-0000-0000-0000743C0000}"/>
    <cellStyle name="Normal 38 2 4 2 3 3" xfId="15848" xr:uid="{00000000-0005-0000-0000-0000753C0000}"/>
    <cellStyle name="Normal 38 2 4 2 4" xfId="15849" xr:uid="{00000000-0005-0000-0000-0000763C0000}"/>
    <cellStyle name="Normal 38 2 4 2 5" xfId="15850" xr:uid="{00000000-0005-0000-0000-0000773C0000}"/>
    <cellStyle name="Normal 38 2 4 2 6" xfId="15851" xr:uid="{00000000-0005-0000-0000-0000783C0000}"/>
    <cellStyle name="Normal 38 2 4 3" xfId="15852" xr:uid="{00000000-0005-0000-0000-0000793C0000}"/>
    <cellStyle name="Normal 38 2 4 3 2" xfId="15853" xr:uid="{00000000-0005-0000-0000-00007A3C0000}"/>
    <cellStyle name="Normal 38 2 4 3 3" xfId="15854" xr:uid="{00000000-0005-0000-0000-00007B3C0000}"/>
    <cellStyle name="Normal 38 2 4 3 4" xfId="15855" xr:uid="{00000000-0005-0000-0000-00007C3C0000}"/>
    <cellStyle name="Normal 38 2 4 4" xfId="15856" xr:uid="{00000000-0005-0000-0000-00007D3C0000}"/>
    <cellStyle name="Normal 38 2 4 4 2" xfId="15857" xr:uid="{00000000-0005-0000-0000-00007E3C0000}"/>
    <cellStyle name="Normal 38 2 4 4 3" xfId="15858" xr:uid="{00000000-0005-0000-0000-00007F3C0000}"/>
    <cellStyle name="Normal 38 2 4 4 4" xfId="15859" xr:uid="{00000000-0005-0000-0000-0000803C0000}"/>
    <cellStyle name="Normal 38 2 4 5" xfId="15860" xr:uid="{00000000-0005-0000-0000-0000813C0000}"/>
    <cellStyle name="Normal 38 2 4 5 2" xfId="15861" xr:uid="{00000000-0005-0000-0000-0000823C0000}"/>
    <cellStyle name="Normal 38 2 4 5 3" xfId="15862" xr:uid="{00000000-0005-0000-0000-0000833C0000}"/>
    <cellStyle name="Normal 38 2 4 5 4" xfId="15863" xr:uid="{00000000-0005-0000-0000-0000843C0000}"/>
    <cellStyle name="Normal 38 2 4 6" xfId="15864" xr:uid="{00000000-0005-0000-0000-0000853C0000}"/>
    <cellStyle name="Normal 38 2 4 6 2" xfId="15865" xr:uid="{00000000-0005-0000-0000-0000863C0000}"/>
    <cellStyle name="Normal 38 2 4 6 3" xfId="15866" xr:uid="{00000000-0005-0000-0000-0000873C0000}"/>
    <cellStyle name="Normal 38 2 4 7" xfId="15867" xr:uid="{00000000-0005-0000-0000-0000883C0000}"/>
    <cellStyle name="Normal 38 2 4 8" xfId="15868" xr:uid="{00000000-0005-0000-0000-0000893C0000}"/>
    <cellStyle name="Normal 38 2 4 9" xfId="15869" xr:uid="{00000000-0005-0000-0000-00008A3C0000}"/>
    <cellStyle name="Normal 38 2 5" xfId="15870" xr:uid="{00000000-0005-0000-0000-00008B3C0000}"/>
    <cellStyle name="Normal 38 2 5 2" xfId="15871" xr:uid="{00000000-0005-0000-0000-00008C3C0000}"/>
    <cellStyle name="Normal 38 2 5 2 2" xfId="15872" xr:uid="{00000000-0005-0000-0000-00008D3C0000}"/>
    <cellStyle name="Normal 38 2 5 2 2 2" xfId="15873" xr:uid="{00000000-0005-0000-0000-00008E3C0000}"/>
    <cellStyle name="Normal 38 2 5 2 2 3" xfId="15874" xr:uid="{00000000-0005-0000-0000-00008F3C0000}"/>
    <cellStyle name="Normal 38 2 5 2 2 4" xfId="15875" xr:uid="{00000000-0005-0000-0000-0000903C0000}"/>
    <cellStyle name="Normal 38 2 5 2 3" xfId="15876" xr:uid="{00000000-0005-0000-0000-0000913C0000}"/>
    <cellStyle name="Normal 38 2 5 2 3 2" xfId="15877" xr:uid="{00000000-0005-0000-0000-0000923C0000}"/>
    <cellStyle name="Normal 38 2 5 2 3 3" xfId="15878" xr:uid="{00000000-0005-0000-0000-0000933C0000}"/>
    <cellStyle name="Normal 38 2 5 2 4" xfId="15879" xr:uid="{00000000-0005-0000-0000-0000943C0000}"/>
    <cellStyle name="Normal 38 2 5 2 5" xfId="15880" xr:uid="{00000000-0005-0000-0000-0000953C0000}"/>
    <cellStyle name="Normal 38 2 5 2 6" xfId="15881" xr:uid="{00000000-0005-0000-0000-0000963C0000}"/>
    <cellStyle name="Normal 38 2 5 3" xfId="15882" xr:uid="{00000000-0005-0000-0000-0000973C0000}"/>
    <cellStyle name="Normal 38 2 5 3 2" xfId="15883" xr:uid="{00000000-0005-0000-0000-0000983C0000}"/>
    <cellStyle name="Normal 38 2 5 3 3" xfId="15884" xr:uid="{00000000-0005-0000-0000-0000993C0000}"/>
    <cellStyle name="Normal 38 2 5 3 4" xfId="15885" xr:uid="{00000000-0005-0000-0000-00009A3C0000}"/>
    <cellStyle name="Normal 38 2 5 4" xfId="15886" xr:uid="{00000000-0005-0000-0000-00009B3C0000}"/>
    <cellStyle name="Normal 38 2 5 4 2" xfId="15887" xr:uid="{00000000-0005-0000-0000-00009C3C0000}"/>
    <cellStyle name="Normal 38 2 5 4 3" xfId="15888" xr:uid="{00000000-0005-0000-0000-00009D3C0000}"/>
    <cellStyle name="Normal 38 2 5 4 4" xfId="15889" xr:uid="{00000000-0005-0000-0000-00009E3C0000}"/>
    <cellStyle name="Normal 38 2 5 5" xfId="15890" xr:uid="{00000000-0005-0000-0000-00009F3C0000}"/>
    <cellStyle name="Normal 38 2 5 5 2" xfId="15891" xr:uid="{00000000-0005-0000-0000-0000A03C0000}"/>
    <cellStyle name="Normal 38 2 5 5 3" xfId="15892" xr:uid="{00000000-0005-0000-0000-0000A13C0000}"/>
    <cellStyle name="Normal 38 2 5 5 4" xfId="15893" xr:uid="{00000000-0005-0000-0000-0000A23C0000}"/>
    <cellStyle name="Normal 38 2 5 6" xfId="15894" xr:uid="{00000000-0005-0000-0000-0000A33C0000}"/>
    <cellStyle name="Normal 38 2 5 6 2" xfId="15895" xr:uid="{00000000-0005-0000-0000-0000A43C0000}"/>
    <cellStyle name="Normal 38 2 5 6 3" xfId="15896" xr:uid="{00000000-0005-0000-0000-0000A53C0000}"/>
    <cellStyle name="Normal 38 2 5 7" xfId="15897" xr:uid="{00000000-0005-0000-0000-0000A63C0000}"/>
    <cellStyle name="Normal 38 2 5 8" xfId="15898" xr:uid="{00000000-0005-0000-0000-0000A73C0000}"/>
    <cellStyle name="Normal 38 2 5 9" xfId="15899" xr:uid="{00000000-0005-0000-0000-0000A83C0000}"/>
    <cellStyle name="Normal 38 2 6" xfId="15900" xr:uid="{00000000-0005-0000-0000-0000A93C0000}"/>
    <cellStyle name="Normal 38 2 6 2" xfId="15901" xr:uid="{00000000-0005-0000-0000-0000AA3C0000}"/>
    <cellStyle name="Normal 38 2 6 2 2" xfId="15902" xr:uid="{00000000-0005-0000-0000-0000AB3C0000}"/>
    <cellStyle name="Normal 38 2 6 2 2 2" xfId="15903" xr:uid="{00000000-0005-0000-0000-0000AC3C0000}"/>
    <cellStyle name="Normal 38 2 6 2 2 3" xfId="15904" xr:uid="{00000000-0005-0000-0000-0000AD3C0000}"/>
    <cellStyle name="Normal 38 2 6 2 2 4" xfId="15905" xr:uid="{00000000-0005-0000-0000-0000AE3C0000}"/>
    <cellStyle name="Normal 38 2 6 2 3" xfId="15906" xr:uid="{00000000-0005-0000-0000-0000AF3C0000}"/>
    <cellStyle name="Normal 38 2 6 2 3 2" xfId="15907" xr:uid="{00000000-0005-0000-0000-0000B03C0000}"/>
    <cellStyle name="Normal 38 2 6 2 3 3" xfId="15908" xr:uid="{00000000-0005-0000-0000-0000B13C0000}"/>
    <cellStyle name="Normal 38 2 6 2 4" xfId="15909" xr:uid="{00000000-0005-0000-0000-0000B23C0000}"/>
    <cellStyle name="Normal 38 2 6 2 5" xfId="15910" xr:uid="{00000000-0005-0000-0000-0000B33C0000}"/>
    <cellStyle name="Normal 38 2 6 2 6" xfId="15911" xr:uid="{00000000-0005-0000-0000-0000B43C0000}"/>
    <cellStyle name="Normal 38 2 6 3" xfId="15912" xr:uid="{00000000-0005-0000-0000-0000B53C0000}"/>
    <cellStyle name="Normal 38 2 6 3 2" xfId="15913" xr:uid="{00000000-0005-0000-0000-0000B63C0000}"/>
    <cellStyle name="Normal 38 2 6 3 3" xfId="15914" xr:uid="{00000000-0005-0000-0000-0000B73C0000}"/>
    <cellStyle name="Normal 38 2 6 3 4" xfId="15915" xr:uid="{00000000-0005-0000-0000-0000B83C0000}"/>
    <cellStyle name="Normal 38 2 6 4" xfId="15916" xr:uid="{00000000-0005-0000-0000-0000B93C0000}"/>
    <cellStyle name="Normal 38 2 6 4 2" xfId="15917" xr:uid="{00000000-0005-0000-0000-0000BA3C0000}"/>
    <cellStyle name="Normal 38 2 6 4 3" xfId="15918" xr:uid="{00000000-0005-0000-0000-0000BB3C0000}"/>
    <cellStyle name="Normal 38 2 6 4 4" xfId="15919" xr:uid="{00000000-0005-0000-0000-0000BC3C0000}"/>
    <cellStyle name="Normal 38 2 6 5" xfId="15920" xr:uid="{00000000-0005-0000-0000-0000BD3C0000}"/>
    <cellStyle name="Normal 38 2 6 5 2" xfId="15921" xr:uid="{00000000-0005-0000-0000-0000BE3C0000}"/>
    <cellStyle name="Normal 38 2 6 5 3" xfId="15922" xr:uid="{00000000-0005-0000-0000-0000BF3C0000}"/>
    <cellStyle name="Normal 38 2 6 6" xfId="15923" xr:uid="{00000000-0005-0000-0000-0000C03C0000}"/>
    <cellStyle name="Normal 38 2 6 7" xfId="15924" xr:uid="{00000000-0005-0000-0000-0000C13C0000}"/>
    <cellStyle name="Normal 38 2 6 8" xfId="15925" xr:uid="{00000000-0005-0000-0000-0000C23C0000}"/>
    <cellStyle name="Normal 38 2 7" xfId="15926" xr:uid="{00000000-0005-0000-0000-0000C33C0000}"/>
    <cellStyle name="Normal 38 2 7 2" xfId="15927" xr:uid="{00000000-0005-0000-0000-0000C43C0000}"/>
    <cellStyle name="Normal 38 2 7 2 2" xfId="15928" xr:uid="{00000000-0005-0000-0000-0000C53C0000}"/>
    <cellStyle name="Normal 38 2 7 2 3" xfId="15929" xr:uid="{00000000-0005-0000-0000-0000C63C0000}"/>
    <cellStyle name="Normal 38 2 7 2 4" xfId="15930" xr:uid="{00000000-0005-0000-0000-0000C73C0000}"/>
    <cellStyle name="Normal 38 2 7 3" xfId="15931" xr:uid="{00000000-0005-0000-0000-0000C83C0000}"/>
    <cellStyle name="Normal 38 2 7 3 2" xfId="15932" xr:uid="{00000000-0005-0000-0000-0000C93C0000}"/>
    <cellStyle name="Normal 38 2 7 3 3" xfId="15933" xr:uid="{00000000-0005-0000-0000-0000CA3C0000}"/>
    <cellStyle name="Normal 38 2 7 4" xfId="15934" xr:uid="{00000000-0005-0000-0000-0000CB3C0000}"/>
    <cellStyle name="Normal 38 2 7 5" xfId="15935" xr:uid="{00000000-0005-0000-0000-0000CC3C0000}"/>
    <cellStyle name="Normal 38 2 7 6" xfId="15936" xr:uid="{00000000-0005-0000-0000-0000CD3C0000}"/>
    <cellStyle name="Normal 38 2 8" xfId="15937" xr:uid="{00000000-0005-0000-0000-0000CE3C0000}"/>
    <cellStyle name="Normal 38 2 8 2" xfId="15938" xr:uid="{00000000-0005-0000-0000-0000CF3C0000}"/>
    <cellStyle name="Normal 38 2 8 3" xfId="15939" xr:uid="{00000000-0005-0000-0000-0000D03C0000}"/>
    <cellStyle name="Normal 38 2 8 4" xfId="15940" xr:uid="{00000000-0005-0000-0000-0000D13C0000}"/>
    <cellStyle name="Normal 38 2 9" xfId="15941" xr:uid="{00000000-0005-0000-0000-0000D23C0000}"/>
    <cellStyle name="Normal 38 2 9 2" xfId="15942" xr:uid="{00000000-0005-0000-0000-0000D33C0000}"/>
    <cellStyle name="Normal 38 2 9 3" xfId="15943" xr:uid="{00000000-0005-0000-0000-0000D43C0000}"/>
    <cellStyle name="Normal 38 2 9 4" xfId="15944" xr:uid="{00000000-0005-0000-0000-0000D53C0000}"/>
    <cellStyle name="Normal 38 3" xfId="314" xr:uid="{00000000-0005-0000-0000-0000D63C0000}"/>
    <cellStyle name="Normal 38 3 10" xfId="15945" xr:uid="{00000000-0005-0000-0000-0000D73C0000}"/>
    <cellStyle name="Normal 38 3 10 2" xfId="15946" xr:uid="{00000000-0005-0000-0000-0000D83C0000}"/>
    <cellStyle name="Normal 38 3 10 3" xfId="15947" xr:uid="{00000000-0005-0000-0000-0000D93C0000}"/>
    <cellStyle name="Normal 38 3 10 4" xfId="15948" xr:uid="{00000000-0005-0000-0000-0000DA3C0000}"/>
    <cellStyle name="Normal 38 3 11" xfId="15949" xr:uid="{00000000-0005-0000-0000-0000DB3C0000}"/>
    <cellStyle name="Normal 38 3 11 2" xfId="15950" xr:uid="{00000000-0005-0000-0000-0000DC3C0000}"/>
    <cellStyle name="Normal 38 3 11 3" xfId="15951" xr:uid="{00000000-0005-0000-0000-0000DD3C0000}"/>
    <cellStyle name="Normal 38 3 12" xfId="15952" xr:uid="{00000000-0005-0000-0000-0000DE3C0000}"/>
    <cellStyle name="Normal 38 3 13" xfId="15953" xr:uid="{00000000-0005-0000-0000-0000DF3C0000}"/>
    <cellStyle name="Normal 38 3 14" xfId="15954" xr:uid="{00000000-0005-0000-0000-0000E03C0000}"/>
    <cellStyle name="Normal 38 3 2" xfId="15955" xr:uid="{00000000-0005-0000-0000-0000E13C0000}"/>
    <cellStyle name="Normal 38 3 2 10" xfId="15956" xr:uid="{00000000-0005-0000-0000-0000E23C0000}"/>
    <cellStyle name="Normal 38 3 2 11" xfId="15957" xr:uid="{00000000-0005-0000-0000-0000E33C0000}"/>
    <cellStyle name="Normal 38 3 2 2" xfId="15958" xr:uid="{00000000-0005-0000-0000-0000E43C0000}"/>
    <cellStyle name="Normal 38 3 2 2 10" xfId="15959" xr:uid="{00000000-0005-0000-0000-0000E53C0000}"/>
    <cellStyle name="Normal 38 3 2 2 2" xfId="15960" xr:uid="{00000000-0005-0000-0000-0000E63C0000}"/>
    <cellStyle name="Normal 38 3 2 2 2 2" xfId="15961" xr:uid="{00000000-0005-0000-0000-0000E73C0000}"/>
    <cellStyle name="Normal 38 3 2 2 2 2 2" xfId="15962" xr:uid="{00000000-0005-0000-0000-0000E83C0000}"/>
    <cellStyle name="Normal 38 3 2 2 2 2 2 2" xfId="15963" xr:uid="{00000000-0005-0000-0000-0000E93C0000}"/>
    <cellStyle name="Normal 38 3 2 2 2 2 2 3" xfId="15964" xr:uid="{00000000-0005-0000-0000-0000EA3C0000}"/>
    <cellStyle name="Normal 38 3 2 2 2 2 2 4" xfId="15965" xr:uid="{00000000-0005-0000-0000-0000EB3C0000}"/>
    <cellStyle name="Normal 38 3 2 2 2 2 3" xfId="15966" xr:uid="{00000000-0005-0000-0000-0000EC3C0000}"/>
    <cellStyle name="Normal 38 3 2 2 2 2 3 2" xfId="15967" xr:uid="{00000000-0005-0000-0000-0000ED3C0000}"/>
    <cellStyle name="Normal 38 3 2 2 2 2 3 3" xfId="15968" xr:uid="{00000000-0005-0000-0000-0000EE3C0000}"/>
    <cellStyle name="Normal 38 3 2 2 2 2 4" xfId="15969" xr:uid="{00000000-0005-0000-0000-0000EF3C0000}"/>
    <cellStyle name="Normal 38 3 2 2 2 2 5" xfId="15970" xr:uid="{00000000-0005-0000-0000-0000F03C0000}"/>
    <cellStyle name="Normal 38 3 2 2 2 2 6" xfId="15971" xr:uid="{00000000-0005-0000-0000-0000F13C0000}"/>
    <cellStyle name="Normal 38 3 2 2 2 3" xfId="15972" xr:uid="{00000000-0005-0000-0000-0000F23C0000}"/>
    <cellStyle name="Normal 38 3 2 2 2 3 2" xfId="15973" xr:uid="{00000000-0005-0000-0000-0000F33C0000}"/>
    <cellStyle name="Normal 38 3 2 2 2 3 3" xfId="15974" xr:uid="{00000000-0005-0000-0000-0000F43C0000}"/>
    <cellStyle name="Normal 38 3 2 2 2 3 4" xfId="15975" xr:uid="{00000000-0005-0000-0000-0000F53C0000}"/>
    <cellStyle name="Normal 38 3 2 2 2 4" xfId="15976" xr:uid="{00000000-0005-0000-0000-0000F63C0000}"/>
    <cellStyle name="Normal 38 3 2 2 2 4 2" xfId="15977" xr:uid="{00000000-0005-0000-0000-0000F73C0000}"/>
    <cellStyle name="Normal 38 3 2 2 2 4 3" xfId="15978" xr:uid="{00000000-0005-0000-0000-0000F83C0000}"/>
    <cellStyle name="Normal 38 3 2 2 2 4 4" xfId="15979" xr:uid="{00000000-0005-0000-0000-0000F93C0000}"/>
    <cellStyle name="Normal 38 3 2 2 2 5" xfId="15980" xr:uid="{00000000-0005-0000-0000-0000FA3C0000}"/>
    <cellStyle name="Normal 38 3 2 2 2 5 2" xfId="15981" xr:uid="{00000000-0005-0000-0000-0000FB3C0000}"/>
    <cellStyle name="Normal 38 3 2 2 2 5 3" xfId="15982" xr:uid="{00000000-0005-0000-0000-0000FC3C0000}"/>
    <cellStyle name="Normal 38 3 2 2 2 5 4" xfId="15983" xr:uid="{00000000-0005-0000-0000-0000FD3C0000}"/>
    <cellStyle name="Normal 38 3 2 2 2 6" xfId="15984" xr:uid="{00000000-0005-0000-0000-0000FE3C0000}"/>
    <cellStyle name="Normal 38 3 2 2 2 6 2" xfId="15985" xr:uid="{00000000-0005-0000-0000-0000FF3C0000}"/>
    <cellStyle name="Normal 38 3 2 2 2 6 3" xfId="15986" xr:uid="{00000000-0005-0000-0000-0000003D0000}"/>
    <cellStyle name="Normal 38 3 2 2 2 7" xfId="15987" xr:uid="{00000000-0005-0000-0000-0000013D0000}"/>
    <cellStyle name="Normal 38 3 2 2 2 8" xfId="15988" xr:uid="{00000000-0005-0000-0000-0000023D0000}"/>
    <cellStyle name="Normal 38 3 2 2 2 9" xfId="15989" xr:uid="{00000000-0005-0000-0000-0000033D0000}"/>
    <cellStyle name="Normal 38 3 2 2 3" xfId="15990" xr:uid="{00000000-0005-0000-0000-0000043D0000}"/>
    <cellStyle name="Normal 38 3 2 2 3 2" xfId="15991" xr:uid="{00000000-0005-0000-0000-0000053D0000}"/>
    <cellStyle name="Normal 38 3 2 2 3 2 2" xfId="15992" xr:uid="{00000000-0005-0000-0000-0000063D0000}"/>
    <cellStyle name="Normal 38 3 2 2 3 2 3" xfId="15993" xr:uid="{00000000-0005-0000-0000-0000073D0000}"/>
    <cellStyle name="Normal 38 3 2 2 3 2 4" xfId="15994" xr:uid="{00000000-0005-0000-0000-0000083D0000}"/>
    <cellStyle name="Normal 38 3 2 2 3 3" xfId="15995" xr:uid="{00000000-0005-0000-0000-0000093D0000}"/>
    <cellStyle name="Normal 38 3 2 2 3 3 2" xfId="15996" xr:uid="{00000000-0005-0000-0000-00000A3D0000}"/>
    <cellStyle name="Normal 38 3 2 2 3 3 3" xfId="15997" xr:uid="{00000000-0005-0000-0000-00000B3D0000}"/>
    <cellStyle name="Normal 38 3 2 2 3 4" xfId="15998" xr:uid="{00000000-0005-0000-0000-00000C3D0000}"/>
    <cellStyle name="Normal 38 3 2 2 3 5" xfId="15999" xr:uid="{00000000-0005-0000-0000-00000D3D0000}"/>
    <cellStyle name="Normal 38 3 2 2 3 6" xfId="16000" xr:uid="{00000000-0005-0000-0000-00000E3D0000}"/>
    <cellStyle name="Normal 38 3 2 2 4" xfId="16001" xr:uid="{00000000-0005-0000-0000-00000F3D0000}"/>
    <cellStyle name="Normal 38 3 2 2 4 2" xfId="16002" xr:uid="{00000000-0005-0000-0000-0000103D0000}"/>
    <cellStyle name="Normal 38 3 2 2 4 3" xfId="16003" xr:uid="{00000000-0005-0000-0000-0000113D0000}"/>
    <cellStyle name="Normal 38 3 2 2 4 4" xfId="16004" xr:uid="{00000000-0005-0000-0000-0000123D0000}"/>
    <cellStyle name="Normal 38 3 2 2 5" xfId="16005" xr:uid="{00000000-0005-0000-0000-0000133D0000}"/>
    <cellStyle name="Normal 38 3 2 2 5 2" xfId="16006" xr:uid="{00000000-0005-0000-0000-0000143D0000}"/>
    <cellStyle name="Normal 38 3 2 2 5 3" xfId="16007" xr:uid="{00000000-0005-0000-0000-0000153D0000}"/>
    <cellStyle name="Normal 38 3 2 2 5 4" xfId="16008" xr:uid="{00000000-0005-0000-0000-0000163D0000}"/>
    <cellStyle name="Normal 38 3 2 2 6" xfId="16009" xr:uid="{00000000-0005-0000-0000-0000173D0000}"/>
    <cellStyle name="Normal 38 3 2 2 6 2" xfId="16010" xr:uid="{00000000-0005-0000-0000-0000183D0000}"/>
    <cellStyle name="Normal 38 3 2 2 6 3" xfId="16011" xr:uid="{00000000-0005-0000-0000-0000193D0000}"/>
    <cellStyle name="Normal 38 3 2 2 6 4" xfId="16012" xr:uid="{00000000-0005-0000-0000-00001A3D0000}"/>
    <cellStyle name="Normal 38 3 2 2 7" xfId="16013" xr:uid="{00000000-0005-0000-0000-00001B3D0000}"/>
    <cellStyle name="Normal 38 3 2 2 7 2" xfId="16014" xr:uid="{00000000-0005-0000-0000-00001C3D0000}"/>
    <cellStyle name="Normal 38 3 2 2 7 3" xfId="16015" xr:uid="{00000000-0005-0000-0000-00001D3D0000}"/>
    <cellStyle name="Normal 38 3 2 2 8" xfId="16016" xr:uid="{00000000-0005-0000-0000-00001E3D0000}"/>
    <cellStyle name="Normal 38 3 2 2 9" xfId="16017" xr:uid="{00000000-0005-0000-0000-00001F3D0000}"/>
    <cellStyle name="Normal 38 3 2 3" xfId="16018" xr:uid="{00000000-0005-0000-0000-0000203D0000}"/>
    <cellStyle name="Normal 38 3 2 3 2" xfId="16019" xr:uid="{00000000-0005-0000-0000-0000213D0000}"/>
    <cellStyle name="Normal 38 3 2 3 2 2" xfId="16020" xr:uid="{00000000-0005-0000-0000-0000223D0000}"/>
    <cellStyle name="Normal 38 3 2 3 2 2 2" xfId="16021" xr:uid="{00000000-0005-0000-0000-0000233D0000}"/>
    <cellStyle name="Normal 38 3 2 3 2 2 3" xfId="16022" xr:uid="{00000000-0005-0000-0000-0000243D0000}"/>
    <cellStyle name="Normal 38 3 2 3 2 2 4" xfId="16023" xr:uid="{00000000-0005-0000-0000-0000253D0000}"/>
    <cellStyle name="Normal 38 3 2 3 2 3" xfId="16024" xr:uid="{00000000-0005-0000-0000-0000263D0000}"/>
    <cellStyle name="Normal 38 3 2 3 2 3 2" xfId="16025" xr:uid="{00000000-0005-0000-0000-0000273D0000}"/>
    <cellStyle name="Normal 38 3 2 3 2 3 3" xfId="16026" xr:uid="{00000000-0005-0000-0000-0000283D0000}"/>
    <cellStyle name="Normal 38 3 2 3 2 4" xfId="16027" xr:uid="{00000000-0005-0000-0000-0000293D0000}"/>
    <cellStyle name="Normal 38 3 2 3 2 5" xfId="16028" xr:uid="{00000000-0005-0000-0000-00002A3D0000}"/>
    <cellStyle name="Normal 38 3 2 3 2 6" xfId="16029" xr:uid="{00000000-0005-0000-0000-00002B3D0000}"/>
    <cellStyle name="Normal 38 3 2 3 3" xfId="16030" xr:uid="{00000000-0005-0000-0000-00002C3D0000}"/>
    <cellStyle name="Normal 38 3 2 3 3 2" xfId="16031" xr:uid="{00000000-0005-0000-0000-00002D3D0000}"/>
    <cellStyle name="Normal 38 3 2 3 3 3" xfId="16032" xr:uid="{00000000-0005-0000-0000-00002E3D0000}"/>
    <cellStyle name="Normal 38 3 2 3 3 4" xfId="16033" xr:uid="{00000000-0005-0000-0000-00002F3D0000}"/>
    <cellStyle name="Normal 38 3 2 3 4" xfId="16034" xr:uid="{00000000-0005-0000-0000-0000303D0000}"/>
    <cellStyle name="Normal 38 3 2 3 4 2" xfId="16035" xr:uid="{00000000-0005-0000-0000-0000313D0000}"/>
    <cellStyle name="Normal 38 3 2 3 4 3" xfId="16036" xr:uid="{00000000-0005-0000-0000-0000323D0000}"/>
    <cellStyle name="Normal 38 3 2 3 4 4" xfId="16037" xr:uid="{00000000-0005-0000-0000-0000333D0000}"/>
    <cellStyle name="Normal 38 3 2 3 5" xfId="16038" xr:uid="{00000000-0005-0000-0000-0000343D0000}"/>
    <cellStyle name="Normal 38 3 2 3 5 2" xfId="16039" xr:uid="{00000000-0005-0000-0000-0000353D0000}"/>
    <cellStyle name="Normal 38 3 2 3 5 3" xfId="16040" xr:uid="{00000000-0005-0000-0000-0000363D0000}"/>
    <cellStyle name="Normal 38 3 2 3 5 4" xfId="16041" xr:uid="{00000000-0005-0000-0000-0000373D0000}"/>
    <cellStyle name="Normal 38 3 2 3 6" xfId="16042" xr:uid="{00000000-0005-0000-0000-0000383D0000}"/>
    <cellStyle name="Normal 38 3 2 3 6 2" xfId="16043" xr:uid="{00000000-0005-0000-0000-0000393D0000}"/>
    <cellStyle name="Normal 38 3 2 3 6 3" xfId="16044" xr:uid="{00000000-0005-0000-0000-00003A3D0000}"/>
    <cellStyle name="Normal 38 3 2 3 7" xfId="16045" xr:uid="{00000000-0005-0000-0000-00003B3D0000}"/>
    <cellStyle name="Normal 38 3 2 3 8" xfId="16046" xr:uid="{00000000-0005-0000-0000-00003C3D0000}"/>
    <cellStyle name="Normal 38 3 2 3 9" xfId="16047" xr:uid="{00000000-0005-0000-0000-00003D3D0000}"/>
    <cellStyle name="Normal 38 3 2 4" xfId="16048" xr:uid="{00000000-0005-0000-0000-00003E3D0000}"/>
    <cellStyle name="Normal 38 3 2 4 2" xfId="16049" xr:uid="{00000000-0005-0000-0000-00003F3D0000}"/>
    <cellStyle name="Normal 38 3 2 4 2 2" xfId="16050" xr:uid="{00000000-0005-0000-0000-0000403D0000}"/>
    <cellStyle name="Normal 38 3 2 4 2 3" xfId="16051" xr:uid="{00000000-0005-0000-0000-0000413D0000}"/>
    <cellStyle name="Normal 38 3 2 4 2 4" xfId="16052" xr:uid="{00000000-0005-0000-0000-0000423D0000}"/>
    <cellStyle name="Normal 38 3 2 4 3" xfId="16053" xr:uid="{00000000-0005-0000-0000-0000433D0000}"/>
    <cellStyle name="Normal 38 3 2 4 3 2" xfId="16054" xr:uid="{00000000-0005-0000-0000-0000443D0000}"/>
    <cellStyle name="Normal 38 3 2 4 3 3" xfId="16055" xr:uid="{00000000-0005-0000-0000-0000453D0000}"/>
    <cellStyle name="Normal 38 3 2 4 4" xfId="16056" xr:uid="{00000000-0005-0000-0000-0000463D0000}"/>
    <cellStyle name="Normal 38 3 2 4 5" xfId="16057" xr:uid="{00000000-0005-0000-0000-0000473D0000}"/>
    <cellStyle name="Normal 38 3 2 4 6" xfId="16058" xr:uid="{00000000-0005-0000-0000-0000483D0000}"/>
    <cellStyle name="Normal 38 3 2 5" xfId="16059" xr:uid="{00000000-0005-0000-0000-0000493D0000}"/>
    <cellStyle name="Normal 38 3 2 5 2" xfId="16060" xr:uid="{00000000-0005-0000-0000-00004A3D0000}"/>
    <cellStyle name="Normal 38 3 2 5 3" xfId="16061" xr:uid="{00000000-0005-0000-0000-00004B3D0000}"/>
    <cellStyle name="Normal 38 3 2 5 4" xfId="16062" xr:uid="{00000000-0005-0000-0000-00004C3D0000}"/>
    <cellStyle name="Normal 38 3 2 6" xfId="16063" xr:uid="{00000000-0005-0000-0000-00004D3D0000}"/>
    <cellStyle name="Normal 38 3 2 6 2" xfId="16064" xr:uid="{00000000-0005-0000-0000-00004E3D0000}"/>
    <cellStyle name="Normal 38 3 2 6 3" xfId="16065" xr:uid="{00000000-0005-0000-0000-00004F3D0000}"/>
    <cellStyle name="Normal 38 3 2 6 4" xfId="16066" xr:uid="{00000000-0005-0000-0000-0000503D0000}"/>
    <cellStyle name="Normal 38 3 2 7" xfId="16067" xr:uid="{00000000-0005-0000-0000-0000513D0000}"/>
    <cellStyle name="Normal 38 3 2 7 2" xfId="16068" xr:uid="{00000000-0005-0000-0000-0000523D0000}"/>
    <cellStyle name="Normal 38 3 2 7 3" xfId="16069" xr:uid="{00000000-0005-0000-0000-0000533D0000}"/>
    <cellStyle name="Normal 38 3 2 7 4" xfId="16070" xr:uid="{00000000-0005-0000-0000-0000543D0000}"/>
    <cellStyle name="Normal 38 3 2 8" xfId="16071" xr:uid="{00000000-0005-0000-0000-0000553D0000}"/>
    <cellStyle name="Normal 38 3 2 8 2" xfId="16072" xr:uid="{00000000-0005-0000-0000-0000563D0000}"/>
    <cellStyle name="Normal 38 3 2 8 3" xfId="16073" xr:uid="{00000000-0005-0000-0000-0000573D0000}"/>
    <cellStyle name="Normal 38 3 2 9" xfId="16074" xr:uid="{00000000-0005-0000-0000-0000583D0000}"/>
    <cellStyle name="Normal 38 3 3" xfId="16075" xr:uid="{00000000-0005-0000-0000-0000593D0000}"/>
    <cellStyle name="Normal 38 3 3 10" xfId="16076" xr:uid="{00000000-0005-0000-0000-00005A3D0000}"/>
    <cellStyle name="Normal 38 3 3 2" xfId="16077" xr:uid="{00000000-0005-0000-0000-00005B3D0000}"/>
    <cellStyle name="Normal 38 3 3 2 2" xfId="16078" xr:uid="{00000000-0005-0000-0000-00005C3D0000}"/>
    <cellStyle name="Normal 38 3 3 2 2 2" xfId="16079" xr:uid="{00000000-0005-0000-0000-00005D3D0000}"/>
    <cellStyle name="Normal 38 3 3 2 2 2 2" xfId="16080" xr:uid="{00000000-0005-0000-0000-00005E3D0000}"/>
    <cellStyle name="Normal 38 3 3 2 2 2 3" xfId="16081" xr:uid="{00000000-0005-0000-0000-00005F3D0000}"/>
    <cellStyle name="Normal 38 3 3 2 2 2 4" xfId="16082" xr:uid="{00000000-0005-0000-0000-0000603D0000}"/>
    <cellStyle name="Normal 38 3 3 2 2 3" xfId="16083" xr:uid="{00000000-0005-0000-0000-0000613D0000}"/>
    <cellStyle name="Normal 38 3 3 2 2 3 2" xfId="16084" xr:uid="{00000000-0005-0000-0000-0000623D0000}"/>
    <cellStyle name="Normal 38 3 3 2 2 3 3" xfId="16085" xr:uid="{00000000-0005-0000-0000-0000633D0000}"/>
    <cellStyle name="Normal 38 3 3 2 2 4" xfId="16086" xr:uid="{00000000-0005-0000-0000-0000643D0000}"/>
    <cellStyle name="Normal 38 3 3 2 2 5" xfId="16087" xr:uid="{00000000-0005-0000-0000-0000653D0000}"/>
    <cellStyle name="Normal 38 3 3 2 2 6" xfId="16088" xr:uid="{00000000-0005-0000-0000-0000663D0000}"/>
    <cellStyle name="Normal 38 3 3 2 3" xfId="16089" xr:uid="{00000000-0005-0000-0000-0000673D0000}"/>
    <cellStyle name="Normal 38 3 3 2 3 2" xfId="16090" xr:uid="{00000000-0005-0000-0000-0000683D0000}"/>
    <cellStyle name="Normal 38 3 3 2 3 3" xfId="16091" xr:uid="{00000000-0005-0000-0000-0000693D0000}"/>
    <cellStyle name="Normal 38 3 3 2 3 4" xfId="16092" xr:uid="{00000000-0005-0000-0000-00006A3D0000}"/>
    <cellStyle name="Normal 38 3 3 2 4" xfId="16093" xr:uid="{00000000-0005-0000-0000-00006B3D0000}"/>
    <cellStyle name="Normal 38 3 3 2 4 2" xfId="16094" xr:uid="{00000000-0005-0000-0000-00006C3D0000}"/>
    <cellStyle name="Normal 38 3 3 2 4 3" xfId="16095" xr:uid="{00000000-0005-0000-0000-00006D3D0000}"/>
    <cellStyle name="Normal 38 3 3 2 4 4" xfId="16096" xr:uid="{00000000-0005-0000-0000-00006E3D0000}"/>
    <cellStyle name="Normal 38 3 3 2 5" xfId="16097" xr:uid="{00000000-0005-0000-0000-00006F3D0000}"/>
    <cellStyle name="Normal 38 3 3 2 5 2" xfId="16098" xr:uid="{00000000-0005-0000-0000-0000703D0000}"/>
    <cellStyle name="Normal 38 3 3 2 5 3" xfId="16099" xr:uid="{00000000-0005-0000-0000-0000713D0000}"/>
    <cellStyle name="Normal 38 3 3 2 5 4" xfId="16100" xr:uid="{00000000-0005-0000-0000-0000723D0000}"/>
    <cellStyle name="Normal 38 3 3 2 6" xfId="16101" xr:uid="{00000000-0005-0000-0000-0000733D0000}"/>
    <cellStyle name="Normal 38 3 3 2 6 2" xfId="16102" xr:uid="{00000000-0005-0000-0000-0000743D0000}"/>
    <cellStyle name="Normal 38 3 3 2 6 3" xfId="16103" xr:uid="{00000000-0005-0000-0000-0000753D0000}"/>
    <cellStyle name="Normal 38 3 3 2 7" xfId="16104" xr:uid="{00000000-0005-0000-0000-0000763D0000}"/>
    <cellStyle name="Normal 38 3 3 2 8" xfId="16105" xr:uid="{00000000-0005-0000-0000-0000773D0000}"/>
    <cellStyle name="Normal 38 3 3 2 9" xfId="16106" xr:uid="{00000000-0005-0000-0000-0000783D0000}"/>
    <cellStyle name="Normal 38 3 3 3" xfId="16107" xr:uid="{00000000-0005-0000-0000-0000793D0000}"/>
    <cellStyle name="Normal 38 3 3 3 2" xfId="16108" xr:uid="{00000000-0005-0000-0000-00007A3D0000}"/>
    <cellStyle name="Normal 38 3 3 3 2 2" xfId="16109" xr:uid="{00000000-0005-0000-0000-00007B3D0000}"/>
    <cellStyle name="Normal 38 3 3 3 2 3" xfId="16110" xr:uid="{00000000-0005-0000-0000-00007C3D0000}"/>
    <cellStyle name="Normal 38 3 3 3 2 4" xfId="16111" xr:uid="{00000000-0005-0000-0000-00007D3D0000}"/>
    <cellStyle name="Normal 38 3 3 3 3" xfId="16112" xr:uid="{00000000-0005-0000-0000-00007E3D0000}"/>
    <cellStyle name="Normal 38 3 3 3 3 2" xfId="16113" xr:uid="{00000000-0005-0000-0000-00007F3D0000}"/>
    <cellStyle name="Normal 38 3 3 3 3 3" xfId="16114" xr:uid="{00000000-0005-0000-0000-0000803D0000}"/>
    <cellStyle name="Normal 38 3 3 3 4" xfId="16115" xr:uid="{00000000-0005-0000-0000-0000813D0000}"/>
    <cellStyle name="Normal 38 3 3 3 5" xfId="16116" xr:uid="{00000000-0005-0000-0000-0000823D0000}"/>
    <cellStyle name="Normal 38 3 3 3 6" xfId="16117" xr:uid="{00000000-0005-0000-0000-0000833D0000}"/>
    <cellStyle name="Normal 38 3 3 4" xfId="16118" xr:uid="{00000000-0005-0000-0000-0000843D0000}"/>
    <cellStyle name="Normal 38 3 3 4 2" xfId="16119" xr:uid="{00000000-0005-0000-0000-0000853D0000}"/>
    <cellStyle name="Normal 38 3 3 4 3" xfId="16120" xr:uid="{00000000-0005-0000-0000-0000863D0000}"/>
    <cellStyle name="Normal 38 3 3 4 4" xfId="16121" xr:uid="{00000000-0005-0000-0000-0000873D0000}"/>
    <cellStyle name="Normal 38 3 3 5" xfId="16122" xr:uid="{00000000-0005-0000-0000-0000883D0000}"/>
    <cellStyle name="Normal 38 3 3 5 2" xfId="16123" xr:uid="{00000000-0005-0000-0000-0000893D0000}"/>
    <cellStyle name="Normal 38 3 3 5 3" xfId="16124" xr:uid="{00000000-0005-0000-0000-00008A3D0000}"/>
    <cellStyle name="Normal 38 3 3 5 4" xfId="16125" xr:uid="{00000000-0005-0000-0000-00008B3D0000}"/>
    <cellStyle name="Normal 38 3 3 6" xfId="16126" xr:uid="{00000000-0005-0000-0000-00008C3D0000}"/>
    <cellStyle name="Normal 38 3 3 6 2" xfId="16127" xr:uid="{00000000-0005-0000-0000-00008D3D0000}"/>
    <cellStyle name="Normal 38 3 3 6 3" xfId="16128" xr:uid="{00000000-0005-0000-0000-00008E3D0000}"/>
    <cellStyle name="Normal 38 3 3 6 4" xfId="16129" xr:uid="{00000000-0005-0000-0000-00008F3D0000}"/>
    <cellStyle name="Normal 38 3 3 7" xfId="16130" xr:uid="{00000000-0005-0000-0000-0000903D0000}"/>
    <cellStyle name="Normal 38 3 3 7 2" xfId="16131" xr:uid="{00000000-0005-0000-0000-0000913D0000}"/>
    <cellStyle name="Normal 38 3 3 7 3" xfId="16132" xr:uid="{00000000-0005-0000-0000-0000923D0000}"/>
    <cellStyle name="Normal 38 3 3 8" xfId="16133" xr:uid="{00000000-0005-0000-0000-0000933D0000}"/>
    <cellStyle name="Normal 38 3 3 9" xfId="16134" xr:uid="{00000000-0005-0000-0000-0000943D0000}"/>
    <cellStyle name="Normal 38 3 4" xfId="16135" xr:uid="{00000000-0005-0000-0000-0000953D0000}"/>
    <cellStyle name="Normal 38 3 4 2" xfId="16136" xr:uid="{00000000-0005-0000-0000-0000963D0000}"/>
    <cellStyle name="Normal 38 3 4 2 2" xfId="16137" xr:uid="{00000000-0005-0000-0000-0000973D0000}"/>
    <cellStyle name="Normal 38 3 4 2 2 2" xfId="16138" xr:uid="{00000000-0005-0000-0000-0000983D0000}"/>
    <cellStyle name="Normal 38 3 4 2 2 3" xfId="16139" xr:uid="{00000000-0005-0000-0000-0000993D0000}"/>
    <cellStyle name="Normal 38 3 4 2 2 4" xfId="16140" xr:uid="{00000000-0005-0000-0000-00009A3D0000}"/>
    <cellStyle name="Normal 38 3 4 2 3" xfId="16141" xr:uid="{00000000-0005-0000-0000-00009B3D0000}"/>
    <cellStyle name="Normal 38 3 4 2 3 2" xfId="16142" xr:uid="{00000000-0005-0000-0000-00009C3D0000}"/>
    <cellStyle name="Normal 38 3 4 2 3 3" xfId="16143" xr:uid="{00000000-0005-0000-0000-00009D3D0000}"/>
    <cellStyle name="Normal 38 3 4 2 4" xfId="16144" xr:uid="{00000000-0005-0000-0000-00009E3D0000}"/>
    <cellStyle name="Normal 38 3 4 2 5" xfId="16145" xr:uid="{00000000-0005-0000-0000-00009F3D0000}"/>
    <cellStyle name="Normal 38 3 4 2 6" xfId="16146" xr:uid="{00000000-0005-0000-0000-0000A03D0000}"/>
    <cellStyle name="Normal 38 3 4 3" xfId="16147" xr:uid="{00000000-0005-0000-0000-0000A13D0000}"/>
    <cellStyle name="Normal 38 3 4 3 2" xfId="16148" xr:uid="{00000000-0005-0000-0000-0000A23D0000}"/>
    <cellStyle name="Normal 38 3 4 3 3" xfId="16149" xr:uid="{00000000-0005-0000-0000-0000A33D0000}"/>
    <cellStyle name="Normal 38 3 4 3 4" xfId="16150" xr:uid="{00000000-0005-0000-0000-0000A43D0000}"/>
    <cellStyle name="Normal 38 3 4 4" xfId="16151" xr:uid="{00000000-0005-0000-0000-0000A53D0000}"/>
    <cellStyle name="Normal 38 3 4 4 2" xfId="16152" xr:uid="{00000000-0005-0000-0000-0000A63D0000}"/>
    <cellStyle name="Normal 38 3 4 4 3" xfId="16153" xr:uid="{00000000-0005-0000-0000-0000A73D0000}"/>
    <cellStyle name="Normal 38 3 4 4 4" xfId="16154" xr:uid="{00000000-0005-0000-0000-0000A83D0000}"/>
    <cellStyle name="Normal 38 3 4 5" xfId="16155" xr:uid="{00000000-0005-0000-0000-0000A93D0000}"/>
    <cellStyle name="Normal 38 3 4 5 2" xfId="16156" xr:uid="{00000000-0005-0000-0000-0000AA3D0000}"/>
    <cellStyle name="Normal 38 3 4 5 3" xfId="16157" xr:uid="{00000000-0005-0000-0000-0000AB3D0000}"/>
    <cellStyle name="Normal 38 3 4 5 4" xfId="16158" xr:uid="{00000000-0005-0000-0000-0000AC3D0000}"/>
    <cellStyle name="Normal 38 3 4 6" xfId="16159" xr:uid="{00000000-0005-0000-0000-0000AD3D0000}"/>
    <cellStyle name="Normal 38 3 4 6 2" xfId="16160" xr:uid="{00000000-0005-0000-0000-0000AE3D0000}"/>
    <cellStyle name="Normal 38 3 4 6 3" xfId="16161" xr:uid="{00000000-0005-0000-0000-0000AF3D0000}"/>
    <cellStyle name="Normal 38 3 4 7" xfId="16162" xr:uid="{00000000-0005-0000-0000-0000B03D0000}"/>
    <cellStyle name="Normal 38 3 4 8" xfId="16163" xr:uid="{00000000-0005-0000-0000-0000B13D0000}"/>
    <cellStyle name="Normal 38 3 4 9" xfId="16164" xr:uid="{00000000-0005-0000-0000-0000B23D0000}"/>
    <cellStyle name="Normal 38 3 5" xfId="16165" xr:uid="{00000000-0005-0000-0000-0000B33D0000}"/>
    <cellStyle name="Normal 38 3 5 2" xfId="16166" xr:uid="{00000000-0005-0000-0000-0000B43D0000}"/>
    <cellStyle name="Normal 38 3 5 2 2" xfId="16167" xr:uid="{00000000-0005-0000-0000-0000B53D0000}"/>
    <cellStyle name="Normal 38 3 5 2 2 2" xfId="16168" xr:uid="{00000000-0005-0000-0000-0000B63D0000}"/>
    <cellStyle name="Normal 38 3 5 2 2 3" xfId="16169" xr:uid="{00000000-0005-0000-0000-0000B73D0000}"/>
    <cellStyle name="Normal 38 3 5 2 2 4" xfId="16170" xr:uid="{00000000-0005-0000-0000-0000B83D0000}"/>
    <cellStyle name="Normal 38 3 5 2 3" xfId="16171" xr:uid="{00000000-0005-0000-0000-0000B93D0000}"/>
    <cellStyle name="Normal 38 3 5 2 3 2" xfId="16172" xr:uid="{00000000-0005-0000-0000-0000BA3D0000}"/>
    <cellStyle name="Normal 38 3 5 2 3 3" xfId="16173" xr:uid="{00000000-0005-0000-0000-0000BB3D0000}"/>
    <cellStyle name="Normal 38 3 5 2 4" xfId="16174" xr:uid="{00000000-0005-0000-0000-0000BC3D0000}"/>
    <cellStyle name="Normal 38 3 5 2 5" xfId="16175" xr:uid="{00000000-0005-0000-0000-0000BD3D0000}"/>
    <cellStyle name="Normal 38 3 5 2 6" xfId="16176" xr:uid="{00000000-0005-0000-0000-0000BE3D0000}"/>
    <cellStyle name="Normal 38 3 5 3" xfId="16177" xr:uid="{00000000-0005-0000-0000-0000BF3D0000}"/>
    <cellStyle name="Normal 38 3 5 3 2" xfId="16178" xr:uid="{00000000-0005-0000-0000-0000C03D0000}"/>
    <cellStyle name="Normal 38 3 5 3 3" xfId="16179" xr:uid="{00000000-0005-0000-0000-0000C13D0000}"/>
    <cellStyle name="Normal 38 3 5 3 4" xfId="16180" xr:uid="{00000000-0005-0000-0000-0000C23D0000}"/>
    <cellStyle name="Normal 38 3 5 4" xfId="16181" xr:uid="{00000000-0005-0000-0000-0000C33D0000}"/>
    <cellStyle name="Normal 38 3 5 4 2" xfId="16182" xr:uid="{00000000-0005-0000-0000-0000C43D0000}"/>
    <cellStyle name="Normal 38 3 5 4 3" xfId="16183" xr:uid="{00000000-0005-0000-0000-0000C53D0000}"/>
    <cellStyle name="Normal 38 3 5 4 4" xfId="16184" xr:uid="{00000000-0005-0000-0000-0000C63D0000}"/>
    <cellStyle name="Normal 38 3 5 5" xfId="16185" xr:uid="{00000000-0005-0000-0000-0000C73D0000}"/>
    <cellStyle name="Normal 38 3 5 5 2" xfId="16186" xr:uid="{00000000-0005-0000-0000-0000C83D0000}"/>
    <cellStyle name="Normal 38 3 5 5 3" xfId="16187" xr:uid="{00000000-0005-0000-0000-0000C93D0000}"/>
    <cellStyle name="Normal 38 3 5 5 4" xfId="16188" xr:uid="{00000000-0005-0000-0000-0000CA3D0000}"/>
    <cellStyle name="Normal 38 3 5 6" xfId="16189" xr:uid="{00000000-0005-0000-0000-0000CB3D0000}"/>
    <cellStyle name="Normal 38 3 5 6 2" xfId="16190" xr:uid="{00000000-0005-0000-0000-0000CC3D0000}"/>
    <cellStyle name="Normal 38 3 5 6 3" xfId="16191" xr:uid="{00000000-0005-0000-0000-0000CD3D0000}"/>
    <cellStyle name="Normal 38 3 5 7" xfId="16192" xr:uid="{00000000-0005-0000-0000-0000CE3D0000}"/>
    <cellStyle name="Normal 38 3 5 8" xfId="16193" xr:uid="{00000000-0005-0000-0000-0000CF3D0000}"/>
    <cellStyle name="Normal 38 3 5 9" xfId="16194" xr:uid="{00000000-0005-0000-0000-0000D03D0000}"/>
    <cellStyle name="Normal 38 3 6" xfId="16195" xr:uid="{00000000-0005-0000-0000-0000D13D0000}"/>
    <cellStyle name="Normal 38 3 6 2" xfId="16196" xr:uid="{00000000-0005-0000-0000-0000D23D0000}"/>
    <cellStyle name="Normal 38 3 6 2 2" xfId="16197" xr:uid="{00000000-0005-0000-0000-0000D33D0000}"/>
    <cellStyle name="Normal 38 3 6 2 2 2" xfId="16198" xr:uid="{00000000-0005-0000-0000-0000D43D0000}"/>
    <cellStyle name="Normal 38 3 6 2 2 3" xfId="16199" xr:uid="{00000000-0005-0000-0000-0000D53D0000}"/>
    <cellStyle name="Normal 38 3 6 2 2 4" xfId="16200" xr:uid="{00000000-0005-0000-0000-0000D63D0000}"/>
    <cellStyle name="Normal 38 3 6 2 3" xfId="16201" xr:uid="{00000000-0005-0000-0000-0000D73D0000}"/>
    <cellStyle name="Normal 38 3 6 2 3 2" xfId="16202" xr:uid="{00000000-0005-0000-0000-0000D83D0000}"/>
    <cellStyle name="Normal 38 3 6 2 3 3" xfId="16203" xr:uid="{00000000-0005-0000-0000-0000D93D0000}"/>
    <cellStyle name="Normal 38 3 6 2 4" xfId="16204" xr:uid="{00000000-0005-0000-0000-0000DA3D0000}"/>
    <cellStyle name="Normal 38 3 6 2 5" xfId="16205" xr:uid="{00000000-0005-0000-0000-0000DB3D0000}"/>
    <cellStyle name="Normal 38 3 6 2 6" xfId="16206" xr:uid="{00000000-0005-0000-0000-0000DC3D0000}"/>
    <cellStyle name="Normal 38 3 6 3" xfId="16207" xr:uid="{00000000-0005-0000-0000-0000DD3D0000}"/>
    <cellStyle name="Normal 38 3 6 3 2" xfId="16208" xr:uid="{00000000-0005-0000-0000-0000DE3D0000}"/>
    <cellStyle name="Normal 38 3 6 3 3" xfId="16209" xr:uid="{00000000-0005-0000-0000-0000DF3D0000}"/>
    <cellStyle name="Normal 38 3 6 3 4" xfId="16210" xr:uid="{00000000-0005-0000-0000-0000E03D0000}"/>
    <cellStyle name="Normal 38 3 6 4" xfId="16211" xr:uid="{00000000-0005-0000-0000-0000E13D0000}"/>
    <cellStyle name="Normal 38 3 6 4 2" xfId="16212" xr:uid="{00000000-0005-0000-0000-0000E23D0000}"/>
    <cellStyle name="Normal 38 3 6 4 3" xfId="16213" xr:uid="{00000000-0005-0000-0000-0000E33D0000}"/>
    <cellStyle name="Normal 38 3 6 4 4" xfId="16214" xr:uid="{00000000-0005-0000-0000-0000E43D0000}"/>
    <cellStyle name="Normal 38 3 6 5" xfId="16215" xr:uid="{00000000-0005-0000-0000-0000E53D0000}"/>
    <cellStyle name="Normal 38 3 6 5 2" xfId="16216" xr:uid="{00000000-0005-0000-0000-0000E63D0000}"/>
    <cellStyle name="Normal 38 3 6 5 3" xfId="16217" xr:uid="{00000000-0005-0000-0000-0000E73D0000}"/>
    <cellStyle name="Normal 38 3 6 6" xfId="16218" xr:uid="{00000000-0005-0000-0000-0000E83D0000}"/>
    <cellStyle name="Normal 38 3 6 7" xfId="16219" xr:uid="{00000000-0005-0000-0000-0000E93D0000}"/>
    <cellStyle name="Normal 38 3 6 8" xfId="16220" xr:uid="{00000000-0005-0000-0000-0000EA3D0000}"/>
    <cellStyle name="Normal 38 3 7" xfId="16221" xr:uid="{00000000-0005-0000-0000-0000EB3D0000}"/>
    <cellStyle name="Normal 38 3 7 2" xfId="16222" xr:uid="{00000000-0005-0000-0000-0000EC3D0000}"/>
    <cellStyle name="Normal 38 3 7 2 2" xfId="16223" xr:uid="{00000000-0005-0000-0000-0000ED3D0000}"/>
    <cellStyle name="Normal 38 3 7 2 3" xfId="16224" xr:uid="{00000000-0005-0000-0000-0000EE3D0000}"/>
    <cellStyle name="Normal 38 3 7 2 4" xfId="16225" xr:uid="{00000000-0005-0000-0000-0000EF3D0000}"/>
    <cellStyle name="Normal 38 3 7 3" xfId="16226" xr:uid="{00000000-0005-0000-0000-0000F03D0000}"/>
    <cellStyle name="Normal 38 3 7 3 2" xfId="16227" xr:uid="{00000000-0005-0000-0000-0000F13D0000}"/>
    <cellStyle name="Normal 38 3 7 3 3" xfId="16228" xr:uid="{00000000-0005-0000-0000-0000F23D0000}"/>
    <cellStyle name="Normal 38 3 7 4" xfId="16229" xr:uid="{00000000-0005-0000-0000-0000F33D0000}"/>
    <cellStyle name="Normal 38 3 7 5" xfId="16230" xr:uid="{00000000-0005-0000-0000-0000F43D0000}"/>
    <cellStyle name="Normal 38 3 7 6" xfId="16231" xr:uid="{00000000-0005-0000-0000-0000F53D0000}"/>
    <cellStyle name="Normal 38 3 8" xfId="16232" xr:uid="{00000000-0005-0000-0000-0000F63D0000}"/>
    <cellStyle name="Normal 38 3 8 2" xfId="16233" xr:uid="{00000000-0005-0000-0000-0000F73D0000}"/>
    <cellStyle name="Normal 38 3 8 3" xfId="16234" xr:uid="{00000000-0005-0000-0000-0000F83D0000}"/>
    <cellStyle name="Normal 38 3 8 4" xfId="16235" xr:uid="{00000000-0005-0000-0000-0000F93D0000}"/>
    <cellStyle name="Normal 38 3 9" xfId="16236" xr:uid="{00000000-0005-0000-0000-0000FA3D0000}"/>
    <cellStyle name="Normal 38 3 9 2" xfId="16237" xr:uid="{00000000-0005-0000-0000-0000FB3D0000}"/>
    <cellStyle name="Normal 38 3 9 3" xfId="16238" xr:uid="{00000000-0005-0000-0000-0000FC3D0000}"/>
    <cellStyle name="Normal 38 3 9 4" xfId="16239" xr:uid="{00000000-0005-0000-0000-0000FD3D0000}"/>
    <cellStyle name="Normal 38 4" xfId="404" xr:uid="{00000000-0005-0000-0000-0000FE3D0000}"/>
    <cellStyle name="Normal 38 4 10" xfId="16240" xr:uid="{00000000-0005-0000-0000-0000FF3D0000}"/>
    <cellStyle name="Normal 38 4 11" xfId="16241" xr:uid="{00000000-0005-0000-0000-0000003E0000}"/>
    <cellStyle name="Normal 38 4 2" xfId="16242" xr:uid="{00000000-0005-0000-0000-0000013E0000}"/>
    <cellStyle name="Normal 38 4 2 10" xfId="16243" xr:uid="{00000000-0005-0000-0000-0000023E0000}"/>
    <cellStyle name="Normal 38 4 2 2" xfId="16244" xr:uid="{00000000-0005-0000-0000-0000033E0000}"/>
    <cellStyle name="Normal 38 4 2 2 2" xfId="16245" xr:uid="{00000000-0005-0000-0000-0000043E0000}"/>
    <cellStyle name="Normal 38 4 2 2 2 2" xfId="16246" xr:uid="{00000000-0005-0000-0000-0000053E0000}"/>
    <cellStyle name="Normal 38 4 2 2 2 2 2" xfId="16247" xr:uid="{00000000-0005-0000-0000-0000063E0000}"/>
    <cellStyle name="Normal 38 4 2 2 2 2 3" xfId="16248" xr:uid="{00000000-0005-0000-0000-0000073E0000}"/>
    <cellStyle name="Normal 38 4 2 2 2 2 4" xfId="16249" xr:uid="{00000000-0005-0000-0000-0000083E0000}"/>
    <cellStyle name="Normal 38 4 2 2 2 3" xfId="16250" xr:uid="{00000000-0005-0000-0000-0000093E0000}"/>
    <cellStyle name="Normal 38 4 2 2 2 3 2" xfId="16251" xr:uid="{00000000-0005-0000-0000-00000A3E0000}"/>
    <cellStyle name="Normal 38 4 2 2 2 3 3" xfId="16252" xr:uid="{00000000-0005-0000-0000-00000B3E0000}"/>
    <cellStyle name="Normal 38 4 2 2 2 4" xfId="16253" xr:uid="{00000000-0005-0000-0000-00000C3E0000}"/>
    <cellStyle name="Normal 38 4 2 2 2 5" xfId="16254" xr:uid="{00000000-0005-0000-0000-00000D3E0000}"/>
    <cellStyle name="Normal 38 4 2 2 2 6" xfId="16255" xr:uid="{00000000-0005-0000-0000-00000E3E0000}"/>
    <cellStyle name="Normal 38 4 2 2 3" xfId="16256" xr:uid="{00000000-0005-0000-0000-00000F3E0000}"/>
    <cellStyle name="Normal 38 4 2 2 3 2" xfId="16257" xr:uid="{00000000-0005-0000-0000-0000103E0000}"/>
    <cellStyle name="Normal 38 4 2 2 3 3" xfId="16258" xr:uid="{00000000-0005-0000-0000-0000113E0000}"/>
    <cellStyle name="Normal 38 4 2 2 3 4" xfId="16259" xr:uid="{00000000-0005-0000-0000-0000123E0000}"/>
    <cellStyle name="Normal 38 4 2 2 4" xfId="16260" xr:uid="{00000000-0005-0000-0000-0000133E0000}"/>
    <cellStyle name="Normal 38 4 2 2 4 2" xfId="16261" xr:uid="{00000000-0005-0000-0000-0000143E0000}"/>
    <cellStyle name="Normal 38 4 2 2 4 3" xfId="16262" xr:uid="{00000000-0005-0000-0000-0000153E0000}"/>
    <cellStyle name="Normal 38 4 2 2 4 4" xfId="16263" xr:uid="{00000000-0005-0000-0000-0000163E0000}"/>
    <cellStyle name="Normal 38 4 2 2 5" xfId="16264" xr:uid="{00000000-0005-0000-0000-0000173E0000}"/>
    <cellStyle name="Normal 38 4 2 2 5 2" xfId="16265" xr:uid="{00000000-0005-0000-0000-0000183E0000}"/>
    <cellStyle name="Normal 38 4 2 2 5 3" xfId="16266" xr:uid="{00000000-0005-0000-0000-0000193E0000}"/>
    <cellStyle name="Normal 38 4 2 2 5 4" xfId="16267" xr:uid="{00000000-0005-0000-0000-00001A3E0000}"/>
    <cellStyle name="Normal 38 4 2 2 6" xfId="16268" xr:uid="{00000000-0005-0000-0000-00001B3E0000}"/>
    <cellStyle name="Normal 38 4 2 2 6 2" xfId="16269" xr:uid="{00000000-0005-0000-0000-00001C3E0000}"/>
    <cellStyle name="Normal 38 4 2 2 6 3" xfId="16270" xr:uid="{00000000-0005-0000-0000-00001D3E0000}"/>
    <cellStyle name="Normal 38 4 2 2 7" xfId="16271" xr:uid="{00000000-0005-0000-0000-00001E3E0000}"/>
    <cellStyle name="Normal 38 4 2 2 8" xfId="16272" xr:uid="{00000000-0005-0000-0000-00001F3E0000}"/>
    <cellStyle name="Normal 38 4 2 2 9" xfId="16273" xr:uid="{00000000-0005-0000-0000-0000203E0000}"/>
    <cellStyle name="Normal 38 4 2 3" xfId="16274" xr:uid="{00000000-0005-0000-0000-0000213E0000}"/>
    <cellStyle name="Normal 38 4 2 3 2" xfId="16275" xr:uid="{00000000-0005-0000-0000-0000223E0000}"/>
    <cellStyle name="Normal 38 4 2 3 2 2" xfId="16276" xr:uid="{00000000-0005-0000-0000-0000233E0000}"/>
    <cellStyle name="Normal 38 4 2 3 2 3" xfId="16277" xr:uid="{00000000-0005-0000-0000-0000243E0000}"/>
    <cellStyle name="Normal 38 4 2 3 2 4" xfId="16278" xr:uid="{00000000-0005-0000-0000-0000253E0000}"/>
    <cellStyle name="Normal 38 4 2 3 3" xfId="16279" xr:uid="{00000000-0005-0000-0000-0000263E0000}"/>
    <cellStyle name="Normal 38 4 2 3 3 2" xfId="16280" xr:uid="{00000000-0005-0000-0000-0000273E0000}"/>
    <cellStyle name="Normal 38 4 2 3 3 3" xfId="16281" xr:uid="{00000000-0005-0000-0000-0000283E0000}"/>
    <cellStyle name="Normal 38 4 2 3 4" xfId="16282" xr:uid="{00000000-0005-0000-0000-0000293E0000}"/>
    <cellStyle name="Normal 38 4 2 3 5" xfId="16283" xr:uid="{00000000-0005-0000-0000-00002A3E0000}"/>
    <cellStyle name="Normal 38 4 2 3 6" xfId="16284" xr:uid="{00000000-0005-0000-0000-00002B3E0000}"/>
    <cellStyle name="Normal 38 4 2 4" xfId="16285" xr:uid="{00000000-0005-0000-0000-00002C3E0000}"/>
    <cellStyle name="Normal 38 4 2 4 2" xfId="16286" xr:uid="{00000000-0005-0000-0000-00002D3E0000}"/>
    <cellStyle name="Normal 38 4 2 4 3" xfId="16287" xr:uid="{00000000-0005-0000-0000-00002E3E0000}"/>
    <cellStyle name="Normal 38 4 2 4 4" xfId="16288" xr:uid="{00000000-0005-0000-0000-00002F3E0000}"/>
    <cellStyle name="Normal 38 4 2 5" xfId="16289" xr:uid="{00000000-0005-0000-0000-0000303E0000}"/>
    <cellStyle name="Normal 38 4 2 5 2" xfId="16290" xr:uid="{00000000-0005-0000-0000-0000313E0000}"/>
    <cellStyle name="Normal 38 4 2 5 3" xfId="16291" xr:uid="{00000000-0005-0000-0000-0000323E0000}"/>
    <cellStyle name="Normal 38 4 2 5 4" xfId="16292" xr:uid="{00000000-0005-0000-0000-0000333E0000}"/>
    <cellStyle name="Normal 38 4 2 6" xfId="16293" xr:uid="{00000000-0005-0000-0000-0000343E0000}"/>
    <cellStyle name="Normal 38 4 2 6 2" xfId="16294" xr:uid="{00000000-0005-0000-0000-0000353E0000}"/>
    <cellStyle name="Normal 38 4 2 6 3" xfId="16295" xr:uid="{00000000-0005-0000-0000-0000363E0000}"/>
    <cellStyle name="Normal 38 4 2 6 4" xfId="16296" xr:uid="{00000000-0005-0000-0000-0000373E0000}"/>
    <cellStyle name="Normal 38 4 2 7" xfId="16297" xr:uid="{00000000-0005-0000-0000-0000383E0000}"/>
    <cellStyle name="Normal 38 4 2 7 2" xfId="16298" xr:uid="{00000000-0005-0000-0000-0000393E0000}"/>
    <cellStyle name="Normal 38 4 2 7 3" xfId="16299" xr:uid="{00000000-0005-0000-0000-00003A3E0000}"/>
    <cellStyle name="Normal 38 4 2 8" xfId="16300" xr:uid="{00000000-0005-0000-0000-00003B3E0000}"/>
    <cellStyle name="Normal 38 4 2 9" xfId="16301" xr:uid="{00000000-0005-0000-0000-00003C3E0000}"/>
    <cellStyle name="Normal 38 4 3" xfId="16302" xr:uid="{00000000-0005-0000-0000-00003D3E0000}"/>
    <cellStyle name="Normal 38 4 3 2" xfId="16303" xr:uid="{00000000-0005-0000-0000-00003E3E0000}"/>
    <cellStyle name="Normal 38 4 3 2 2" xfId="16304" xr:uid="{00000000-0005-0000-0000-00003F3E0000}"/>
    <cellStyle name="Normal 38 4 3 2 2 2" xfId="16305" xr:uid="{00000000-0005-0000-0000-0000403E0000}"/>
    <cellStyle name="Normal 38 4 3 2 2 3" xfId="16306" xr:uid="{00000000-0005-0000-0000-0000413E0000}"/>
    <cellStyle name="Normal 38 4 3 2 2 4" xfId="16307" xr:uid="{00000000-0005-0000-0000-0000423E0000}"/>
    <cellStyle name="Normal 38 4 3 2 3" xfId="16308" xr:uid="{00000000-0005-0000-0000-0000433E0000}"/>
    <cellStyle name="Normal 38 4 3 2 3 2" xfId="16309" xr:uid="{00000000-0005-0000-0000-0000443E0000}"/>
    <cellStyle name="Normal 38 4 3 2 3 3" xfId="16310" xr:uid="{00000000-0005-0000-0000-0000453E0000}"/>
    <cellStyle name="Normal 38 4 3 2 4" xfId="16311" xr:uid="{00000000-0005-0000-0000-0000463E0000}"/>
    <cellStyle name="Normal 38 4 3 2 5" xfId="16312" xr:uid="{00000000-0005-0000-0000-0000473E0000}"/>
    <cellStyle name="Normal 38 4 3 2 6" xfId="16313" xr:uid="{00000000-0005-0000-0000-0000483E0000}"/>
    <cellStyle name="Normal 38 4 3 3" xfId="16314" xr:uid="{00000000-0005-0000-0000-0000493E0000}"/>
    <cellStyle name="Normal 38 4 3 3 2" xfId="16315" xr:uid="{00000000-0005-0000-0000-00004A3E0000}"/>
    <cellStyle name="Normal 38 4 3 3 3" xfId="16316" xr:uid="{00000000-0005-0000-0000-00004B3E0000}"/>
    <cellStyle name="Normal 38 4 3 3 4" xfId="16317" xr:uid="{00000000-0005-0000-0000-00004C3E0000}"/>
    <cellStyle name="Normal 38 4 3 4" xfId="16318" xr:uid="{00000000-0005-0000-0000-00004D3E0000}"/>
    <cellStyle name="Normal 38 4 3 4 2" xfId="16319" xr:uid="{00000000-0005-0000-0000-00004E3E0000}"/>
    <cellStyle name="Normal 38 4 3 4 3" xfId="16320" xr:uid="{00000000-0005-0000-0000-00004F3E0000}"/>
    <cellStyle name="Normal 38 4 3 4 4" xfId="16321" xr:uid="{00000000-0005-0000-0000-0000503E0000}"/>
    <cellStyle name="Normal 38 4 3 5" xfId="16322" xr:uid="{00000000-0005-0000-0000-0000513E0000}"/>
    <cellStyle name="Normal 38 4 3 5 2" xfId="16323" xr:uid="{00000000-0005-0000-0000-0000523E0000}"/>
    <cellStyle name="Normal 38 4 3 5 3" xfId="16324" xr:uid="{00000000-0005-0000-0000-0000533E0000}"/>
    <cellStyle name="Normal 38 4 3 5 4" xfId="16325" xr:uid="{00000000-0005-0000-0000-0000543E0000}"/>
    <cellStyle name="Normal 38 4 3 6" xfId="16326" xr:uid="{00000000-0005-0000-0000-0000553E0000}"/>
    <cellStyle name="Normal 38 4 3 6 2" xfId="16327" xr:uid="{00000000-0005-0000-0000-0000563E0000}"/>
    <cellStyle name="Normal 38 4 3 6 3" xfId="16328" xr:uid="{00000000-0005-0000-0000-0000573E0000}"/>
    <cellStyle name="Normal 38 4 3 7" xfId="16329" xr:uid="{00000000-0005-0000-0000-0000583E0000}"/>
    <cellStyle name="Normal 38 4 3 8" xfId="16330" xr:uid="{00000000-0005-0000-0000-0000593E0000}"/>
    <cellStyle name="Normal 38 4 3 9" xfId="16331" xr:uid="{00000000-0005-0000-0000-00005A3E0000}"/>
    <cellStyle name="Normal 38 4 4" xfId="16332" xr:uid="{00000000-0005-0000-0000-00005B3E0000}"/>
    <cellStyle name="Normal 38 4 4 2" xfId="16333" xr:uid="{00000000-0005-0000-0000-00005C3E0000}"/>
    <cellStyle name="Normal 38 4 4 2 2" xfId="16334" xr:uid="{00000000-0005-0000-0000-00005D3E0000}"/>
    <cellStyle name="Normal 38 4 4 2 3" xfId="16335" xr:uid="{00000000-0005-0000-0000-00005E3E0000}"/>
    <cellStyle name="Normal 38 4 4 2 4" xfId="16336" xr:uid="{00000000-0005-0000-0000-00005F3E0000}"/>
    <cellStyle name="Normal 38 4 4 3" xfId="16337" xr:uid="{00000000-0005-0000-0000-0000603E0000}"/>
    <cellStyle name="Normal 38 4 4 3 2" xfId="16338" xr:uid="{00000000-0005-0000-0000-0000613E0000}"/>
    <cellStyle name="Normal 38 4 4 3 3" xfId="16339" xr:uid="{00000000-0005-0000-0000-0000623E0000}"/>
    <cellStyle name="Normal 38 4 4 4" xfId="16340" xr:uid="{00000000-0005-0000-0000-0000633E0000}"/>
    <cellStyle name="Normal 38 4 4 5" xfId="16341" xr:uid="{00000000-0005-0000-0000-0000643E0000}"/>
    <cellStyle name="Normal 38 4 4 6" xfId="16342" xr:uid="{00000000-0005-0000-0000-0000653E0000}"/>
    <cellStyle name="Normal 38 4 5" xfId="16343" xr:uid="{00000000-0005-0000-0000-0000663E0000}"/>
    <cellStyle name="Normal 38 4 5 2" xfId="16344" xr:uid="{00000000-0005-0000-0000-0000673E0000}"/>
    <cellStyle name="Normal 38 4 5 3" xfId="16345" xr:uid="{00000000-0005-0000-0000-0000683E0000}"/>
    <cellStyle name="Normal 38 4 5 4" xfId="16346" xr:uid="{00000000-0005-0000-0000-0000693E0000}"/>
    <cellStyle name="Normal 38 4 6" xfId="16347" xr:uid="{00000000-0005-0000-0000-00006A3E0000}"/>
    <cellStyle name="Normal 38 4 6 2" xfId="16348" xr:uid="{00000000-0005-0000-0000-00006B3E0000}"/>
    <cellStyle name="Normal 38 4 6 3" xfId="16349" xr:uid="{00000000-0005-0000-0000-00006C3E0000}"/>
    <cellStyle name="Normal 38 4 6 4" xfId="16350" xr:uid="{00000000-0005-0000-0000-00006D3E0000}"/>
    <cellStyle name="Normal 38 4 7" xfId="16351" xr:uid="{00000000-0005-0000-0000-00006E3E0000}"/>
    <cellStyle name="Normal 38 4 7 2" xfId="16352" xr:uid="{00000000-0005-0000-0000-00006F3E0000}"/>
    <cellStyle name="Normal 38 4 7 3" xfId="16353" xr:uid="{00000000-0005-0000-0000-0000703E0000}"/>
    <cellStyle name="Normal 38 4 7 4" xfId="16354" xr:uid="{00000000-0005-0000-0000-0000713E0000}"/>
    <cellStyle name="Normal 38 4 8" xfId="16355" xr:uid="{00000000-0005-0000-0000-0000723E0000}"/>
    <cellStyle name="Normal 38 4 8 2" xfId="16356" xr:uid="{00000000-0005-0000-0000-0000733E0000}"/>
    <cellStyle name="Normal 38 4 8 3" xfId="16357" xr:uid="{00000000-0005-0000-0000-0000743E0000}"/>
    <cellStyle name="Normal 38 4 9" xfId="16358" xr:uid="{00000000-0005-0000-0000-0000753E0000}"/>
    <cellStyle name="Normal 38 5" xfId="16359" xr:uid="{00000000-0005-0000-0000-0000763E0000}"/>
    <cellStyle name="Normal 38 5 10" xfId="16360" xr:uid="{00000000-0005-0000-0000-0000773E0000}"/>
    <cellStyle name="Normal 38 5 11" xfId="16361" xr:uid="{00000000-0005-0000-0000-0000783E0000}"/>
    <cellStyle name="Normal 38 5 2" xfId="16362" xr:uid="{00000000-0005-0000-0000-0000793E0000}"/>
    <cellStyle name="Normal 38 5 2 10" xfId="16363" xr:uid="{00000000-0005-0000-0000-00007A3E0000}"/>
    <cellStyle name="Normal 38 5 2 2" xfId="16364" xr:uid="{00000000-0005-0000-0000-00007B3E0000}"/>
    <cellStyle name="Normal 38 5 2 2 2" xfId="16365" xr:uid="{00000000-0005-0000-0000-00007C3E0000}"/>
    <cellStyle name="Normal 38 5 2 2 2 2" xfId="16366" xr:uid="{00000000-0005-0000-0000-00007D3E0000}"/>
    <cellStyle name="Normal 38 5 2 2 2 2 2" xfId="16367" xr:uid="{00000000-0005-0000-0000-00007E3E0000}"/>
    <cellStyle name="Normal 38 5 2 2 2 2 3" xfId="16368" xr:uid="{00000000-0005-0000-0000-00007F3E0000}"/>
    <cellStyle name="Normal 38 5 2 2 2 2 4" xfId="16369" xr:uid="{00000000-0005-0000-0000-0000803E0000}"/>
    <cellStyle name="Normal 38 5 2 2 2 3" xfId="16370" xr:uid="{00000000-0005-0000-0000-0000813E0000}"/>
    <cellStyle name="Normal 38 5 2 2 2 3 2" xfId="16371" xr:uid="{00000000-0005-0000-0000-0000823E0000}"/>
    <cellStyle name="Normal 38 5 2 2 2 3 3" xfId="16372" xr:uid="{00000000-0005-0000-0000-0000833E0000}"/>
    <cellStyle name="Normal 38 5 2 2 2 4" xfId="16373" xr:uid="{00000000-0005-0000-0000-0000843E0000}"/>
    <cellStyle name="Normal 38 5 2 2 2 5" xfId="16374" xr:uid="{00000000-0005-0000-0000-0000853E0000}"/>
    <cellStyle name="Normal 38 5 2 2 2 6" xfId="16375" xr:uid="{00000000-0005-0000-0000-0000863E0000}"/>
    <cellStyle name="Normal 38 5 2 2 3" xfId="16376" xr:uid="{00000000-0005-0000-0000-0000873E0000}"/>
    <cellStyle name="Normal 38 5 2 2 3 2" xfId="16377" xr:uid="{00000000-0005-0000-0000-0000883E0000}"/>
    <cellStyle name="Normal 38 5 2 2 3 3" xfId="16378" xr:uid="{00000000-0005-0000-0000-0000893E0000}"/>
    <cellStyle name="Normal 38 5 2 2 3 4" xfId="16379" xr:uid="{00000000-0005-0000-0000-00008A3E0000}"/>
    <cellStyle name="Normal 38 5 2 2 4" xfId="16380" xr:uid="{00000000-0005-0000-0000-00008B3E0000}"/>
    <cellStyle name="Normal 38 5 2 2 4 2" xfId="16381" xr:uid="{00000000-0005-0000-0000-00008C3E0000}"/>
    <cellStyle name="Normal 38 5 2 2 4 3" xfId="16382" xr:uid="{00000000-0005-0000-0000-00008D3E0000}"/>
    <cellStyle name="Normal 38 5 2 2 4 4" xfId="16383" xr:uid="{00000000-0005-0000-0000-00008E3E0000}"/>
    <cellStyle name="Normal 38 5 2 2 5" xfId="16384" xr:uid="{00000000-0005-0000-0000-00008F3E0000}"/>
    <cellStyle name="Normal 38 5 2 2 5 2" xfId="16385" xr:uid="{00000000-0005-0000-0000-0000903E0000}"/>
    <cellStyle name="Normal 38 5 2 2 5 3" xfId="16386" xr:uid="{00000000-0005-0000-0000-0000913E0000}"/>
    <cellStyle name="Normal 38 5 2 2 5 4" xfId="16387" xr:uid="{00000000-0005-0000-0000-0000923E0000}"/>
    <cellStyle name="Normal 38 5 2 2 6" xfId="16388" xr:uid="{00000000-0005-0000-0000-0000933E0000}"/>
    <cellStyle name="Normal 38 5 2 2 6 2" xfId="16389" xr:uid="{00000000-0005-0000-0000-0000943E0000}"/>
    <cellStyle name="Normal 38 5 2 2 6 3" xfId="16390" xr:uid="{00000000-0005-0000-0000-0000953E0000}"/>
    <cellStyle name="Normal 38 5 2 2 7" xfId="16391" xr:uid="{00000000-0005-0000-0000-0000963E0000}"/>
    <cellStyle name="Normal 38 5 2 2 8" xfId="16392" xr:uid="{00000000-0005-0000-0000-0000973E0000}"/>
    <cellStyle name="Normal 38 5 2 2 9" xfId="16393" xr:uid="{00000000-0005-0000-0000-0000983E0000}"/>
    <cellStyle name="Normal 38 5 2 3" xfId="16394" xr:uid="{00000000-0005-0000-0000-0000993E0000}"/>
    <cellStyle name="Normal 38 5 2 3 2" xfId="16395" xr:uid="{00000000-0005-0000-0000-00009A3E0000}"/>
    <cellStyle name="Normal 38 5 2 3 2 2" xfId="16396" xr:uid="{00000000-0005-0000-0000-00009B3E0000}"/>
    <cellStyle name="Normal 38 5 2 3 2 3" xfId="16397" xr:uid="{00000000-0005-0000-0000-00009C3E0000}"/>
    <cellStyle name="Normal 38 5 2 3 2 4" xfId="16398" xr:uid="{00000000-0005-0000-0000-00009D3E0000}"/>
    <cellStyle name="Normal 38 5 2 3 3" xfId="16399" xr:uid="{00000000-0005-0000-0000-00009E3E0000}"/>
    <cellStyle name="Normal 38 5 2 3 3 2" xfId="16400" xr:uid="{00000000-0005-0000-0000-00009F3E0000}"/>
    <cellStyle name="Normal 38 5 2 3 3 3" xfId="16401" xr:uid="{00000000-0005-0000-0000-0000A03E0000}"/>
    <cellStyle name="Normal 38 5 2 3 4" xfId="16402" xr:uid="{00000000-0005-0000-0000-0000A13E0000}"/>
    <cellStyle name="Normal 38 5 2 3 5" xfId="16403" xr:uid="{00000000-0005-0000-0000-0000A23E0000}"/>
    <cellStyle name="Normal 38 5 2 3 6" xfId="16404" xr:uid="{00000000-0005-0000-0000-0000A33E0000}"/>
    <cellStyle name="Normal 38 5 2 4" xfId="16405" xr:uid="{00000000-0005-0000-0000-0000A43E0000}"/>
    <cellStyle name="Normal 38 5 2 4 2" xfId="16406" xr:uid="{00000000-0005-0000-0000-0000A53E0000}"/>
    <cellStyle name="Normal 38 5 2 4 3" xfId="16407" xr:uid="{00000000-0005-0000-0000-0000A63E0000}"/>
    <cellStyle name="Normal 38 5 2 4 4" xfId="16408" xr:uid="{00000000-0005-0000-0000-0000A73E0000}"/>
    <cellStyle name="Normal 38 5 2 5" xfId="16409" xr:uid="{00000000-0005-0000-0000-0000A83E0000}"/>
    <cellStyle name="Normal 38 5 2 5 2" xfId="16410" xr:uid="{00000000-0005-0000-0000-0000A93E0000}"/>
    <cellStyle name="Normal 38 5 2 5 3" xfId="16411" xr:uid="{00000000-0005-0000-0000-0000AA3E0000}"/>
    <cellStyle name="Normal 38 5 2 5 4" xfId="16412" xr:uid="{00000000-0005-0000-0000-0000AB3E0000}"/>
    <cellStyle name="Normal 38 5 2 6" xfId="16413" xr:uid="{00000000-0005-0000-0000-0000AC3E0000}"/>
    <cellStyle name="Normal 38 5 2 6 2" xfId="16414" xr:uid="{00000000-0005-0000-0000-0000AD3E0000}"/>
    <cellStyle name="Normal 38 5 2 6 3" xfId="16415" xr:uid="{00000000-0005-0000-0000-0000AE3E0000}"/>
    <cellStyle name="Normal 38 5 2 6 4" xfId="16416" xr:uid="{00000000-0005-0000-0000-0000AF3E0000}"/>
    <cellStyle name="Normal 38 5 2 7" xfId="16417" xr:uid="{00000000-0005-0000-0000-0000B03E0000}"/>
    <cellStyle name="Normal 38 5 2 7 2" xfId="16418" xr:uid="{00000000-0005-0000-0000-0000B13E0000}"/>
    <cellStyle name="Normal 38 5 2 7 3" xfId="16419" xr:uid="{00000000-0005-0000-0000-0000B23E0000}"/>
    <cellStyle name="Normal 38 5 2 8" xfId="16420" xr:uid="{00000000-0005-0000-0000-0000B33E0000}"/>
    <cellStyle name="Normal 38 5 2 9" xfId="16421" xr:uid="{00000000-0005-0000-0000-0000B43E0000}"/>
    <cellStyle name="Normal 38 5 3" xfId="16422" xr:uid="{00000000-0005-0000-0000-0000B53E0000}"/>
    <cellStyle name="Normal 38 5 3 2" xfId="16423" xr:uid="{00000000-0005-0000-0000-0000B63E0000}"/>
    <cellStyle name="Normal 38 5 3 2 2" xfId="16424" xr:uid="{00000000-0005-0000-0000-0000B73E0000}"/>
    <cellStyle name="Normal 38 5 3 2 2 2" xfId="16425" xr:uid="{00000000-0005-0000-0000-0000B83E0000}"/>
    <cellStyle name="Normal 38 5 3 2 2 3" xfId="16426" xr:uid="{00000000-0005-0000-0000-0000B93E0000}"/>
    <cellStyle name="Normal 38 5 3 2 2 4" xfId="16427" xr:uid="{00000000-0005-0000-0000-0000BA3E0000}"/>
    <cellStyle name="Normal 38 5 3 2 3" xfId="16428" xr:uid="{00000000-0005-0000-0000-0000BB3E0000}"/>
    <cellStyle name="Normal 38 5 3 2 3 2" xfId="16429" xr:uid="{00000000-0005-0000-0000-0000BC3E0000}"/>
    <cellStyle name="Normal 38 5 3 2 3 3" xfId="16430" xr:uid="{00000000-0005-0000-0000-0000BD3E0000}"/>
    <cellStyle name="Normal 38 5 3 2 4" xfId="16431" xr:uid="{00000000-0005-0000-0000-0000BE3E0000}"/>
    <cellStyle name="Normal 38 5 3 2 5" xfId="16432" xr:uid="{00000000-0005-0000-0000-0000BF3E0000}"/>
    <cellStyle name="Normal 38 5 3 2 6" xfId="16433" xr:uid="{00000000-0005-0000-0000-0000C03E0000}"/>
    <cellStyle name="Normal 38 5 3 3" xfId="16434" xr:uid="{00000000-0005-0000-0000-0000C13E0000}"/>
    <cellStyle name="Normal 38 5 3 3 2" xfId="16435" xr:uid="{00000000-0005-0000-0000-0000C23E0000}"/>
    <cellStyle name="Normal 38 5 3 3 3" xfId="16436" xr:uid="{00000000-0005-0000-0000-0000C33E0000}"/>
    <cellStyle name="Normal 38 5 3 3 4" xfId="16437" xr:uid="{00000000-0005-0000-0000-0000C43E0000}"/>
    <cellStyle name="Normal 38 5 3 4" xfId="16438" xr:uid="{00000000-0005-0000-0000-0000C53E0000}"/>
    <cellStyle name="Normal 38 5 3 4 2" xfId="16439" xr:uid="{00000000-0005-0000-0000-0000C63E0000}"/>
    <cellStyle name="Normal 38 5 3 4 3" xfId="16440" xr:uid="{00000000-0005-0000-0000-0000C73E0000}"/>
    <cellStyle name="Normal 38 5 3 4 4" xfId="16441" xr:uid="{00000000-0005-0000-0000-0000C83E0000}"/>
    <cellStyle name="Normal 38 5 3 5" xfId="16442" xr:uid="{00000000-0005-0000-0000-0000C93E0000}"/>
    <cellStyle name="Normal 38 5 3 5 2" xfId="16443" xr:uid="{00000000-0005-0000-0000-0000CA3E0000}"/>
    <cellStyle name="Normal 38 5 3 5 3" xfId="16444" xr:uid="{00000000-0005-0000-0000-0000CB3E0000}"/>
    <cellStyle name="Normal 38 5 3 5 4" xfId="16445" xr:uid="{00000000-0005-0000-0000-0000CC3E0000}"/>
    <cellStyle name="Normal 38 5 3 6" xfId="16446" xr:uid="{00000000-0005-0000-0000-0000CD3E0000}"/>
    <cellStyle name="Normal 38 5 3 6 2" xfId="16447" xr:uid="{00000000-0005-0000-0000-0000CE3E0000}"/>
    <cellStyle name="Normal 38 5 3 6 3" xfId="16448" xr:uid="{00000000-0005-0000-0000-0000CF3E0000}"/>
    <cellStyle name="Normal 38 5 3 7" xfId="16449" xr:uid="{00000000-0005-0000-0000-0000D03E0000}"/>
    <cellStyle name="Normal 38 5 3 8" xfId="16450" xr:uid="{00000000-0005-0000-0000-0000D13E0000}"/>
    <cellStyle name="Normal 38 5 3 9" xfId="16451" xr:uid="{00000000-0005-0000-0000-0000D23E0000}"/>
    <cellStyle name="Normal 38 5 4" xfId="16452" xr:uid="{00000000-0005-0000-0000-0000D33E0000}"/>
    <cellStyle name="Normal 38 5 4 2" xfId="16453" xr:uid="{00000000-0005-0000-0000-0000D43E0000}"/>
    <cellStyle name="Normal 38 5 4 2 2" xfId="16454" xr:uid="{00000000-0005-0000-0000-0000D53E0000}"/>
    <cellStyle name="Normal 38 5 4 2 3" xfId="16455" xr:uid="{00000000-0005-0000-0000-0000D63E0000}"/>
    <cellStyle name="Normal 38 5 4 2 4" xfId="16456" xr:uid="{00000000-0005-0000-0000-0000D73E0000}"/>
    <cellStyle name="Normal 38 5 4 3" xfId="16457" xr:uid="{00000000-0005-0000-0000-0000D83E0000}"/>
    <cellStyle name="Normal 38 5 4 3 2" xfId="16458" xr:uid="{00000000-0005-0000-0000-0000D93E0000}"/>
    <cellStyle name="Normal 38 5 4 3 3" xfId="16459" xr:uid="{00000000-0005-0000-0000-0000DA3E0000}"/>
    <cellStyle name="Normal 38 5 4 4" xfId="16460" xr:uid="{00000000-0005-0000-0000-0000DB3E0000}"/>
    <cellStyle name="Normal 38 5 4 5" xfId="16461" xr:uid="{00000000-0005-0000-0000-0000DC3E0000}"/>
    <cellStyle name="Normal 38 5 4 6" xfId="16462" xr:uid="{00000000-0005-0000-0000-0000DD3E0000}"/>
    <cellStyle name="Normal 38 5 5" xfId="16463" xr:uid="{00000000-0005-0000-0000-0000DE3E0000}"/>
    <cellStyle name="Normal 38 5 5 2" xfId="16464" xr:uid="{00000000-0005-0000-0000-0000DF3E0000}"/>
    <cellStyle name="Normal 38 5 5 3" xfId="16465" xr:uid="{00000000-0005-0000-0000-0000E03E0000}"/>
    <cellStyle name="Normal 38 5 5 4" xfId="16466" xr:uid="{00000000-0005-0000-0000-0000E13E0000}"/>
    <cellStyle name="Normal 38 5 6" xfId="16467" xr:uid="{00000000-0005-0000-0000-0000E23E0000}"/>
    <cellStyle name="Normal 38 5 6 2" xfId="16468" xr:uid="{00000000-0005-0000-0000-0000E33E0000}"/>
    <cellStyle name="Normal 38 5 6 3" xfId="16469" xr:uid="{00000000-0005-0000-0000-0000E43E0000}"/>
    <cellStyle name="Normal 38 5 6 4" xfId="16470" xr:uid="{00000000-0005-0000-0000-0000E53E0000}"/>
    <cellStyle name="Normal 38 5 7" xfId="16471" xr:uid="{00000000-0005-0000-0000-0000E63E0000}"/>
    <cellStyle name="Normal 38 5 7 2" xfId="16472" xr:uid="{00000000-0005-0000-0000-0000E73E0000}"/>
    <cellStyle name="Normal 38 5 7 3" xfId="16473" xr:uid="{00000000-0005-0000-0000-0000E83E0000}"/>
    <cellStyle name="Normal 38 5 7 4" xfId="16474" xr:uid="{00000000-0005-0000-0000-0000E93E0000}"/>
    <cellStyle name="Normal 38 5 8" xfId="16475" xr:uid="{00000000-0005-0000-0000-0000EA3E0000}"/>
    <cellStyle name="Normal 38 5 8 2" xfId="16476" xr:uid="{00000000-0005-0000-0000-0000EB3E0000}"/>
    <cellStyle name="Normal 38 5 8 3" xfId="16477" xr:uid="{00000000-0005-0000-0000-0000EC3E0000}"/>
    <cellStyle name="Normal 38 5 9" xfId="16478" xr:uid="{00000000-0005-0000-0000-0000ED3E0000}"/>
    <cellStyle name="Normal 38 6" xfId="16479" xr:uid="{00000000-0005-0000-0000-0000EE3E0000}"/>
    <cellStyle name="Normal 38 6 10" xfId="16480" xr:uid="{00000000-0005-0000-0000-0000EF3E0000}"/>
    <cellStyle name="Normal 38 6 11" xfId="16481" xr:uid="{00000000-0005-0000-0000-0000F03E0000}"/>
    <cellStyle name="Normal 38 6 2" xfId="16482" xr:uid="{00000000-0005-0000-0000-0000F13E0000}"/>
    <cellStyle name="Normal 38 6 2 10" xfId="16483" xr:uid="{00000000-0005-0000-0000-0000F23E0000}"/>
    <cellStyle name="Normal 38 6 2 2" xfId="16484" xr:uid="{00000000-0005-0000-0000-0000F33E0000}"/>
    <cellStyle name="Normal 38 6 2 2 2" xfId="16485" xr:uid="{00000000-0005-0000-0000-0000F43E0000}"/>
    <cellStyle name="Normal 38 6 2 2 2 2" xfId="16486" xr:uid="{00000000-0005-0000-0000-0000F53E0000}"/>
    <cellStyle name="Normal 38 6 2 2 2 2 2" xfId="16487" xr:uid="{00000000-0005-0000-0000-0000F63E0000}"/>
    <cellStyle name="Normal 38 6 2 2 2 2 3" xfId="16488" xr:uid="{00000000-0005-0000-0000-0000F73E0000}"/>
    <cellStyle name="Normal 38 6 2 2 2 2 4" xfId="16489" xr:uid="{00000000-0005-0000-0000-0000F83E0000}"/>
    <cellStyle name="Normal 38 6 2 2 2 3" xfId="16490" xr:uid="{00000000-0005-0000-0000-0000F93E0000}"/>
    <cellStyle name="Normal 38 6 2 2 2 3 2" xfId="16491" xr:uid="{00000000-0005-0000-0000-0000FA3E0000}"/>
    <cellStyle name="Normal 38 6 2 2 2 3 3" xfId="16492" xr:uid="{00000000-0005-0000-0000-0000FB3E0000}"/>
    <cellStyle name="Normal 38 6 2 2 2 4" xfId="16493" xr:uid="{00000000-0005-0000-0000-0000FC3E0000}"/>
    <cellStyle name="Normal 38 6 2 2 2 5" xfId="16494" xr:uid="{00000000-0005-0000-0000-0000FD3E0000}"/>
    <cellStyle name="Normal 38 6 2 2 2 6" xfId="16495" xr:uid="{00000000-0005-0000-0000-0000FE3E0000}"/>
    <cellStyle name="Normal 38 6 2 2 3" xfId="16496" xr:uid="{00000000-0005-0000-0000-0000FF3E0000}"/>
    <cellStyle name="Normal 38 6 2 2 3 2" xfId="16497" xr:uid="{00000000-0005-0000-0000-0000003F0000}"/>
    <cellStyle name="Normal 38 6 2 2 3 3" xfId="16498" xr:uid="{00000000-0005-0000-0000-0000013F0000}"/>
    <cellStyle name="Normal 38 6 2 2 3 4" xfId="16499" xr:uid="{00000000-0005-0000-0000-0000023F0000}"/>
    <cellStyle name="Normal 38 6 2 2 4" xfId="16500" xr:uid="{00000000-0005-0000-0000-0000033F0000}"/>
    <cellStyle name="Normal 38 6 2 2 4 2" xfId="16501" xr:uid="{00000000-0005-0000-0000-0000043F0000}"/>
    <cellStyle name="Normal 38 6 2 2 4 3" xfId="16502" xr:uid="{00000000-0005-0000-0000-0000053F0000}"/>
    <cellStyle name="Normal 38 6 2 2 4 4" xfId="16503" xr:uid="{00000000-0005-0000-0000-0000063F0000}"/>
    <cellStyle name="Normal 38 6 2 2 5" xfId="16504" xr:uid="{00000000-0005-0000-0000-0000073F0000}"/>
    <cellStyle name="Normal 38 6 2 2 5 2" xfId="16505" xr:uid="{00000000-0005-0000-0000-0000083F0000}"/>
    <cellStyle name="Normal 38 6 2 2 5 3" xfId="16506" xr:uid="{00000000-0005-0000-0000-0000093F0000}"/>
    <cellStyle name="Normal 38 6 2 2 5 4" xfId="16507" xr:uid="{00000000-0005-0000-0000-00000A3F0000}"/>
    <cellStyle name="Normal 38 6 2 2 6" xfId="16508" xr:uid="{00000000-0005-0000-0000-00000B3F0000}"/>
    <cellStyle name="Normal 38 6 2 2 6 2" xfId="16509" xr:uid="{00000000-0005-0000-0000-00000C3F0000}"/>
    <cellStyle name="Normal 38 6 2 2 6 3" xfId="16510" xr:uid="{00000000-0005-0000-0000-00000D3F0000}"/>
    <cellStyle name="Normal 38 6 2 2 7" xfId="16511" xr:uid="{00000000-0005-0000-0000-00000E3F0000}"/>
    <cellStyle name="Normal 38 6 2 2 8" xfId="16512" xr:uid="{00000000-0005-0000-0000-00000F3F0000}"/>
    <cellStyle name="Normal 38 6 2 2 9" xfId="16513" xr:uid="{00000000-0005-0000-0000-0000103F0000}"/>
    <cellStyle name="Normal 38 6 2 3" xfId="16514" xr:uid="{00000000-0005-0000-0000-0000113F0000}"/>
    <cellStyle name="Normal 38 6 2 3 2" xfId="16515" xr:uid="{00000000-0005-0000-0000-0000123F0000}"/>
    <cellStyle name="Normal 38 6 2 3 2 2" xfId="16516" xr:uid="{00000000-0005-0000-0000-0000133F0000}"/>
    <cellStyle name="Normal 38 6 2 3 2 3" xfId="16517" xr:uid="{00000000-0005-0000-0000-0000143F0000}"/>
    <cellStyle name="Normal 38 6 2 3 2 4" xfId="16518" xr:uid="{00000000-0005-0000-0000-0000153F0000}"/>
    <cellStyle name="Normal 38 6 2 3 3" xfId="16519" xr:uid="{00000000-0005-0000-0000-0000163F0000}"/>
    <cellStyle name="Normal 38 6 2 3 3 2" xfId="16520" xr:uid="{00000000-0005-0000-0000-0000173F0000}"/>
    <cellStyle name="Normal 38 6 2 3 3 3" xfId="16521" xr:uid="{00000000-0005-0000-0000-0000183F0000}"/>
    <cellStyle name="Normal 38 6 2 3 4" xfId="16522" xr:uid="{00000000-0005-0000-0000-0000193F0000}"/>
    <cellStyle name="Normal 38 6 2 3 5" xfId="16523" xr:uid="{00000000-0005-0000-0000-00001A3F0000}"/>
    <cellStyle name="Normal 38 6 2 3 6" xfId="16524" xr:uid="{00000000-0005-0000-0000-00001B3F0000}"/>
    <cellStyle name="Normal 38 6 2 4" xfId="16525" xr:uid="{00000000-0005-0000-0000-00001C3F0000}"/>
    <cellStyle name="Normal 38 6 2 4 2" xfId="16526" xr:uid="{00000000-0005-0000-0000-00001D3F0000}"/>
    <cellStyle name="Normal 38 6 2 4 3" xfId="16527" xr:uid="{00000000-0005-0000-0000-00001E3F0000}"/>
    <cellStyle name="Normal 38 6 2 4 4" xfId="16528" xr:uid="{00000000-0005-0000-0000-00001F3F0000}"/>
    <cellStyle name="Normal 38 6 2 5" xfId="16529" xr:uid="{00000000-0005-0000-0000-0000203F0000}"/>
    <cellStyle name="Normal 38 6 2 5 2" xfId="16530" xr:uid="{00000000-0005-0000-0000-0000213F0000}"/>
    <cellStyle name="Normal 38 6 2 5 3" xfId="16531" xr:uid="{00000000-0005-0000-0000-0000223F0000}"/>
    <cellStyle name="Normal 38 6 2 5 4" xfId="16532" xr:uid="{00000000-0005-0000-0000-0000233F0000}"/>
    <cellStyle name="Normal 38 6 2 6" xfId="16533" xr:uid="{00000000-0005-0000-0000-0000243F0000}"/>
    <cellStyle name="Normal 38 6 2 6 2" xfId="16534" xr:uid="{00000000-0005-0000-0000-0000253F0000}"/>
    <cellStyle name="Normal 38 6 2 6 3" xfId="16535" xr:uid="{00000000-0005-0000-0000-0000263F0000}"/>
    <cellStyle name="Normal 38 6 2 6 4" xfId="16536" xr:uid="{00000000-0005-0000-0000-0000273F0000}"/>
    <cellStyle name="Normal 38 6 2 7" xfId="16537" xr:uid="{00000000-0005-0000-0000-0000283F0000}"/>
    <cellStyle name="Normal 38 6 2 7 2" xfId="16538" xr:uid="{00000000-0005-0000-0000-0000293F0000}"/>
    <cellStyle name="Normal 38 6 2 7 3" xfId="16539" xr:uid="{00000000-0005-0000-0000-00002A3F0000}"/>
    <cellStyle name="Normal 38 6 2 8" xfId="16540" xr:uid="{00000000-0005-0000-0000-00002B3F0000}"/>
    <cellStyle name="Normal 38 6 2 9" xfId="16541" xr:uid="{00000000-0005-0000-0000-00002C3F0000}"/>
    <cellStyle name="Normal 38 6 3" xfId="16542" xr:uid="{00000000-0005-0000-0000-00002D3F0000}"/>
    <cellStyle name="Normal 38 6 3 2" xfId="16543" xr:uid="{00000000-0005-0000-0000-00002E3F0000}"/>
    <cellStyle name="Normal 38 6 3 2 2" xfId="16544" xr:uid="{00000000-0005-0000-0000-00002F3F0000}"/>
    <cellStyle name="Normal 38 6 3 2 2 2" xfId="16545" xr:uid="{00000000-0005-0000-0000-0000303F0000}"/>
    <cellStyle name="Normal 38 6 3 2 2 3" xfId="16546" xr:uid="{00000000-0005-0000-0000-0000313F0000}"/>
    <cellStyle name="Normal 38 6 3 2 2 4" xfId="16547" xr:uid="{00000000-0005-0000-0000-0000323F0000}"/>
    <cellStyle name="Normal 38 6 3 2 3" xfId="16548" xr:uid="{00000000-0005-0000-0000-0000333F0000}"/>
    <cellStyle name="Normal 38 6 3 2 3 2" xfId="16549" xr:uid="{00000000-0005-0000-0000-0000343F0000}"/>
    <cellStyle name="Normal 38 6 3 2 3 3" xfId="16550" xr:uid="{00000000-0005-0000-0000-0000353F0000}"/>
    <cellStyle name="Normal 38 6 3 2 4" xfId="16551" xr:uid="{00000000-0005-0000-0000-0000363F0000}"/>
    <cellStyle name="Normal 38 6 3 2 5" xfId="16552" xr:uid="{00000000-0005-0000-0000-0000373F0000}"/>
    <cellStyle name="Normal 38 6 3 2 6" xfId="16553" xr:uid="{00000000-0005-0000-0000-0000383F0000}"/>
    <cellStyle name="Normal 38 6 3 3" xfId="16554" xr:uid="{00000000-0005-0000-0000-0000393F0000}"/>
    <cellStyle name="Normal 38 6 3 3 2" xfId="16555" xr:uid="{00000000-0005-0000-0000-00003A3F0000}"/>
    <cellStyle name="Normal 38 6 3 3 3" xfId="16556" xr:uid="{00000000-0005-0000-0000-00003B3F0000}"/>
    <cellStyle name="Normal 38 6 3 3 4" xfId="16557" xr:uid="{00000000-0005-0000-0000-00003C3F0000}"/>
    <cellStyle name="Normal 38 6 3 4" xfId="16558" xr:uid="{00000000-0005-0000-0000-00003D3F0000}"/>
    <cellStyle name="Normal 38 6 3 4 2" xfId="16559" xr:uid="{00000000-0005-0000-0000-00003E3F0000}"/>
    <cellStyle name="Normal 38 6 3 4 3" xfId="16560" xr:uid="{00000000-0005-0000-0000-00003F3F0000}"/>
    <cellStyle name="Normal 38 6 3 4 4" xfId="16561" xr:uid="{00000000-0005-0000-0000-0000403F0000}"/>
    <cellStyle name="Normal 38 6 3 5" xfId="16562" xr:uid="{00000000-0005-0000-0000-0000413F0000}"/>
    <cellStyle name="Normal 38 6 3 5 2" xfId="16563" xr:uid="{00000000-0005-0000-0000-0000423F0000}"/>
    <cellStyle name="Normal 38 6 3 5 3" xfId="16564" xr:uid="{00000000-0005-0000-0000-0000433F0000}"/>
    <cellStyle name="Normal 38 6 3 5 4" xfId="16565" xr:uid="{00000000-0005-0000-0000-0000443F0000}"/>
    <cellStyle name="Normal 38 6 3 6" xfId="16566" xr:uid="{00000000-0005-0000-0000-0000453F0000}"/>
    <cellStyle name="Normal 38 6 3 6 2" xfId="16567" xr:uid="{00000000-0005-0000-0000-0000463F0000}"/>
    <cellStyle name="Normal 38 6 3 6 3" xfId="16568" xr:uid="{00000000-0005-0000-0000-0000473F0000}"/>
    <cellStyle name="Normal 38 6 3 7" xfId="16569" xr:uid="{00000000-0005-0000-0000-0000483F0000}"/>
    <cellStyle name="Normal 38 6 3 8" xfId="16570" xr:uid="{00000000-0005-0000-0000-0000493F0000}"/>
    <cellStyle name="Normal 38 6 3 9" xfId="16571" xr:uid="{00000000-0005-0000-0000-00004A3F0000}"/>
    <cellStyle name="Normal 38 6 4" xfId="16572" xr:uid="{00000000-0005-0000-0000-00004B3F0000}"/>
    <cellStyle name="Normal 38 6 4 2" xfId="16573" xr:uid="{00000000-0005-0000-0000-00004C3F0000}"/>
    <cellStyle name="Normal 38 6 4 2 2" xfId="16574" xr:uid="{00000000-0005-0000-0000-00004D3F0000}"/>
    <cellStyle name="Normal 38 6 4 2 3" xfId="16575" xr:uid="{00000000-0005-0000-0000-00004E3F0000}"/>
    <cellStyle name="Normal 38 6 4 2 4" xfId="16576" xr:uid="{00000000-0005-0000-0000-00004F3F0000}"/>
    <cellStyle name="Normal 38 6 4 3" xfId="16577" xr:uid="{00000000-0005-0000-0000-0000503F0000}"/>
    <cellStyle name="Normal 38 6 4 3 2" xfId="16578" xr:uid="{00000000-0005-0000-0000-0000513F0000}"/>
    <cellStyle name="Normal 38 6 4 3 3" xfId="16579" xr:uid="{00000000-0005-0000-0000-0000523F0000}"/>
    <cellStyle name="Normal 38 6 4 4" xfId="16580" xr:uid="{00000000-0005-0000-0000-0000533F0000}"/>
    <cellStyle name="Normal 38 6 4 5" xfId="16581" xr:uid="{00000000-0005-0000-0000-0000543F0000}"/>
    <cellStyle name="Normal 38 6 4 6" xfId="16582" xr:uid="{00000000-0005-0000-0000-0000553F0000}"/>
    <cellStyle name="Normal 38 6 5" xfId="16583" xr:uid="{00000000-0005-0000-0000-0000563F0000}"/>
    <cellStyle name="Normal 38 6 5 2" xfId="16584" xr:uid="{00000000-0005-0000-0000-0000573F0000}"/>
    <cellStyle name="Normal 38 6 5 3" xfId="16585" xr:uid="{00000000-0005-0000-0000-0000583F0000}"/>
    <cellStyle name="Normal 38 6 5 4" xfId="16586" xr:uid="{00000000-0005-0000-0000-0000593F0000}"/>
    <cellStyle name="Normal 38 6 6" xfId="16587" xr:uid="{00000000-0005-0000-0000-00005A3F0000}"/>
    <cellStyle name="Normal 38 6 6 2" xfId="16588" xr:uid="{00000000-0005-0000-0000-00005B3F0000}"/>
    <cellStyle name="Normal 38 6 6 3" xfId="16589" xr:uid="{00000000-0005-0000-0000-00005C3F0000}"/>
    <cellStyle name="Normal 38 6 6 4" xfId="16590" xr:uid="{00000000-0005-0000-0000-00005D3F0000}"/>
    <cellStyle name="Normal 38 6 7" xfId="16591" xr:uid="{00000000-0005-0000-0000-00005E3F0000}"/>
    <cellStyle name="Normal 38 6 7 2" xfId="16592" xr:uid="{00000000-0005-0000-0000-00005F3F0000}"/>
    <cellStyle name="Normal 38 6 7 3" xfId="16593" xr:uid="{00000000-0005-0000-0000-0000603F0000}"/>
    <cellStyle name="Normal 38 6 7 4" xfId="16594" xr:uid="{00000000-0005-0000-0000-0000613F0000}"/>
    <cellStyle name="Normal 38 6 8" xfId="16595" xr:uid="{00000000-0005-0000-0000-0000623F0000}"/>
    <cellStyle name="Normal 38 6 8 2" xfId="16596" xr:uid="{00000000-0005-0000-0000-0000633F0000}"/>
    <cellStyle name="Normal 38 6 8 3" xfId="16597" xr:uid="{00000000-0005-0000-0000-0000643F0000}"/>
    <cellStyle name="Normal 38 6 9" xfId="16598" xr:uid="{00000000-0005-0000-0000-0000653F0000}"/>
    <cellStyle name="Normal 38 7" xfId="16599" xr:uid="{00000000-0005-0000-0000-0000663F0000}"/>
    <cellStyle name="Normal 38 7 10" xfId="16600" xr:uid="{00000000-0005-0000-0000-0000673F0000}"/>
    <cellStyle name="Normal 38 7 2" xfId="16601" xr:uid="{00000000-0005-0000-0000-0000683F0000}"/>
    <cellStyle name="Normal 38 7 2 2" xfId="16602" xr:uid="{00000000-0005-0000-0000-0000693F0000}"/>
    <cellStyle name="Normal 38 7 2 2 2" xfId="16603" xr:uid="{00000000-0005-0000-0000-00006A3F0000}"/>
    <cellStyle name="Normal 38 7 2 2 2 2" xfId="16604" xr:uid="{00000000-0005-0000-0000-00006B3F0000}"/>
    <cellStyle name="Normal 38 7 2 2 2 3" xfId="16605" xr:uid="{00000000-0005-0000-0000-00006C3F0000}"/>
    <cellStyle name="Normal 38 7 2 2 2 4" xfId="16606" xr:uid="{00000000-0005-0000-0000-00006D3F0000}"/>
    <cellStyle name="Normal 38 7 2 2 3" xfId="16607" xr:uid="{00000000-0005-0000-0000-00006E3F0000}"/>
    <cellStyle name="Normal 38 7 2 2 3 2" xfId="16608" xr:uid="{00000000-0005-0000-0000-00006F3F0000}"/>
    <cellStyle name="Normal 38 7 2 2 3 3" xfId="16609" xr:uid="{00000000-0005-0000-0000-0000703F0000}"/>
    <cellStyle name="Normal 38 7 2 2 4" xfId="16610" xr:uid="{00000000-0005-0000-0000-0000713F0000}"/>
    <cellStyle name="Normal 38 7 2 2 5" xfId="16611" xr:uid="{00000000-0005-0000-0000-0000723F0000}"/>
    <cellStyle name="Normal 38 7 2 2 6" xfId="16612" xr:uid="{00000000-0005-0000-0000-0000733F0000}"/>
    <cellStyle name="Normal 38 7 2 3" xfId="16613" xr:uid="{00000000-0005-0000-0000-0000743F0000}"/>
    <cellStyle name="Normal 38 7 2 3 2" xfId="16614" xr:uid="{00000000-0005-0000-0000-0000753F0000}"/>
    <cellStyle name="Normal 38 7 2 3 3" xfId="16615" xr:uid="{00000000-0005-0000-0000-0000763F0000}"/>
    <cellStyle name="Normal 38 7 2 3 4" xfId="16616" xr:uid="{00000000-0005-0000-0000-0000773F0000}"/>
    <cellStyle name="Normal 38 7 2 4" xfId="16617" xr:uid="{00000000-0005-0000-0000-0000783F0000}"/>
    <cellStyle name="Normal 38 7 2 4 2" xfId="16618" xr:uid="{00000000-0005-0000-0000-0000793F0000}"/>
    <cellStyle name="Normal 38 7 2 4 3" xfId="16619" xr:uid="{00000000-0005-0000-0000-00007A3F0000}"/>
    <cellStyle name="Normal 38 7 2 4 4" xfId="16620" xr:uid="{00000000-0005-0000-0000-00007B3F0000}"/>
    <cellStyle name="Normal 38 7 2 5" xfId="16621" xr:uid="{00000000-0005-0000-0000-00007C3F0000}"/>
    <cellStyle name="Normal 38 7 2 5 2" xfId="16622" xr:uid="{00000000-0005-0000-0000-00007D3F0000}"/>
    <cellStyle name="Normal 38 7 2 5 3" xfId="16623" xr:uid="{00000000-0005-0000-0000-00007E3F0000}"/>
    <cellStyle name="Normal 38 7 2 5 4" xfId="16624" xr:uid="{00000000-0005-0000-0000-00007F3F0000}"/>
    <cellStyle name="Normal 38 7 2 6" xfId="16625" xr:uid="{00000000-0005-0000-0000-0000803F0000}"/>
    <cellStyle name="Normal 38 7 2 6 2" xfId="16626" xr:uid="{00000000-0005-0000-0000-0000813F0000}"/>
    <cellStyle name="Normal 38 7 2 6 3" xfId="16627" xr:uid="{00000000-0005-0000-0000-0000823F0000}"/>
    <cellStyle name="Normal 38 7 2 7" xfId="16628" xr:uid="{00000000-0005-0000-0000-0000833F0000}"/>
    <cellStyle name="Normal 38 7 2 8" xfId="16629" xr:uid="{00000000-0005-0000-0000-0000843F0000}"/>
    <cellStyle name="Normal 38 7 2 9" xfId="16630" xr:uid="{00000000-0005-0000-0000-0000853F0000}"/>
    <cellStyle name="Normal 38 7 3" xfId="16631" xr:uid="{00000000-0005-0000-0000-0000863F0000}"/>
    <cellStyle name="Normal 38 7 3 2" xfId="16632" xr:uid="{00000000-0005-0000-0000-0000873F0000}"/>
    <cellStyle name="Normal 38 7 3 2 2" xfId="16633" xr:uid="{00000000-0005-0000-0000-0000883F0000}"/>
    <cellStyle name="Normal 38 7 3 2 3" xfId="16634" xr:uid="{00000000-0005-0000-0000-0000893F0000}"/>
    <cellStyle name="Normal 38 7 3 2 4" xfId="16635" xr:uid="{00000000-0005-0000-0000-00008A3F0000}"/>
    <cellStyle name="Normal 38 7 3 3" xfId="16636" xr:uid="{00000000-0005-0000-0000-00008B3F0000}"/>
    <cellStyle name="Normal 38 7 3 3 2" xfId="16637" xr:uid="{00000000-0005-0000-0000-00008C3F0000}"/>
    <cellStyle name="Normal 38 7 3 3 3" xfId="16638" xr:uid="{00000000-0005-0000-0000-00008D3F0000}"/>
    <cellStyle name="Normal 38 7 3 4" xfId="16639" xr:uid="{00000000-0005-0000-0000-00008E3F0000}"/>
    <cellStyle name="Normal 38 7 3 5" xfId="16640" xr:uid="{00000000-0005-0000-0000-00008F3F0000}"/>
    <cellStyle name="Normal 38 7 3 6" xfId="16641" xr:uid="{00000000-0005-0000-0000-0000903F0000}"/>
    <cellStyle name="Normal 38 7 4" xfId="16642" xr:uid="{00000000-0005-0000-0000-0000913F0000}"/>
    <cellStyle name="Normal 38 7 4 2" xfId="16643" xr:uid="{00000000-0005-0000-0000-0000923F0000}"/>
    <cellStyle name="Normal 38 7 4 3" xfId="16644" xr:uid="{00000000-0005-0000-0000-0000933F0000}"/>
    <cellStyle name="Normal 38 7 4 4" xfId="16645" xr:uid="{00000000-0005-0000-0000-0000943F0000}"/>
    <cellStyle name="Normal 38 7 5" xfId="16646" xr:uid="{00000000-0005-0000-0000-0000953F0000}"/>
    <cellStyle name="Normal 38 7 5 2" xfId="16647" xr:uid="{00000000-0005-0000-0000-0000963F0000}"/>
    <cellStyle name="Normal 38 7 5 3" xfId="16648" xr:uid="{00000000-0005-0000-0000-0000973F0000}"/>
    <cellStyle name="Normal 38 7 5 4" xfId="16649" xr:uid="{00000000-0005-0000-0000-0000983F0000}"/>
    <cellStyle name="Normal 38 7 6" xfId="16650" xr:uid="{00000000-0005-0000-0000-0000993F0000}"/>
    <cellStyle name="Normal 38 7 6 2" xfId="16651" xr:uid="{00000000-0005-0000-0000-00009A3F0000}"/>
    <cellStyle name="Normal 38 7 6 3" xfId="16652" xr:uid="{00000000-0005-0000-0000-00009B3F0000}"/>
    <cellStyle name="Normal 38 7 6 4" xfId="16653" xr:uid="{00000000-0005-0000-0000-00009C3F0000}"/>
    <cellStyle name="Normal 38 7 7" xfId="16654" xr:uid="{00000000-0005-0000-0000-00009D3F0000}"/>
    <cellStyle name="Normal 38 7 7 2" xfId="16655" xr:uid="{00000000-0005-0000-0000-00009E3F0000}"/>
    <cellStyle name="Normal 38 7 7 3" xfId="16656" xr:uid="{00000000-0005-0000-0000-00009F3F0000}"/>
    <cellStyle name="Normal 38 7 8" xfId="16657" xr:uid="{00000000-0005-0000-0000-0000A03F0000}"/>
    <cellStyle name="Normal 38 7 9" xfId="16658" xr:uid="{00000000-0005-0000-0000-0000A13F0000}"/>
    <cellStyle name="Normal 38 8" xfId="16659" xr:uid="{00000000-0005-0000-0000-0000A23F0000}"/>
    <cellStyle name="Normal 38 8 2" xfId="16660" xr:uid="{00000000-0005-0000-0000-0000A33F0000}"/>
    <cellStyle name="Normal 38 8 2 2" xfId="16661" xr:uid="{00000000-0005-0000-0000-0000A43F0000}"/>
    <cellStyle name="Normal 38 8 2 2 2" xfId="16662" xr:uid="{00000000-0005-0000-0000-0000A53F0000}"/>
    <cellStyle name="Normal 38 8 2 2 3" xfId="16663" xr:uid="{00000000-0005-0000-0000-0000A63F0000}"/>
    <cellStyle name="Normal 38 8 2 2 4" xfId="16664" xr:uid="{00000000-0005-0000-0000-0000A73F0000}"/>
    <cellStyle name="Normal 38 8 2 3" xfId="16665" xr:uid="{00000000-0005-0000-0000-0000A83F0000}"/>
    <cellStyle name="Normal 38 8 2 3 2" xfId="16666" xr:uid="{00000000-0005-0000-0000-0000A93F0000}"/>
    <cellStyle name="Normal 38 8 2 3 3" xfId="16667" xr:uid="{00000000-0005-0000-0000-0000AA3F0000}"/>
    <cellStyle name="Normal 38 8 2 4" xfId="16668" xr:uid="{00000000-0005-0000-0000-0000AB3F0000}"/>
    <cellStyle name="Normal 38 8 2 5" xfId="16669" xr:uid="{00000000-0005-0000-0000-0000AC3F0000}"/>
    <cellStyle name="Normal 38 8 2 6" xfId="16670" xr:uid="{00000000-0005-0000-0000-0000AD3F0000}"/>
    <cellStyle name="Normal 38 8 3" xfId="16671" xr:uid="{00000000-0005-0000-0000-0000AE3F0000}"/>
    <cellStyle name="Normal 38 8 3 2" xfId="16672" xr:uid="{00000000-0005-0000-0000-0000AF3F0000}"/>
    <cellStyle name="Normal 38 8 3 3" xfId="16673" xr:uid="{00000000-0005-0000-0000-0000B03F0000}"/>
    <cellStyle name="Normal 38 8 3 4" xfId="16674" xr:uid="{00000000-0005-0000-0000-0000B13F0000}"/>
    <cellStyle name="Normal 38 8 4" xfId="16675" xr:uid="{00000000-0005-0000-0000-0000B23F0000}"/>
    <cellStyle name="Normal 38 8 4 2" xfId="16676" xr:uid="{00000000-0005-0000-0000-0000B33F0000}"/>
    <cellStyle name="Normal 38 8 4 3" xfId="16677" xr:uid="{00000000-0005-0000-0000-0000B43F0000}"/>
    <cellStyle name="Normal 38 8 4 4" xfId="16678" xr:uid="{00000000-0005-0000-0000-0000B53F0000}"/>
    <cellStyle name="Normal 38 8 5" xfId="16679" xr:uid="{00000000-0005-0000-0000-0000B63F0000}"/>
    <cellStyle name="Normal 38 8 5 2" xfId="16680" xr:uid="{00000000-0005-0000-0000-0000B73F0000}"/>
    <cellStyle name="Normal 38 8 5 3" xfId="16681" xr:uid="{00000000-0005-0000-0000-0000B83F0000}"/>
    <cellStyle name="Normal 38 8 5 4" xfId="16682" xr:uid="{00000000-0005-0000-0000-0000B93F0000}"/>
    <cellStyle name="Normal 38 8 6" xfId="16683" xr:uid="{00000000-0005-0000-0000-0000BA3F0000}"/>
    <cellStyle name="Normal 38 8 6 2" xfId="16684" xr:uid="{00000000-0005-0000-0000-0000BB3F0000}"/>
    <cellStyle name="Normal 38 8 6 3" xfId="16685" xr:uid="{00000000-0005-0000-0000-0000BC3F0000}"/>
    <cellStyle name="Normal 38 8 7" xfId="16686" xr:uid="{00000000-0005-0000-0000-0000BD3F0000}"/>
    <cellStyle name="Normal 38 8 8" xfId="16687" xr:uid="{00000000-0005-0000-0000-0000BE3F0000}"/>
    <cellStyle name="Normal 38 8 9" xfId="16688" xr:uid="{00000000-0005-0000-0000-0000BF3F0000}"/>
    <cellStyle name="Normal 38 9" xfId="16689" xr:uid="{00000000-0005-0000-0000-0000C03F0000}"/>
    <cellStyle name="Normal 38 9 2" xfId="16690" xr:uid="{00000000-0005-0000-0000-0000C13F0000}"/>
    <cellStyle name="Normal 38 9 2 2" xfId="16691" xr:uid="{00000000-0005-0000-0000-0000C23F0000}"/>
    <cellStyle name="Normal 38 9 2 2 2" xfId="16692" xr:uid="{00000000-0005-0000-0000-0000C33F0000}"/>
    <cellStyle name="Normal 38 9 2 2 3" xfId="16693" xr:uid="{00000000-0005-0000-0000-0000C43F0000}"/>
    <cellStyle name="Normal 38 9 2 2 4" xfId="16694" xr:uid="{00000000-0005-0000-0000-0000C53F0000}"/>
    <cellStyle name="Normal 38 9 2 3" xfId="16695" xr:uid="{00000000-0005-0000-0000-0000C63F0000}"/>
    <cellStyle name="Normal 38 9 2 3 2" xfId="16696" xr:uid="{00000000-0005-0000-0000-0000C73F0000}"/>
    <cellStyle name="Normal 38 9 2 3 3" xfId="16697" xr:uid="{00000000-0005-0000-0000-0000C83F0000}"/>
    <cellStyle name="Normal 38 9 2 4" xfId="16698" xr:uid="{00000000-0005-0000-0000-0000C93F0000}"/>
    <cellStyle name="Normal 38 9 2 5" xfId="16699" xr:uid="{00000000-0005-0000-0000-0000CA3F0000}"/>
    <cellStyle name="Normal 38 9 2 6" xfId="16700" xr:uid="{00000000-0005-0000-0000-0000CB3F0000}"/>
    <cellStyle name="Normal 38 9 3" xfId="16701" xr:uid="{00000000-0005-0000-0000-0000CC3F0000}"/>
    <cellStyle name="Normal 38 9 3 2" xfId="16702" xr:uid="{00000000-0005-0000-0000-0000CD3F0000}"/>
    <cellStyle name="Normal 38 9 3 3" xfId="16703" xr:uid="{00000000-0005-0000-0000-0000CE3F0000}"/>
    <cellStyle name="Normal 38 9 3 4" xfId="16704" xr:uid="{00000000-0005-0000-0000-0000CF3F0000}"/>
    <cellStyle name="Normal 38 9 4" xfId="16705" xr:uid="{00000000-0005-0000-0000-0000D03F0000}"/>
    <cellStyle name="Normal 38 9 4 2" xfId="16706" xr:uid="{00000000-0005-0000-0000-0000D13F0000}"/>
    <cellStyle name="Normal 38 9 4 3" xfId="16707" xr:uid="{00000000-0005-0000-0000-0000D23F0000}"/>
    <cellStyle name="Normal 38 9 4 4" xfId="16708" xr:uid="{00000000-0005-0000-0000-0000D33F0000}"/>
    <cellStyle name="Normal 38 9 5" xfId="16709" xr:uid="{00000000-0005-0000-0000-0000D43F0000}"/>
    <cellStyle name="Normal 38 9 5 2" xfId="16710" xr:uid="{00000000-0005-0000-0000-0000D53F0000}"/>
    <cellStyle name="Normal 38 9 5 3" xfId="16711" xr:uid="{00000000-0005-0000-0000-0000D63F0000}"/>
    <cellStyle name="Normal 38 9 5 4" xfId="16712" xr:uid="{00000000-0005-0000-0000-0000D73F0000}"/>
    <cellStyle name="Normal 38 9 6" xfId="16713" xr:uid="{00000000-0005-0000-0000-0000D83F0000}"/>
    <cellStyle name="Normal 38 9 6 2" xfId="16714" xr:uid="{00000000-0005-0000-0000-0000D93F0000}"/>
    <cellStyle name="Normal 38 9 6 3" xfId="16715" xr:uid="{00000000-0005-0000-0000-0000DA3F0000}"/>
    <cellStyle name="Normal 38 9 7" xfId="16716" xr:uid="{00000000-0005-0000-0000-0000DB3F0000}"/>
    <cellStyle name="Normal 38 9 8" xfId="16717" xr:uid="{00000000-0005-0000-0000-0000DC3F0000}"/>
    <cellStyle name="Normal 38 9 9" xfId="16718" xr:uid="{00000000-0005-0000-0000-0000DD3F0000}"/>
    <cellStyle name="Normal 39" xfId="100" xr:uid="{00000000-0005-0000-0000-0000DE3F0000}"/>
    <cellStyle name="Normal 39 2" xfId="226" xr:uid="{00000000-0005-0000-0000-0000DF3F0000}"/>
    <cellStyle name="Normal 39 2 2" xfId="517" xr:uid="{00000000-0005-0000-0000-0000E03F0000}"/>
    <cellStyle name="Normal 39 3" xfId="405" xr:uid="{00000000-0005-0000-0000-0000E13F0000}"/>
    <cellStyle name="Normal 39 4" xfId="16719" xr:uid="{00000000-0005-0000-0000-0000E23F0000}"/>
    <cellStyle name="Normal 39 5" xfId="16720" xr:uid="{00000000-0005-0000-0000-0000E33F0000}"/>
    <cellStyle name="Normal 4" xfId="101" xr:uid="{00000000-0005-0000-0000-0000E43F0000}"/>
    <cellStyle name="Normal 4 2" xfId="102" xr:uid="{00000000-0005-0000-0000-0000E53F0000}"/>
    <cellStyle name="Normal 4 2 2" xfId="474" xr:uid="{00000000-0005-0000-0000-0000E63F0000}"/>
    <cellStyle name="Normal 4 3" xfId="227" xr:uid="{00000000-0005-0000-0000-0000E73F0000}"/>
    <cellStyle name="Normal 4 4" xfId="16721" xr:uid="{00000000-0005-0000-0000-0000E83F0000}"/>
    <cellStyle name="Normal 4 5" xfId="16722" xr:uid="{00000000-0005-0000-0000-0000E93F0000}"/>
    <cellStyle name="Normal 40" xfId="103" xr:uid="{00000000-0005-0000-0000-0000EA3F0000}"/>
    <cellStyle name="Normal 40 2" xfId="228" xr:uid="{00000000-0005-0000-0000-0000EB3F0000}"/>
    <cellStyle name="Normal 40 2 2" xfId="518" xr:uid="{00000000-0005-0000-0000-0000EC3F0000}"/>
    <cellStyle name="Normal 40 3" xfId="406" xr:uid="{00000000-0005-0000-0000-0000ED3F0000}"/>
    <cellStyle name="Normal 40 4" xfId="16723" xr:uid="{00000000-0005-0000-0000-0000EE3F0000}"/>
    <cellStyle name="Normal 40 5" xfId="16724" xr:uid="{00000000-0005-0000-0000-0000EF3F0000}"/>
    <cellStyle name="Normal 41" xfId="104" xr:uid="{00000000-0005-0000-0000-0000F03F0000}"/>
    <cellStyle name="Normal 41 2" xfId="229" xr:uid="{00000000-0005-0000-0000-0000F13F0000}"/>
    <cellStyle name="Normal 41 2 2" xfId="519" xr:uid="{00000000-0005-0000-0000-0000F23F0000}"/>
    <cellStyle name="Normal 41 3" xfId="407" xr:uid="{00000000-0005-0000-0000-0000F33F0000}"/>
    <cellStyle name="Normal 41 4" xfId="16725" xr:uid="{00000000-0005-0000-0000-0000F43F0000}"/>
    <cellStyle name="Normal 41 5" xfId="16726" xr:uid="{00000000-0005-0000-0000-0000F53F0000}"/>
    <cellStyle name="Normal 42" xfId="105" xr:uid="{00000000-0005-0000-0000-0000F63F0000}"/>
    <cellStyle name="Normal 42 2" xfId="230" xr:uid="{00000000-0005-0000-0000-0000F73F0000}"/>
    <cellStyle name="Normal 42 2 2" xfId="520" xr:uid="{00000000-0005-0000-0000-0000F83F0000}"/>
    <cellStyle name="Normal 42 3" xfId="408" xr:uid="{00000000-0005-0000-0000-0000F93F0000}"/>
    <cellStyle name="Normal 42 4" xfId="16727" xr:uid="{00000000-0005-0000-0000-0000FA3F0000}"/>
    <cellStyle name="Normal 42 5" xfId="16728" xr:uid="{00000000-0005-0000-0000-0000FB3F0000}"/>
    <cellStyle name="Normal 43" xfId="106" xr:uid="{00000000-0005-0000-0000-0000FC3F0000}"/>
    <cellStyle name="Normal 43 2" xfId="231" xr:uid="{00000000-0005-0000-0000-0000FD3F0000}"/>
    <cellStyle name="Normal 43 2 2" xfId="521" xr:uid="{00000000-0005-0000-0000-0000FE3F0000}"/>
    <cellStyle name="Normal 43 3" xfId="409" xr:uid="{00000000-0005-0000-0000-0000FF3F0000}"/>
    <cellStyle name="Normal 43 4" xfId="16729" xr:uid="{00000000-0005-0000-0000-000000400000}"/>
    <cellStyle name="Normal 43 5" xfId="16730" xr:uid="{00000000-0005-0000-0000-000001400000}"/>
    <cellStyle name="Normal 44" xfId="107" xr:uid="{00000000-0005-0000-0000-000002400000}"/>
    <cellStyle name="Normal 44 2" xfId="232" xr:uid="{00000000-0005-0000-0000-000003400000}"/>
    <cellStyle name="Normal 44 2 2" xfId="522" xr:uid="{00000000-0005-0000-0000-000004400000}"/>
    <cellStyle name="Normal 44 3" xfId="410" xr:uid="{00000000-0005-0000-0000-000005400000}"/>
    <cellStyle name="Normal 44 4" xfId="16731" xr:uid="{00000000-0005-0000-0000-000006400000}"/>
    <cellStyle name="Normal 44 5" xfId="16732" xr:uid="{00000000-0005-0000-0000-000007400000}"/>
    <cellStyle name="Normal 45" xfId="108" xr:uid="{00000000-0005-0000-0000-000008400000}"/>
    <cellStyle name="Normal 45 2" xfId="233" xr:uid="{00000000-0005-0000-0000-000009400000}"/>
    <cellStyle name="Normal 45 2 2" xfId="523" xr:uid="{00000000-0005-0000-0000-00000A400000}"/>
    <cellStyle name="Normal 45 3" xfId="411" xr:uid="{00000000-0005-0000-0000-00000B400000}"/>
    <cellStyle name="Normal 45 4" xfId="16733" xr:uid="{00000000-0005-0000-0000-00000C400000}"/>
    <cellStyle name="Normal 45 5" xfId="16734" xr:uid="{00000000-0005-0000-0000-00000D400000}"/>
    <cellStyle name="Normal 46" xfId="109" xr:uid="{00000000-0005-0000-0000-00000E400000}"/>
    <cellStyle name="Normal 46 2" xfId="234" xr:uid="{00000000-0005-0000-0000-00000F400000}"/>
    <cellStyle name="Normal 46 2 2" xfId="524" xr:uid="{00000000-0005-0000-0000-000010400000}"/>
    <cellStyle name="Normal 46 3" xfId="412" xr:uid="{00000000-0005-0000-0000-000011400000}"/>
    <cellStyle name="Normal 46 4" xfId="16735" xr:uid="{00000000-0005-0000-0000-000012400000}"/>
    <cellStyle name="Normal 46 5" xfId="16736" xr:uid="{00000000-0005-0000-0000-000013400000}"/>
    <cellStyle name="Normal 47" xfId="110" xr:uid="{00000000-0005-0000-0000-000014400000}"/>
    <cellStyle name="Normal 47 2" xfId="235" xr:uid="{00000000-0005-0000-0000-000015400000}"/>
    <cellStyle name="Normal 47 2 2" xfId="525" xr:uid="{00000000-0005-0000-0000-000016400000}"/>
    <cellStyle name="Normal 47 3" xfId="413" xr:uid="{00000000-0005-0000-0000-000017400000}"/>
    <cellStyle name="Normal 47 4" xfId="16737" xr:uid="{00000000-0005-0000-0000-000018400000}"/>
    <cellStyle name="Normal 47 5" xfId="16738" xr:uid="{00000000-0005-0000-0000-000019400000}"/>
    <cellStyle name="Normal 48" xfId="111" xr:uid="{00000000-0005-0000-0000-00001A400000}"/>
    <cellStyle name="Normal 48 2" xfId="236" xr:uid="{00000000-0005-0000-0000-00001B400000}"/>
    <cellStyle name="Normal 48 2 2" xfId="526" xr:uid="{00000000-0005-0000-0000-00001C400000}"/>
    <cellStyle name="Normal 48 3" xfId="414" xr:uid="{00000000-0005-0000-0000-00001D400000}"/>
    <cellStyle name="Normal 48 4" xfId="16739" xr:uid="{00000000-0005-0000-0000-00001E400000}"/>
    <cellStyle name="Normal 48 5" xfId="16740" xr:uid="{00000000-0005-0000-0000-00001F400000}"/>
    <cellStyle name="Normal 49" xfId="112" xr:uid="{00000000-0005-0000-0000-000020400000}"/>
    <cellStyle name="Normal 49 2" xfId="237" xr:uid="{00000000-0005-0000-0000-000021400000}"/>
    <cellStyle name="Normal 49 2 2" xfId="527" xr:uid="{00000000-0005-0000-0000-000022400000}"/>
    <cellStyle name="Normal 49 3" xfId="415" xr:uid="{00000000-0005-0000-0000-000023400000}"/>
    <cellStyle name="Normal 49 4" xfId="16741" xr:uid="{00000000-0005-0000-0000-000024400000}"/>
    <cellStyle name="Normal 49 5" xfId="16742" xr:uid="{00000000-0005-0000-0000-000025400000}"/>
    <cellStyle name="Normal 5" xfId="113" xr:uid="{00000000-0005-0000-0000-000026400000}"/>
    <cellStyle name="Normal 5 10" xfId="16743" xr:uid="{00000000-0005-0000-0000-000027400000}"/>
    <cellStyle name="Normal 5 10 10" xfId="16744" xr:uid="{00000000-0005-0000-0000-000028400000}"/>
    <cellStyle name="Normal 5 10 2" xfId="16745" xr:uid="{00000000-0005-0000-0000-000029400000}"/>
    <cellStyle name="Normal 5 10 2 2" xfId="16746" xr:uid="{00000000-0005-0000-0000-00002A400000}"/>
    <cellStyle name="Normal 5 10 2 2 2" xfId="16747" xr:uid="{00000000-0005-0000-0000-00002B400000}"/>
    <cellStyle name="Normal 5 10 2 2 2 2" xfId="16748" xr:uid="{00000000-0005-0000-0000-00002C400000}"/>
    <cellStyle name="Normal 5 10 2 2 2 3" xfId="16749" xr:uid="{00000000-0005-0000-0000-00002D400000}"/>
    <cellStyle name="Normal 5 10 2 2 2 4" xfId="16750" xr:uid="{00000000-0005-0000-0000-00002E400000}"/>
    <cellStyle name="Normal 5 10 2 2 3" xfId="16751" xr:uid="{00000000-0005-0000-0000-00002F400000}"/>
    <cellStyle name="Normal 5 10 2 2 3 2" xfId="16752" xr:uid="{00000000-0005-0000-0000-000030400000}"/>
    <cellStyle name="Normal 5 10 2 2 3 3" xfId="16753" xr:uid="{00000000-0005-0000-0000-000031400000}"/>
    <cellStyle name="Normal 5 10 2 2 4" xfId="16754" xr:uid="{00000000-0005-0000-0000-000032400000}"/>
    <cellStyle name="Normal 5 10 2 2 5" xfId="16755" xr:uid="{00000000-0005-0000-0000-000033400000}"/>
    <cellStyle name="Normal 5 10 2 2 6" xfId="16756" xr:uid="{00000000-0005-0000-0000-000034400000}"/>
    <cellStyle name="Normal 5 10 2 3" xfId="16757" xr:uid="{00000000-0005-0000-0000-000035400000}"/>
    <cellStyle name="Normal 5 10 2 3 2" xfId="16758" xr:uid="{00000000-0005-0000-0000-000036400000}"/>
    <cellStyle name="Normal 5 10 2 3 3" xfId="16759" xr:uid="{00000000-0005-0000-0000-000037400000}"/>
    <cellStyle name="Normal 5 10 2 3 4" xfId="16760" xr:uid="{00000000-0005-0000-0000-000038400000}"/>
    <cellStyle name="Normal 5 10 2 4" xfId="16761" xr:uid="{00000000-0005-0000-0000-000039400000}"/>
    <cellStyle name="Normal 5 10 2 4 2" xfId="16762" xr:uid="{00000000-0005-0000-0000-00003A400000}"/>
    <cellStyle name="Normal 5 10 2 4 3" xfId="16763" xr:uid="{00000000-0005-0000-0000-00003B400000}"/>
    <cellStyle name="Normal 5 10 2 4 4" xfId="16764" xr:uid="{00000000-0005-0000-0000-00003C400000}"/>
    <cellStyle name="Normal 5 10 2 5" xfId="16765" xr:uid="{00000000-0005-0000-0000-00003D400000}"/>
    <cellStyle name="Normal 5 10 2 5 2" xfId="16766" xr:uid="{00000000-0005-0000-0000-00003E400000}"/>
    <cellStyle name="Normal 5 10 2 5 3" xfId="16767" xr:uid="{00000000-0005-0000-0000-00003F400000}"/>
    <cellStyle name="Normal 5 10 2 5 4" xfId="16768" xr:uid="{00000000-0005-0000-0000-000040400000}"/>
    <cellStyle name="Normal 5 10 2 6" xfId="16769" xr:uid="{00000000-0005-0000-0000-000041400000}"/>
    <cellStyle name="Normal 5 10 2 6 2" xfId="16770" xr:uid="{00000000-0005-0000-0000-000042400000}"/>
    <cellStyle name="Normal 5 10 2 6 3" xfId="16771" xr:uid="{00000000-0005-0000-0000-000043400000}"/>
    <cellStyle name="Normal 5 10 2 7" xfId="16772" xr:uid="{00000000-0005-0000-0000-000044400000}"/>
    <cellStyle name="Normal 5 10 2 8" xfId="16773" xr:uid="{00000000-0005-0000-0000-000045400000}"/>
    <cellStyle name="Normal 5 10 2 9" xfId="16774" xr:uid="{00000000-0005-0000-0000-000046400000}"/>
    <cellStyle name="Normal 5 10 3" xfId="16775" xr:uid="{00000000-0005-0000-0000-000047400000}"/>
    <cellStyle name="Normal 5 10 3 2" xfId="16776" xr:uid="{00000000-0005-0000-0000-000048400000}"/>
    <cellStyle name="Normal 5 10 3 2 2" xfId="16777" xr:uid="{00000000-0005-0000-0000-000049400000}"/>
    <cellStyle name="Normal 5 10 3 2 3" xfId="16778" xr:uid="{00000000-0005-0000-0000-00004A400000}"/>
    <cellStyle name="Normal 5 10 3 2 4" xfId="16779" xr:uid="{00000000-0005-0000-0000-00004B400000}"/>
    <cellStyle name="Normal 5 10 3 3" xfId="16780" xr:uid="{00000000-0005-0000-0000-00004C400000}"/>
    <cellStyle name="Normal 5 10 3 3 2" xfId="16781" xr:uid="{00000000-0005-0000-0000-00004D400000}"/>
    <cellStyle name="Normal 5 10 3 3 3" xfId="16782" xr:uid="{00000000-0005-0000-0000-00004E400000}"/>
    <cellStyle name="Normal 5 10 3 4" xfId="16783" xr:uid="{00000000-0005-0000-0000-00004F400000}"/>
    <cellStyle name="Normal 5 10 3 5" xfId="16784" xr:uid="{00000000-0005-0000-0000-000050400000}"/>
    <cellStyle name="Normal 5 10 3 6" xfId="16785" xr:uid="{00000000-0005-0000-0000-000051400000}"/>
    <cellStyle name="Normal 5 10 4" xfId="16786" xr:uid="{00000000-0005-0000-0000-000052400000}"/>
    <cellStyle name="Normal 5 10 4 2" xfId="16787" xr:uid="{00000000-0005-0000-0000-000053400000}"/>
    <cellStyle name="Normal 5 10 4 3" xfId="16788" xr:uid="{00000000-0005-0000-0000-000054400000}"/>
    <cellStyle name="Normal 5 10 4 4" xfId="16789" xr:uid="{00000000-0005-0000-0000-000055400000}"/>
    <cellStyle name="Normal 5 10 5" xfId="16790" xr:uid="{00000000-0005-0000-0000-000056400000}"/>
    <cellStyle name="Normal 5 10 5 2" xfId="16791" xr:uid="{00000000-0005-0000-0000-000057400000}"/>
    <cellStyle name="Normal 5 10 5 3" xfId="16792" xr:uid="{00000000-0005-0000-0000-000058400000}"/>
    <cellStyle name="Normal 5 10 5 4" xfId="16793" xr:uid="{00000000-0005-0000-0000-000059400000}"/>
    <cellStyle name="Normal 5 10 6" xfId="16794" xr:uid="{00000000-0005-0000-0000-00005A400000}"/>
    <cellStyle name="Normal 5 10 6 2" xfId="16795" xr:uid="{00000000-0005-0000-0000-00005B400000}"/>
    <cellStyle name="Normal 5 10 6 3" xfId="16796" xr:uid="{00000000-0005-0000-0000-00005C400000}"/>
    <cellStyle name="Normal 5 10 6 4" xfId="16797" xr:uid="{00000000-0005-0000-0000-00005D400000}"/>
    <cellStyle name="Normal 5 10 7" xfId="16798" xr:uid="{00000000-0005-0000-0000-00005E400000}"/>
    <cellStyle name="Normal 5 10 7 2" xfId="16799" xr:uid="{00000000-0005-0000-0000-00005F400000}"/>
    <cellStyle name="Normal 5 10 7 3" xfId="16800" xr:uid="{00000000-0005-0000-0000-000060400000}"/>
    <cellStyle name="Normal 5 10 8" xfId="16801" xr:uid="{00000000-0005-0000-0000-000061400000}"/>
    <cellStyle name="Normal 5 10 9" xfId="16802" xr:uid="{00000000-0005-0000-0000-000062400000}"/>
    <cellStyle name="Normal 5 11" xfId="16803" xr:uid="{00000000-0005-0000-0000-000063400000}"/>
    <cellStyle name="Normal 5 11 2" xfId="16804" xr:uid="{00000000-0005-0000-0000-000064400000}"/>
    <cellStyle name="Normal 5 11 2 2" xfId="16805" xr:uid="{00000000-0005-0000-0000-000065400000}"/>
    <cellStyle name="Normal 5 11 2 2 2" xfId="16806" xr:uid="{00000000-0005-0000-0000-000066400000}"/>
    <cellStyle name="Normal 5 11 2 2 3" xfId="16807" xr:uid="{00000000-0005-0000-0000-000067400000}"/>
    <cellStyle name="Normal 5 11 2 2 4" xfId="16808" xr:uid="{00000000-0005-0000-0000-000068400000}"/>
    <cellStyle name="Normal 5 11 2 3" xfId="16809" xr:uid="{00000000-0005-0000-0000-000069400000}"/>
    <cellStyle name="Normal 5 11 2 3 2" xfId="16810" xr:uid="{00000000-0005-0000-0000-00006A400000}"/>
    <cellStyle name="Normal 5 11 2 3 3" xfId="16811" xr:uid="{00000000-0005-0000-0000-00006B400000}"/>
    <cellStyle name="Normal 5 11 2 4" xfId="16812" xr:uid="{00000000-0005-0000-0000-00006C400000}"/>
    <cellStyle name="Normal 5 11 2 5" xfId="16813" xr:uid="{00000000-0005-0000-0000-00006D400000}"/>
    <cellStyle name="Normal 5 11 2 6" xfId="16814" xr:uid="{00000000-0005-0000-0000-00006E400000}"/>
    <cellStyle name="Normal 5 11 3" xfId="16815" xr:uid="{00000000-0005-0000-0000-00006F400000}"/>
    <cellStyle name="Normal 5 11 3 2" xfId="16816" xr:uid="{00000000-0005-0000-0000-000070400000}"/>
    <cellStyle name="Normal 5 11 3 3" xfId="16817" xr:uid="{00000000-0005-0000-0000-000071400000}"/>
    <cellStyle name="Normal 5 11 3 4" xfId="16818" xr:uid="{00000000-0005-0000-0000-000072400000}"/>
    <cellStyle name="Normal 5 11 4" xfId="16819" xr:uid="{00000000-0005-0000-0000-000073400000}"/>
    <cellStyle name="Normal 5 11 4 2" xfId="16820" xr:uid="{00000000-0005-0000-0000-000074400000}"/>
    <cellStyle name="Normal 5 11 4 3" xfId="16821" xr:uid="{00000000-0005-0000-0000-000075400000}"/>
    <cellStyle name="Normal 5 11 4 4" xfId="16822" xr:uid="{00000000-0005-0000-0000-000076400000}"/>
    <cellStyle name="Normal 5 11 5" xfId="16823" xr:uid="{00000000-0005-0000-0000-000077400000}"/>
    <cellStyle name="Normal 5 11 5 2" xfId="16824" xr:uid="{00000000-0005-0000-0000-000078400000}"/>
    <cellStyle name="Normal 5 11 5 3" xfId="16825" xr:uid="{00000000-0005-0000-0000-000079400000}"/>
    <cellStyle name="Normal 5 11 5 4" xfId="16826" xr:uid="{00000000-0005-0000-0000-00007A400000}"/>
    <cellStyle name="Normal 5 11 6" xfId="16827" xr:uid="{00000000-0005-0000-0000-00007B400000}"/>
    <cellStyle name="Normal 5 11 6 2" xfId="16828" xr:uid="{00000000-0005-0000-0000-00007C400000}"/>
    <cellStyle name="Normal 5 11 6 3" xfId="16829" xr:uid="{00000000-0005-0000-0000-00007D400000}"/>
    <cellStyle name="Normal 5 11 7" xfId="16830" xr:uid="{00000000-0005-0000-0000-00007E400000}"/>
    <cellStyle name="Normal 5 11 8" xfId="16831" xr:uid="{00000000-0005-0000-0000-00007F400000}"/>
    <cellStyle name="Normal 5 11 9" xfId="16832" xr:uid="{00000000-0005-0000-0000-000080400000}"/>
    <cellStyle name="Normal 5 12" xfId="16833" xr:uid="{00000000-0005-0000-0000-000081400000}"/>
    <cellStyle name="Normal 5 12 2" xfId="16834" xr:uid="{00000000-0005-0000-0000-000082400000}"/>
    <cellStyle name="Normal 5 12 2 2" xfId="16835" xr:uid="{00000000-0005-0000-0000-000083400000}"/>
    <cellStyle name="Normal 5 12 2 2 2" xfId="16836" xr:uid="{00000000-0005-0000-0000-000084400000}"/>
    <cellStyle name="Normal 5 12 2 2 3" xfId="16837" xr:uid="{00000000-0005-0000-0000-000085400000}"/>
    <cellStyle name="Normal 5 12 2 2 4" xfId="16838" xr:uid="{00000000-0005-0000-0000-000086400000}"/>
    <cellStyle name="Normal 5 12 2 3" xfId="16839" xr:uid="{00000000-0005-0000-0000-000087400000}"/>
    <cellStyle name="Normal 5 12 2 3 2" xfId="16840" xr:uid="{00000000-0005-0000-0000-000088400000}"/>
    <cellStyle name="Normal 5 12 2 3 3" xfId="16841" xr:uid="{00000000-0005-0000-0000-000089400000}"/>
    <cellStyle name="Normal 5 12 2 4" xfId="16842" xr:uid="{00000000-0005-0000-0000-00008A400000}"/>
    <cellStyle name="Normal 5 12 2 5" xfId="16843" xr:uid="{00000000-0005-0000-0000-00008B400000}"/>
    <cellStyle name="Normal 5 12 2 6" xfId="16844" xr:uid="{00000000-0005-0000-0000-00008C400000}"/>
    <cellStyle name="Normal 5 12 3" xfId="16845" xr:uid="{00000000-0005-0000-0000-00008D400000}"/>
    <cellStyle name="Normal 5 12 3 2" xfId="16846" xr:uid="{00000000-0005-0000-0000-00008E400000}"/>
    <cellStyle name="Normal 5 12 3 3" xfId="16847" xr:uid="{00000000-0005-0000-0000-00008F400000}"/>
    <cellStyle name="Normal 5 12 3 4" xfId="16848" xr:uid="{00000000-0005-0000-0000-000090400000}"/>
    <cellStyle name="Normal 5 12 4" xfId="16849" xr:uid="{00000000-0005-0000-0000-000091400000}"/>
    <cellStyle name="Normal 5 12 4 2" xfId="16850" xr:uid="{00000000-0005-0000-0000-000092400000}"/>
    <cellStyle name="Normal 5 12 4 3" xfId="16851" xr:uid="{00000000-0005-0000-0000-000093400000}"/>
    <cellStyle name="Normal 5 12 4 4" xfId="16852" xr:uid="{00000000-0005-0000-0000-000094400000}"/>
    <cellStyle name="Normal 5 12 5" xfId="16853" xr:uid="{00000000-0005-0000-0000-000095400000}"/>
    <cellStyle name="Normal 5 12 5 2" xfId="16854" xr:uid="{00000000-0005-0000-0000-000096400000}"/>
    <cellStyle name="Normal 5 12 5 3" xfId="16855" xr:uid="{00000000-0005-0000-0000-000097400000}"/>
    <cellStyle name="Normal 5 12 5 4" xfId="16856" xr:uid="{00000000-0005-0000-0000-000098400000}"/>
    <cellStyle name="Normal 5 12 6" xfId="16857" xr:uid="{00000000-0005-0000-0000-000099400000}"/>
    <cellStyle name="Normal 5 12 6 2" xfId="16858" xr:uid="{00000000-0005-0000-0000-00009A400000}"/>
    <cellStyle name="Normal 5 12 6 3" xfId="16859" xr:uid="{00000000-0005-0000-0000-00009B400000}"/>
    <cellStyle name="Normal 5 12 7" xfId="16860" xr:uid="{00000000-0005-0000-0000-00009C400000}"/>
    <cellStyle name="Normal 5 12 8" xfId="16861" xr:uid="{00000000-0005-0000-0000-00009D400000}"/>
    <cellStyle name="Normal 5 12 9" xfId="16862" xr:uid="{00000000-0005-0000-0000-00009E400000}"/>
    <cellStyle name="Normal 5 13" xfId="16863" xr:uid="{00000000-0005-0000-0000-00009F400000}"/>
    <cellStyle name="Normal 5 14" xfId="16864" xr:uid="{00000000-0005-0000-0000-0000A0400000}"/>
    <cellStyle name="Normal 5 14 2" xfId="16865" xr:uid="{00000000-0005-0000-0000-0000A1400000}"/>
    <cellStyle name="Normal 5 14 2 2" xfId="16866" xr:uid="{00000000-0005-0000-0000-0000A2400000}"/>
    <cellStyle name="Normal 5 14 2 2 2" xfId="16867" xr:uid="{00000000-0005-0000-0000-0000A3400000}"/>
    <cellStyle name="Normal 5 14 2 2 3" xfId="16868" xr:uid="{00000000-0005-0000-0000-0000A4400000}"/>
    <cellStyle name="Normal 5 14 2 2 4" xfId="16869" xr:uid="{00000000-0005-0000-0000-0000A5400000}"/>
    <cellStyle name="Normal 5 14 2 3" xfId="16870" xr:uid="{00000000-0005-0000-0000-0000A6400000}"/>
    <cellStyle name="Normal 5 14 2 3 2" xfId="16871" xr:uid="{00000000-0005-0000-0000-0000A7400000}"/>
    <cellStyle name="Normal 5 14 2 3 3" xfId="16872" xr:uid="{00000000-0005-0000-0000-0000A8400000}"/>
    <cellStyle name="Normal 5 14 2 4" xfId="16873" xr:uid="{00000000-0005-0000-0000-0000A9400000}"/>
    <cellStyle name="Normal 5 14 2 5" xfId="16874" xr:uid="{00000000-0005-0000-0000-0000AA400000}"/>
    <cellStyle name="Normal 5 14 2 6" xfId="16875" xr:uid="{00000000-0005-0000-0000-0000AB400000}"/>
    <cellStyle name="Normal 5 14 3" xfId="16876" xr:uid="{00000000-0005-0000-0000-0000AC400000}"/>
    <cellStyle name="Normal 5 14 3 2" xfId="16877" xr:uid="{00000000-0005-0000-0000-0000AD400000}"/>
    <cellStyle name="Normal 5 14 3 3" xfId="16878" xr:uid="{00000000-0005-0000-0000-0000AE400000}"/>
    <cellStyle name="Normal 5 14 3 4" xfId="16879" xr:uid="{00000000-0005-0000-0000-0000AF400000}"/>
    <cellStyle name="Normal 5 14 4" xfId="16880" xr:uid="{00000000-0005-0000-0000-0000B0400000}"/>
    <cellStyle name="Normal 5 14 4 2" xfId="16881" xr:uid="{00000000-0005-0000-0000-0000B1400000}"/>
    <cellStyle name="Normal 5 14 4 3" xfId="16882" xr:uid="{00000000-0005-0000-0000-0000B2400000}"/>
    <cellStyle name="Normal 5 14 4 4" xfId="16883" xr:uid="{00000000-0005-0000-0000-0000B3400000}"/>
    <cellStyle name="Normal 5 14 5" xfId="16884" xr:uid="{00000000-0005-0000-0000-0000B4400000}"/>
    <cellStyle name="Normal 5 14 5 2" xfId="16885" xr:uid="{00000000-0005-0000-0000-0000B5400000}"/>
    <cellStyle name="Normal 5 14 5 3" xfId="16886" xr:uid="{00000000-0005-0000-0000-0000B6400000}"/>
    <cellStyle name="Normal 5 14 5 4" xfId="16887" xr:uid="{00000000-0005-0000-0000-0000B7400000}"/>
    <cellStyle name="Normal 5 14 6" xfId="16888" xr:uid="{00000000-0005-0000-0000-0000B8400000}"/>
    <cellStyle name="Normal 5 14 6 2" xfId="16889" xr:uid="{00000000-0005-0000-0000-0000B9400000}"/>
    <cellStyle name="Normal 5 14 6 3" xfId="16890" xr:uid="{00000000-0005-0000-0000-0000BA400000}"/>
    <cellStyle name="Normal 5 14 7" xfId="16891" xr:uid="{00000000-0005-0000-0000-0000BB400000}"/>
    <cellStyle name="Normal 5 14 8" xfId="16892" xr:uid="{00000000-0005-0000-0000-0000BC400000}"/>
    <cellStyle name="Normal 5 14 9" xfId="16893" xr:uid="{00000000-0005-0000-0000-0000BD400000}"/>
    <cellStyle name="Normal 5 15" xfId="16894" xr:uid="{00000000-0005-0000-0000-0000BE400000}"/>
    <cellStyle name="Normal 5 15 2" xfId="16895" xr:uid="{00000000-0005-0000-0000-0000BF400000}"/>
    <cellStyle name="Normal 5 15 2 2" xfId="16896" xr:uid="{00000000-0005-0000-0000-0000C0400000}"/>
    <cellStyle name="Normal 5 15 2 2 2" xfId="16897" xr:uid="{00000000-0005-0000-0000-0000C1400000}"/>
    <cellStyle name="Normal 5 15 2 2 3" xfId="16898" xr:uid="{00000000-0005-0000-0000-0000C2400000}"/>
    <cellStyle name="Normal 5 15 2 2 4" xfId="16899" xr:uid="{00000000-0005-0000-0000-0000C3400000}"/>
    <cellStyle name="Normal 5 15 2 3" xfId="16900" xr:uid="{00000000-0005-0000-0000-0000C4400000}"/>
    <cellStyle name="Normal 5 15 2 3 2" xfId="16901" xr:uid="{00000000-0005-0000-0000-0000C5400000}"/>
    <cellStyle name="Normal 5 15 2 3 3" xfId="16902" xr:uid="{00000000-0005-0000-0000-0000C6400000}"/>
    <cellStyle name="Normal 5 15 2 4" xfId="16903" xr:uid="{00000000-0005-0000-0000-0000C7400000}"/>
    <cellStyle name="Normal 5 15 2 5" xfId="16904" xr:uid="{00000000-0005-0000-0000-0000C8400000}"/>
    <cellStyle name="Normal 5 15 2 6" xfId="16905" xr:uid="{00000000-0005-0000-0000-0000C9400000}"/>
    <cellStyle name="Normal 5 15 3" xfId="16906" xr:uid="{00000000-0005-0000-0000-0000CA400000}"/>
    <cellStyle name="Normal 5 15 3 2" xfId="16907" xr:uid="{00000000-0005-0000-0000-0000CB400000}"/>
    <cellStyle name="Normal 5 15 3 3" xfId="16908" xr:uid="{00000000-0005-0000-0000-0000CC400000}"/>
    <cellStyle name="Normal 5 15 3 4" xfId="16909" xr:uid="{00000000-0005-0000-0000-0000CD400000}"/>
    <cellStyle name="Normal 5 15 4" xfId="16910" xr:uid="{00000000-0005-0000-0000-0000CE400000}"/>
    <cellStyle name="Normal 5 15 4 2" xfId="16911" xr:uid="{00000000-0005-0000-0000-0000CF400000}"/>
    <cellStyle name="Normal 5 15 4 3" xfId="16912" xr:uid="{00000000-0005-0000-0000-0000D0400000}"/>
    <cellStyle name="Normal 5 15 4 4" xfId="16913" xr:uid="{00000000-0005-0000-0000-0000D1400000}"/>
    <cellStyle name="Normal 5 15 5" xfId="16914" xr:uid="{00000000-0005-0000-0000-0000D2400000}"/>
    <cellStyle name="Normal 5 15 5 2" xfId="16915" xr:uid="{00000000-0005-0000-0000-0000D3400000}"/>
    <cellStyle name="Normal 5 15 5 3" xfId="16916" xr:uid="{00000000-0005-0000-0000-0000D4400000}"/>
    <cellStyle name="Normal 5 15 6" xfId="16917" xr:uid="{00000000-0005-0000-0000-0000D5400000}"/>
    <cellStyle name="Normal 5 15 7" xfId="16918" xr:uid="{00000000-0005-0000-0000-0000D6400000}"/>
    <cellStyle name="Normal 5 15 8" xfId="16919" xr:uid="{00000000-0005-0000-0000-0000D7400000}"/>
    <cellStyle name="Normal 5 16" xfId="16920" xr:uid="{00000000-0005-0000-0000-0000D8400000}"/>
    <cellStyle name="Normal 5 16 2" xfId="16921" xr:uid="{00000000-0005-0000-0000-0000D9400000}"/>
    <cellStyle name="Normal 5 16 2 2" xfId="16922" xr:uid="{00000000-0005-0000-0000-0000DA400000}"/>
    <cellStyle name="Normal 5 16 2 3" xfId="16923" xr:uid="{00000000-0005-0000-0000-0000DB400000}"/>
    <cellStyle name="Normal 5 16 2 4" xfId="16924" xr:uid="{00000000-0005-0000-0000-0000DC400000}"/>
    <cellStyle name="Normal 5 16 3" xfId="16925" xr:uid="{00000000-0005-0000-0000-0000DD400000}"/>
    <cellStyle name="Normal 5 16 3 2" xfId="16926" xr:uid="{00000000-0005-0000-0000-0000DE400000}"/>
    <cellStyle name="Normal 5 16 3 3" xfId="16927" xr:uid="{00000000-0005-0000-0000-0000DF400000}"/>
    <cellStyle name="Normal 5 16 3 4" xfId="16928" xr:uid="{00000000-0005-0000-0000-0000E0400000}"/>
    <cellStyle name="Normal 5 16 4" xfId="16929" xr:uid="{00000000-0005-0000-0000-0000E1400000}"/>
    <cellStyle name="Normal 5 16 4 2" xfId="16930" xr:uid="{00000000-0005-0000-0000-0000E2400000}"/>
    <cellStyle name="Normal 5 16 4 3" xfId="16931" xr:uid="{00000000-0005-0000-0000-0000E3400000}"/>
    <cellStyle name="Normal 5 16 5" xfId="16932" xr:uid="{00000000-0005-0000-0000-0000E4400000}"/>
    <cellStyle name="Normal 5 16 6" xfId="16933" xr:uid="{00000000-0005-0000-0000-0000E5400000}"/>
    <cellStyle name="Normal 5 16 7" xfId="16934" xr:uid="{00000000-0005-0000-0000-0000E6400000}"/>
    <cellStyle name="Normal 5 17" xfId="16935" xr:uid="{00000000-0005-0000-0000-0000E7400000}"/>
    <cellStyle name="Normal 5 17 2" xfId="16936" xr:uid="{00000000-0005-0000-0000-0000E8400000}"/>
    <cellStyle name="Normal 5 17 3" xfId="16937" xr:uid="{00000000-0005-0000-0000-0000E9400000}"/>
    <cellStyle name="Normal 5 17 4" xfId="16938" xr:uid="{00000000-0005-0000-0000-0000EA400000}"/>
    <cellStyle name="Normal 5 18" xfId="16939" xr:uid="{00000000-0005-0000-0000-0000EB400000}"/>
    <cellStyle name="Normal 5 18 2" xfId="16940" xr:uid="{00000000-0005-0000-0000-0000EC400000}"/>
    <cellStyle name="Normal 5 18 3" xfId="16941" xr:uid="{00000000-0005-0000-0000-0000ED400000}"/>
    <cellStyle name="Normal 5 18 4" xfId="16942" xr:uid="{00000000-0005-0000-0000-0000EE400000}"/>
    <cellStyle name="Normal 5 19" xfId="16943" xr:uid="{00000000-0005-0000-0000-0000EF400000}"/>
    <cellStyle name="Normal 5 19 2" xfId="16944" xr:uid="{00000000-0005-0000-0000-0000F0400000}"/>
    <cellStyle name="Normal 5 19 3" xfId="16945" xr:uid="{00000000-0005-0000-0000-0000F1400000}"/>
    <cellStyle name="Normal 5 19 4" xfId="16946" xr:uid="{00000000-0005-0000-0000-0000F2400000}"/>
    <cellStyle name="Normal 5 2" xfId="114" xr:uid="{00000000-0005-0000-0000-0000F3400000}"/>
    <cellStyle name="Normal 5 2 10" xfId="16947" xr:uid="{00000000-0005-0000-0000-0000F4400000}"/>
    <cellStyle name="Normal 5 2 10 2" xfId="16948" xr:uid="{00000000-0005-0000-0000-0000F5400000}"/>
    <cellStyle name="Normal 5 2 10 2 2" xfId="16949" xr:uid="{00000000-0005-0000-0000-0000F6400000}"/>
    <cellStyle name="Normal 5 2 10 2 2 2" xfId="16950" xr:uid="{00000000-0005-0000-0000-0000F7400000}"/>
    <cellStyle name="Normal 5 2 10 2 2 3" xfId="16951" xr:uid="{00000000-0005-0000-0000-0000F8400000}"/>
    <cellStyle name="Normal 5 2 10 2 2 4" xfId="16952" xr:uid="{00000000-0005-0000-0000-0000F9400000}"/>
    <cellStyle name="Normal 5 2 10 2 3" xfId="16953" xr:uid="{00000000-0005-0000-0000-0000FA400000}"/>
    <cellStyle name="Normal 5 2 10 2 3 2" xfId="16954" xr:uid="{00000000-0005-0000-0000-0000FB400000}"/>
    <cellStyle name="Normal 5 2 10 2 3 3" xfId="16955" xr:uid="{00000000-0005-0000-0000-0000FC400000}"/>
    <cellStyle name="Normal 5 2 10 2 4" xfId="16956" xr:uid="{00000000-0005-0000-0000-0000FD400000}"/>
    <cellStyle name="Normal 5 2 10 2 5" xfId="16957" xr:uid="{00000000-0005-0000-0000-0000FE400000}"/>
    <cellStyle name="Normal 5 2 10 2 6" xfId="16958" xr:uid="{00000000-0005-0000-0000-0000FF400000}"/>
    <cellStyle name="Normal 5 2 10 3" xfId="16959" xr:uid="{00000000-0005-0000-0000-000000410000}"/>
    <cellStyle name="Normal 5 2 10 3 2" xfId="16960" xr:uid="{00000000-0005-0000-0000-000001410000}"/>
    <cellStyle name="Normal 5 2 10 3 3" xfId="16961" xr:uid="{00000000-0005-0000-0000-000002410000}"/>
    <cellStyle name="Normal 5 2 10 3 4" xfId="16962" xr:uid="{00000000-0005-0000-0000-000003410000}"/>
    <cellStyle name="Normal 5 2 10 4" xfId="16963" xr:uid="{00000000-0005-0000-0000-000004410000}"/>
    <cellStyle name="Normal 5 2 10 4 2" xfId="16964" xr:uid="{00000000-0005-0000-0000-000005410000}"/>
    <cellStyle name="Normal 5 2 10 4 3" xfId="16965" xr:uid="{00000000-0005-0000-0000-000006410000}"/>
    <cellStyle name="Normal 5 2 10 4 4" xfId="16966" xr:uid="{00000000-0005-0000-0000-000007410000}"/>
    <cellStyle name="Normal 5 2 10 5" xfId="16967" xr:uid="{00000000-0005-0000-0000-000008410000}"/>
    <cellStyle name="Normal 5 2 10 5 2" xfId="16968" xr:uid="{00000000-0005-0000-0000-000009410000}"/>
    <cellStyle name="Normal 5 2 10 5 3" xfId="16969" xr:uid="{00000000-0005-0000-0000-00000A410000}"/>
    <cellStyle name="Normal 5 2 10 5 4" xfId="16970" xr:uid="{00000000-0005-0000-0000-00000B410000}"/>
    <cellStyle name="Normal 5 2 10 6" xfId="16971" xr:uid="{00000000-0005-0000-0000-00000C410000}"/>
    <cellStyle name="Normal 5 2 10 6 2" xfId="16972" xr:uid="{00000000-0005-0000-0000-00000D410000}"/>
    <cellStyle name="Normal 5 2 10 6 3" xfId="16973" xr:uid="{00000000-0005-0000-0000-00000E410000}"/>
    <cellStyle name="Normal 5 2 10 7" xfId="16974" xr:uid="{00000000-0005-0000-0000-00000F410000}"/>
    <cellStyle name="Normal 5 2 10 8" xfId="16975" xr:uid="{00000000-0005-0000-0000-000010410000}"/>
    <cellStyle name="Normal 5 2 10 9" xfId="16976" xr:uid="{00000000-0005-0000-0000-000011410000}"/>
    <cellStyle name="Normal 5 2 11" xfId="16977" xr:uid="{00000000-0005-0000-0000-000012410000}"/>
    <cellStyle name="Normal 5 2 11 2" xfId="16978" xr:uid="{00000000-0005-0000-0000-000013410000}"/>
    <cellStyle name="Normal 5 2 11 2 2" xfId="16979" xr:uid="{00000000-0005-0000-0000-000014410000}"/>
    <cellStyle name="Normal 5 2 11 2 2 2" xfId="16980" xr:uid="{00000000-0005-0000-0000-000015410000}"/>
    <cellStyle name="Normal 5 2 11 2 2 3" xfId="16981" xr:uid="{00000000-0005-0000-0000-000016410000}"/>
    <cellStyle name="Normal 5 2 11 2 2 4" xfId="16982" xr:uid="{00000000-0005-0000-0000-000017410000}"/>
    <cellStyle name="Normal 5 2 11 2 3" xfId="16983" xr:uid="{00000000-0005-0000-0000-000018410000}"/>
    <cellStyle name="Normal 5 2 11 2 3 2" xfId="16984" xr:uid="{00000000-0005-0000-0000-000019410000}"/>
    <cellStyle name="Normal 5 2 11 2 3 3" xfId="16985" xr:uid="{00000000-0005-0000-0000-00001A410000}"/>
    <cellStyle name="Normal 5 2 11 2 4" xfId="16986" xr:uid="{00000000-0005-0000-0000-00001B410000}"/>
    <cellStyle name="Normal 5 2 11 2 5" xfId="16987" xr:uid="{00000000-0005-0000-0000-00001C410000}"/>
    <cellStyle name="Normal 5 2 11 2 6" xfId="16988" xr:uid="{00000000-0005-0000-0000-00001D410000}"/>
    <cellStyle name="Normal 5 2 11 3" xfId="16989" xr:uid="{00000000-0005-0000-0000-00001E410000}"/>
    <cellStyle name="Normal 5 2 11 3 2" xfId="16990" xr:uid="{00000000-0005-0000-0000-00001F410000}"/>
    <cellStyle name="Normal 5 2 11 3 3" xfId="16991" xr:uid="{00000000-0005-0000-0000-000020410000}"/>
    <cellStyle name="Normal 5 2 11 3 4" xfId="16992" xr:uid="{00000000-0005-0000-0000-000021410000}"/>
    <cellStyle name="Normal 5 2 11 4" xfId="16993" xr:uid="{00000000-0005-0000-0000-000022410000}"/>
    <cellStyle name="Normal 5 2 11 4 2" xfId="16994" xr:uid="{00000000-0005-0000-0000-000023410000}"/>
    <cellStyle name="Normal 5 2 11 4 3" xfId="16995" xr:uid="{00000000-0005-0000-0000-000024410000}"/>
    <cellStyle name="Normal 5 2 11 4 4" xfId="16996" xr:uid="{00000000-0005-0000-0000-000025410000}"/>
    <cellStyle name="Normal 5 2 11 5" xfId="16997" xr:uid="{00000000-0005-0000-0000-000026410000}"/>
    <cellStyle name="Normal 5 2 11 5 2" xfId="16998" xr:uid="{00000000-0005-0000-0000-000027410000}"/>
    <cellStyle name="Normal 5 2 11 5 3" xfId="16999" xr:uid="{00000000-0005-0000-0000-000028410000}"/>
    <cellStyle name="Normal 5 2 11 5 4" xfId="17000" xr:uid="{00000000-0005-0000-0000-000029410000}"/>
    <cellStyle name="Normal 5 2 11 6" xfId="17001" xr:uid="{00000000-0005-0000-0000-00002A410000}"/>
    <cellStyle name="Normal 5 2 11 6 2" xfId="17002" xr:uid="{00000000-0005-0000-0000-00002B410000}"/>
    <cellStyle name="Normal 5 2 11 6 3" xfId="17003" xr:uid="{00000000-0005-0000-0000-00002C410000}"/>
    <cellStyle name="Normal 5 2 11 7" xfId="17004" xr:uid="{00000000-0005-0000-0000-00002D410000}"/>
    <cellStyle name="Normal 5 2 11 8" xfId="17005" xr:uid="{00000000-0005-0000-0000-00002E410000}"/>
    <cellStyle name="Normal 5 2 11 9" xfId="17006" xr:uid="{00000000-0005-0000-0000-00002F410000}"/>
    <cellStyle name="Normal 5 2 12" xfId="17007" xr:uid="{00000000-0005-0000-0000-000030410000}"/>
    <cellStyle name="Normal 5 2 12 2" xfId="17008" xr:uid="{00000000-0005-0000-0000-000031410000}"/>
    <cellStyle name="Normal 5 2 12 2 2" xfId="17009" xr:uid="{00000000-0005-0000-0000-000032410000}"/>
    <cellStyle name="Normal 5 2 12 2 2 2" xfId="17010" xr:uid="{00000000-0005-0000-0000-000033410000}"/>
    <cellStyle name="Normal 5 2 12 2 2 3" xfId="17011" xr:uid="{00000000-0005-0000-0000-000034410000}"/>
    <cellStyle name="Normal 5 2 12 2 2 4" xfId="17012" xr:uid="{00000000-0005-0000-0000-000035410000}"/>
    <cellStyle name="Normal 5 2 12 2 3" xfId="17013" xr:uid="{00000000-0005-0000-0000-000036410000}"/>
    <cellStyle name="Normal 5 2 12 2 3 2" xfId="17014" xr:uid="{00000000-0005-0000-0000-000037410000}"/>
    <cellStyle name="Normal 5 2 12 2 3 3" xfId="17015" xr:uid="{00000000-0005-0000-0000-000038410000}"/>
    <cellStyle name="Normal 5 2 12 2 4" xfId="17016" xr:uid="{00000000-0005-0000-0000-000039410000}"/>
    <cellStyle name="Normal 5 2 12 2 5" xfId="17017" xr:uid="{00000000-0005-0000-0000-00003A410000}"/>
    <cellStyle name="Normal 5 2 12 2 6" xfId="17018" xr:uid="{00000000-0005-0000-0000-00003B410000}"/>
    <cellStyle name="Normal 5 2 12 3" xfId="17019" xr:uid="{00000000-0005-0000-0000-00003C410000}"/>
    <cellStyle name="Normal 5 2 12 3 2" xfId="17020" xr:uid="{00000000-0005-0000-0000-00003D410000}"/>
    <cellStyle name="Normal 5 2 12 3 3" xfId="17021" xr:uid="{00000000-0005-0000-0000-00003E410000}"/>
    <cellStyle name="Normal 5 2 12 3 4" xfId="17022" xr:uid="{00000000-0005-0000-0000-00003F410000}"/>
    <cellStyle name="Normal 5 2 12 4" xfId="17023" xr:uid="{00000000-0005-0000-0000-000040410000}"/>
    <cellStyle name="Normal 5 2 12 4 2" xfId="17024" xr:uid="{00000000-0005-0000-0000-000041410000}"/>
    <cellStyle name="Normal 5 2 12 4 3" xfId="17025" xr:uid="{00000000-0005-0000-0000-000042410000}"/>
    <cellStyle name="Normal 5 2 12 4 4" xfId="17026" xr:uid="{00000000-0005-0000-0000-000043410000}"/>
    <cellStyle name="Normal 5 2 12 5" xfId="17027" xr:uid="{00000000-0005-0000-0000-000044410000}"/>
    <cellStyle name="Normal 5 2 12 5 2" xfId="17028" xr:uid="{00000000-0005-0000-0000-000045410000}"/>
    <cellStyle name="Normal 5 2 12 5 3" xfId="17029" xr:uid="{00000000-0005-0000-0000-000046410000}"/>
    <cellStyle name="Normal 5 2 12 5 4" xfId="17030" xr:uid="{00000000-0005-0000-0000-000047410000}"/>
    <cellStyle name="Normal 5 2 12 6" xfId="17031" xr:uid="{00000000-0005-0000-0000-000048410000}"/>
    <cellStyle name="Normal 5 2 12 6 2" xfId="17032" xr:uid="{00000000-0005-0000-0000-000049410000}"/>
    <cellStyle name="Normal 5 2 12 6 3" xfId="17033" xr:uid="{00000000-0005-0000-0000-00004A410000}"/>
    <cellStyle name="Normal 5 2 12 7" xfId="17034" xr:uid="{00000000-0005-0000-0000-00004B410000}"/>
    <cellStyle name="Normal 5 2 12 8" xfId="17035" xr:uid="{00000000-0005-0000-0000-00004C410000}"/>
    <cellStyle name="Normal 5 2 12 9" xfId="17036" xr:uid="{00000000-0005-0000-0000-00004D410000}"/>
    <cellStyle name="Normal 5 2 13" xfId="17037" xr:uid="{00000000-0005-0000-0000-00004E410000}"/>
    <cellStyle name="Normal 5 2 13 2" xfId="17038" xr:uid="{00000000-0005-0000-0000-00004F410000}"/>
    <cellStyle name="Normal 5 2 13 2 2" xfId="17039" xr:uid="{00000000-0005-0000-0000-000050410000}"/>
    <cellStyle name="Normal 5 2 13 2 2 2" xfId="17040" xr:uid="{00000000-0005-0000-0000-000051410000}"/>
    <cellStyle name="Normal 5 2 13 2 2 3" xfId="17041" xr:uid="{00000000-0005-0000-0000-000052410000}"/>
    <cellStyle name="Normal 5 2 13 2 2 4" xfId="17042" xr:uid="{00000000-0005-0000-0000-000053410000}"/>
    <cellStyle name="Normal 5 2 13 2 3" xfId="17043" xr:uid="{00000000-0005-0000-0000-000054410000}"/>
    <cellStyle name="Normal 5 2 13 2 3 2" xfId="17044" xr:uid="{00000000-0005-0000-0000-000055410000}"/>
    <cellStyle name="Normal 5 2 13 2 3 3" xfId="17045" xr:uid="{00000000-0005-0000-0000-000056410000}"/>
    <cellStyle name="Normal 5 2 13 2 4" xfId="17046" xr:uid="{00000000-0005-0000-0000-000057410000}"/>
    <cellStyle name="Normal 5 2 13 2 5" xfId="17047" xr:uid="{00000000-0005-0000-0000-000058410000}"/>
    <cellStyle name="Normal 5 2 13 2 6" xfId="17048" xr:uid="{00000000-0005-0000-0000-000059410000}"/>
    <cellStyle name="Normal 5 2 13 3" xfId="17049" xr:uid="{00000000-0005-0000-0000-00005A410000}"/>
    <cellStyle name="Normal 5 2 13 3 2" xfId="17050" xr:uid="{00000000-0005-0000-0000-00005B410000}"/>
    <cellStyle name="Normal 5 2 13 3 3" xfId="17051" xr:uid="{00000000-0005-0000-0000-00005C410000}"/>
    <cellStyle name="Normal 5 2 13 3 4" xfId="17052" xr:uid="{00000000-0005-0000-0000-00005D410000}"/>
    <cellStyle name="Normal 5 2 13 4" xfId="17053" xr:uid="{00000000-0005-0000-0000-00005E410000}"/>
    <cellStyle name="Normal 5 2 13 4 2" xfId="17054" xr:uid="{00000000-0005-0000-0000-00005F410000}"/>
    <cellStyle name="Normal 5 2 13 4 3" xfId="17055" xr:uid="{00000000-0005-0000-0000-000060410000}"/>
    <cellStyle name="Normal 5 2 13 4 4" xfId="17056" xr:uid="{00000000-0005-0000-0000-000061410000}"/>
    <cellStyle name="Normal 5 2 13 5" xfId="17057" xr:uid="{00000000-0005-0000-0000-000062410000}"/>
    <cellStyle name="Normal 5 2 13 5 2" xfId="17058" xr:uid="{00000000-0005-0000-0000-000063410000}"/>
    <cellStyle name="Normal 5 2 13 5 3" xfId="17059" xr:uid="{00000000-0005-0000-0000-000064410000}"/>
    <cellStyle name="Normal 5 2 13 6" xfId="17060" xr:uid="{00000000-0005-0000-0000-000065410000}"/>
    <cellStyle name="Normal 5 2 13 7" xfId="17061" xr:uid="{00000000-0005-0000-0000-000066410000}"/>
    <cellStyle name="Normal 5 2 13 8" xfId="17062" xr:uid="{00000000-0005-0000-0000-000067410000}"/>
    <cellStyle name="Normal 5 2 14" xfId="17063" xr:uid="{00000000-0005-0000-0000-000068410000}"/>
    <cellStyle name="Normal 5 2 14 2" xfId="17064" xr:uid="{00000000-0005-0000-0000-000069410000}"/>
    <cellStyle name="Normal 5 2 14 2 2" xfId="17065" xr:uid="{00000000-0005-0000-0000-00006A410000}"/>
    <cellStyle name="Normal 5 2 14 2 3" xfId="17066" xr:uid="{00000000-0005-0000-0000-00006B410000}"/>
    <cellStyle name="Normal 5 2 14 2 4" xfId="17067" xr:uid="{00000000-0005-0000-0000-00006C410000}"/>
    <cellStyle name="Normal 5 2 14 3" xfId="17068" xr:uid="{00000000-0005-0000-0000-00006D410000}"/>
    <cellStyle name="Normal 5 2 14 4" xfId="17069" xr:uid="{00000000-0005-0000-0000-00006E410000}"/>
    <cellStyle name="Normal 5 2 14 4 2" xfId="17070" xr:uid="{00000000-0005-0000-0000-00006F410000}"/>
    <cellStyle name="Normal 5 2 14 4 3" xfId="17071" xr:uid="{00000000-0005-0000-0000-000070410000}"/>
    <cellStyle name="Normal 5 2 15" xfId="17072" xr:uid="{00000000-0005-0000-0000-000071410000}"/>
    <cellStyle name="Normal 5 2 15 2" xfId="17073" xr:uid="{00000000-0005-0000-0000-000072410000}"/>
    <cellStyle name="Normal 5 2 15 2 2" xfId="17074" xr:uid="{00000000-0005-0000-0000-000073410000}"/>
    <cellStyle name="Normal 5 2 15 2 3" xfId="17075" xr:uid="{00000000-0005-0000-0000-000074410000}"/>
    <cellStyle name="Normal 5 2 15 2 4" xfId="17076" xr:uid="{00000000-0005-0000-0000-000075410000}"/>
    <cellStyle name="Normal 5 2 15 3" xfId="17077" xr:uid="{00000000-0005-0000-0000-000076410000}"/>
    <cellStyle name="Normal 5 2 15 3 2" xfId="17078" xr:uid="{00000000-0005-0000-0000-000077410000}"/>
    <cellStyle name="Normal 5 2 15 3 3" xfId="17079" xr:uid="{00000000-0005-0000-0000-000078410000}"/>
    <cellStyle name="Normal 5 2 15 4" xfId="17080" xr:uid="{00000000-0005-0000-0000-000079410000}"/>
    <cellStyle name="Normal 5 2 15 5" xfId="17081" xr:uid="{00000000-0005-0000-0000-00007A410000}"/>
    <cellStyle name="Normal 5 2 15 6" xfId="17082" xr:uid="{00000000-0005-0000-0000-00007B410000}"/>
    <cellStyle name="Normal 5 2 16" xfId="17083" xr:uid="{00000000-0005-0000-0000-00007C410000}"/>
    <cellStyle name="Normal 5 2 16 2" xfId="17084" xr:uid="{00000000-0005-0000-0000-00007D410000}"/>
    <cellStyle name="Normal 5 2 16 3" xfId="17085" xr:uid="{00000000-0005-0000-0000-00007E410000}"/>
    <cellStyle name="Normal 5 2 16 4" xfId="17086" xr:uid="{00000000-0005-0000-0000-00007F410000}"/>
    <cellStyle name="Normal 5 2 17" xfId="17087" xr:uid="{00000000-0005-0000-0000-000080410000}"/>
    <cellStyle name="Normal 5 2 17 2" xfId="17088" xr:uid="{00000000-0005-0000-0000-000081410000}"/>
    <cellStyle name="Normal 5 2 17 3" xfId="17089" xr:uid="{00000000-0005-0000-0000-000082410000}"/>
    <cellStyle name="Normal 5 2 17 4" xfId="17090" xr:uid="{00000000-0005-0000-0000-000083410000}"/>
    <cellStyle name="Normal 5 2 18" xfId="17091" xr:uid="{00000000-0005-0000-0000-000084410000}"/>
    <cellStyle name="Normal 5 2 18 2" xfId="17092" xr:uid="{00000000-0005-0000-0000-000085410000}"/>
    <cellStyle name="Normal 5 2 18 3" xfId="17093" xr:uid="{00000000-0005-0000-0000-000086410000}"/>
    <cellStyle name="Normal 5 2 19" xfId="17094" xr:uid="{00000000-0005-0000-0000-000087410000}"/>
    <cellStyle name="Normal 5 2 2" xfId="115" xr:uid="{00000000-0005-0000-0000-000088410000}"/>
    <cellStyle name="Normal 5 2 2 10" xfId="17095" xr:uid="{00000000-0005-0000-0000-000089410000}"/>
    <cellStyle name="Normal 5 2 2 10 2" xfId="17096" xr:uid="{00000000-0005-0000-0000-00008A410000}"/>
    <cellStyle name="Normal 5 2 2 10 2 2" xfId="17097" xr:uid="{00000000-0005-0000-0000-00008B410000}"/>
    <cellStyle name="Normal 5 2 2 10 2 2 2" xfId="17098" xr:uid="{00000000-0005-0000-0000-00008C410000}"/>
    <cellStyle name="Normal 5 2 2 10 2 2 3" xfId="17099" xr:uid="{00000000-0005-0000-0000-00008D410000}"/>
    <cellStyle name="Normal 5 2 2 10 2 2 4" xfId="17100" xr:uid="{00000000-0005-0000-0000-00008E410000}"/>
    <cellStyle name="Normal 5 2 2 10 2 3" xfId="17101" xr:uid="{00000000-0005-0000-0000-00008F410000}"/>
    <cellStyle name="Normal 5 2 2 10 2 3 2" xfId="17102" xr:uid="{00000000-0005-0000-0000-000090410000}"/>
    <cellStyle name="Normal 5 2 2 10 2 3 3" xfId="17103" xr:uid="{00000000-0005-0000-0000-000091410000}"/>
    <cellStyle name="Normal 5 2 2 10 2 4" xfId="17104" xr:uid="{00000000-0005-0000-0000-000092410000}"/>
    <cellStyle name="Normal 5 2 2 10 2 5" xfId="17105" xr:uid="{00000000-0005-0000-0000-000093410000}"/>
    <cellStyle name="Normal 5 2 2 10 2 6" xfId="17106" xr:uid="{00000000-0005-0000-0000-000094410000}"/>
    <cellStyle name="Normal 5 2 2 10 3" xfId="17107" xr:uid="{00000000-0005-0000-0000-000095410000}"/>
    <cellStyle name="Normal 5 2 2 10 3 2" xfId="17108" xr:uid="{00000000-0005-0000-0000-000096410000}"/>
    <cellStyle name="Normal 5 2 2 10 3 3" xfId="17109" xr:uid="{00000000-0005-0000-0000-000097410000}"/>
    <cellStyle name="Normal 5 2 2 10 3 4" xfId="17110" xr:uid="{00000000-0005-0000-0000-000098410000}"/>
    <cellStyle name="Normal 5 2 2 10 4" xfId="17111" xr:uid="{00000000-0005-0000-0000-000099410000}"/>
    <cellStyle name="Normal 5 2 2 10 4 2" xfId="17112" xr:uid="{00000000-0005-0000-0000-00009A410000}"/>
    <cellStyle name="Normal 5 2 2 10 4 3" xfId="17113" xr:uid="{00000000-0005-0000-0000-00009B410000}"/>
    <cellStyle name="Normal 5 2 2 10 4 4" xfId="17114" xr:uid="{00000000-0005-0000-0000-00009C410000}"/>
    <cellStyle name="Normal 5 2 2 10 5" xfId="17115" xr:uid="{00000000-0005-0000-0000-00009D410000}"/>
    <cellStyle name="Normal 5 2 2 10 5 2" xfId="17116" xr:uid="{00000000-0005-0000-0000-00009E410000}"/>
    <cellStyle name="Normal 5 2 2 10 5 3" xfId="17117" xr:uid="{00000000-0005-0000-0000-00009F410000}"/>
    <cellStyle name="Normal 5 2 2 10 5 4" xfId="17118" xr:uid="{00000000-0005-0000-0000-0000A0410000}"/>
    <cellStyle name="Normal 5 2 2 10 6" xfId="17119" xr:uid="{00000000-0005-0000-0000-0000A1410000}"/>
    <cellStyle name="Normal 5 2 2 10 6 2" xfId="17120" xr:uid="{00000000-0005-0000-0000-0000A2410000}"/>
    <cellStyle name="Normal 5 2 2 10 6 3" xfId="17121" xr:uid="{00000000-0005-0000-0000-0000A3410000}"/>
    <cellStyle name="Normal 5 2 2 10 7" xfId="17122" xr:uid="{00000000-0005-0000-0000-0000A4410000}"/>
    <cellStyle name="Normal 5 2 2 10 8" xfId="17123" xr:uid="{00000000-0005-0000-0000-0000A5410000}"/>
    <cellStyle name="Normal 5 2 2 10 9" xfId="17124" xr:uid="{00000000-0005-0000-0000-0000A6410000}"/>
    <cellStyle name="Normal 5 2 2 11" xfId="17125" xr:uid="{00000000-0005-0000-0000-0000A7410000}"/>
    <cellStyle name="Normal 5 2 2 11 2" xfId="17126" xr:uid="{00000000-0005-0000-0000-0000A8410000}"/>
    <cellStyle name="Normal 5 2 2 11 2 2" xfId="17127" xr:uid="{00000000-0005-0000-0000-0000A9410000}"/>
    <cellStyle name="Normal 5 2 2 11 2 2 2" xfId="17128" xr:uid="{00000000-0005-0000-0000-0000AA410000}"/>
    <cellStyle name="Normal 5 2 2 11 2 2 3" xfId="17129" xr:uid="{00000000-0005-0000-0000-0000AB410000}"/>
    <cellStyle name="Normal 5 2 2 11 2 2 4" xfId="17130" xr:uid="{00000000-0005-0000-0000-0000AC410000}"/>
    <cellStyle name="Normal 5 2 2 11 2 3" xfId="17131" xr:uid="{00000000-0005-0000-0000-0000AD410000}"/>
    <cellStyle name="Normal 5 2 2 11 2 3 2" xfId="17132" xr:uid="{00000000-0005-0000-0000-0000AE410000}"/>
    <cellStyle name="Normal 5 2 2 11 2 3 3" xfId="17133" xr:uid="{00000000-0005-0000-0000-0000AF410000}"/>
    <cellStyle name="Normal 5 2 2 11 2 4" xfId="17134" xr:uid="{00000000-0005-0000-0000-0000B0410000}"/>
    <cellStyle name="Normal 5 2 2 11 2 5" xfId="17135" xr:uid="{00000000-0005-0000-0000-0000B1410000}"/>
    <cellStyle name="Normal 5 2 2 11 2 6" xfId="17136" xr:uid="{00000000-0005-0000-0000-0000B2410000}"/>
    <cellStyle name="Normal 5 2 2 11 3" xfId="17137" xr:uid="{00000000-0005-0000-0000-0000B3410000}"/>
    <cellStyle name="Normal 5 2 2 11 3 2" xfId="17138" xr:uid="{00000000-0005-0000-0000-0000B4410000}"/>
    <cellStyle name="Normal 5 2 2 11 3 3" xfId="17139" xr:uid="{00000000-0005-0000-0000-0000B5410000}"/>
    <cellStyle name="Normal 5 2 2 11 3 4" xfId="17140" xr:uid="{00000000-0005-0000-0000-0000B6410000}"/>
    <cellStyle name="Normal 5 2 2 11 4" xfId="17141" xr:uid="{00000000-0005-0000-0000-0000B7410000}"/>
    <cellStyle name="Normal 5 2 2 11 4 2" xfId="17142" xr:uid="{00000000-0005-0000-0000-0000B8410000}"/>
    <cellStyle name="Normal 5 2 2 11 4 3" xfId="17143" xr:uid="{00000000-0005-0000-0000-0000B9410000}"/>
    <cellStyle name="Normal 5 2 2 11 4 4" xfId="17144" xr:uid="{00000000-0005-0000-0000-0000BA410000}"/>
    <cellStyle name="Normal 5 2 2 11 5" xfId="17145" xr:uid="{00000000-0005-0000-0000-0000BB410000}"/>
    <cellStyle name="Normal 5 2 2 11 5 2" xfId="17146" xr:uid="{00000000-0005-0000-0000-0000BC410000}"/>
    <cellStyle name="Normal 5 2 2 11 5 3" xfId="17147" xr:uid="{00000000-0005-0000-0000-0000BD410000}"/>
    <cellStyle name="Normal 5 2 2 11 6" xfId="17148" xr:uid="{00000000-0005-0000-0000-0000BE410000}"/>
    <cellStyle name="Normal 5 2 2 11 7" xfId="17149" xr:uid="{00000000-0005-0000-0000-0000BF410000}"/>
    <cellStyle name="Normal 5 2 2 11 8" xfId="17150" xr:uid="{00000000-0005-0000-0000-0000C0410000}"/>
    <cellStyle name="Normal 5 2 2 12" xfId="17151" xr:uid="{00000000-0005-0000-0000-0000C1410000}"/>
    <cellStyle name="Normal 5 2 2 12 2" xfId="17152" xr:uid="{00000000-0005-0000-0000-0000C2410000}"/>
    <cellStyle name="Normal 5 2 2 12 2 2" xfId="17153" xr:uid="{00000000-0005-0000-0000-0000C3410000}"/>
    <cellStyle name="Normal 5 2 2 12 2 3" xfId="17154" xr:uid="{00000000-0005-0000-0000-0000C4410000}"/>
    <cellStyle name="Normal 5 2 2 12 2 4" xfId="17155" xr:uid="{00000000-0005-0000-0000-0000C5410000}"/>
    <cellStyle name="Normal 5 2 2 12 3" xfId="17156" xr:uid="{00000000-0005-0000-0000-0000C6410000}"/>
    <cellStyle name="Normal 5 2 2 12 3 2" xfId="17157" xr:uid="{00000000-0005-0000-0000-0000C7410000}"/>
    <cellStyle name="Normal 5 2 2 12 3 3" xfId="17158" xr:uid="{00000000-0005-0000-0000-0000C8410000}"/>
    <cellStyle name="Normal 5 2 2 12 3 4" xfId="17159" xr:uid="{00000000-0005-0000-0000-0000C9410000}"/>
    <cellStyle name="Normal 5 2 2 12 4" xfId="17160" xr:uid="{00000000-0005-0000-0000-0000CA410000}"/>
    <cellStyle name="Normal 5 2 2 12 4 2" xfId="17161" xr:uid="{00000000-0005-0000-0000-0000CB410000}"/>
    <cellStyle name="Normal 5 2 2 12 4 3" xfId="17162" xr:uid="{00000000-0005-0000-0000-0000CC410000}"/>
    <cellStyle name="Normal 5 2 2 12 5" xfId="17163" xr:uid="{00000000-0005-0000-0000-0000CD410000}"/>
    <cellStyle name="Normal 5 2 2 12 6" xfId="17164" xr:uid="{00000000-0005-0000-0000-0000CE410000}"/>
    <cellStyle name="Normal 5 2 2 12 7" xfId="17165" xr:uid="{00000000-0005-0000-0000-0000CF410000}"/>
    <cellStyle name="Normal 5 2 2 13" xfId="17166" xr:uid="{00000000-0005-0000-0000-0000D0410000}"/>
    <cellStyle name="Normal 5 2 2 13 2" xfId="17167" xr:uid="{00000000-0005-0000-0000-0000D1410000}"/>
    <cellStyle name="Normal 5 2 2 13 3" xfId="17168" xr:uid="{00000000-0005-0000-0000-0000D2410000}"/>
    <cellStyle name="Normal 5 2 2 13 4" xfId="17169" xr:uid="{00000000-0005-0000-0000-0000D3410000}"/>
    <cellStyle name="Normal 5 2 2 14" xfId="17170" xr:uid="{00000000-0005-0000-0000-0000D4410000}"/>
    <cellStyle name="Normal 5 2 2 14 2" xfId="17171" xr:uid="{00000000-0005-0000-0000-0000D5410000}"/>
    <cellStyle name="Normal 5 2 2 14 3" xfId="17172" xr:uid="{00000000-0005-0000-0000-0000D6410000}"/>
    <cellStyle name="Normal 5 2 2 14 4" xfId="17173" xr:uid="{00000000-0005-0000-0000-0000D7410000}"/>
    <cellStyle name="Normal 5 2 2 15" xfId="17174" xr:uid="{00000000-0005-0000-0000-0000D8410000}"/>
    <cellStyle name="Normal 5 2 2 15 2" xfId="17175" xr:uid="{00000000-0005-0000-0000-0000D9410000}"/>
    <cellStyle name="Normal 5 2 2 15 3" xfId="17176" xr:uid="{00000000-0005-0000-0000-0000DA410000}"/>
    <cellStyle name="Normal 5 2 2 15 4" xfId="17177" xr:uid="{00000000-0005-0000-0000-0000DB410000}"/>
    <cellStyle name="Normal 5 2 2 16" xfId="17178" xr:uid="{00000000-0005-0000-0000-0000DC410000}"/>
    <cellStyle name="Normal 5 2 2 16 2" xfId="17179" xr:uid="{00000000-0005-0000-0000-0000DD410000}"/>
    <cellStyle name="Normal 5 2 2 16 3" xfId="17180" xr:uid="{00000000-0005-0000-0000-0000DE410000}"/>
    <cellStyle name="Normal 5 2 2 17" xfId="17181" xr:uid="{00000000-0005-0000-0000-0000DF410000}"/>
    <cellStyle name="Normal 5 2 2 18" xfId="17182" xr:uid="{00000000-0005-0000-0000-0000E0410000}"/>
    <cellStyle name="Normal 5 2 2 19" xfId="17183" xr:uid="{00000000-0005-0000-0000-0000E1410000}"/>
    <cellStyle name="Normal 5 2 2 2" xfId="238" xr:uid="{00000000-0005-0000-0000-0000E2410000}"/>
    <cellStyle name="Normal 5 2 2 2 10" xfId="17184" xr:uid="{00000000-0005-0000-0000-0000E3410000}"/>
    <cellStyle name="Normal 5 2 2 2 10 2" xfId="17185" xr:uid="{00000000-0005-0000-0000-0000E4410000}"/>
    <cellStyle name="Normal 5 2 2 2 10 3" xfId="17186" xr:uid="{00000000-0005-0000-0000-0000E5410000}"/>
    <cellStyle name="Normal 5 2 2 2 10 4" xfId="17187" xr:uid="{00000000-0005-0000-0000-0000E6410000}"/>
    <cellStyle name="Normal 5 2 2 2 11" xfId="17188" xr:uid="{00000000-0005-0000-0000-0000E7410000}"/>
    <cellStyle name="Normal 5 2 2 2 11 2" xfId="17189" xr:uid="{00000000-0005-0000-0000-0000E8410000}"/>
    <cellStyle name="Normal 5 2 2 2 11 3" xfId="17190" xr:uid="{00000000-0005-0000-0000-0000E9410000}"/>
    <cellStyle name="Normal 5 2 2 2 12" xfId="17191" xr:uid="{00000000-0005-0000-0000-0000EA410000}"/>
    <cellStyle name="Normal 5 2 2 2 13" xfId="17192" xr:uid="{00000000-0005-0000-0000-0000EB410000}"/>
    <cellStyle name="Normal 5 2 2 2 14" xfId="17193" xr:uid="{00000000-0005-0000-0000-0000EC410000}"/>
    <cellStyle name="Normal 5 2 2 2 2" xfId="528" xr:uid="{00000000-0005-0000-0000-0000ED410000}"/>
    <cellStyle name="Normal 5 2 2 2 2 10" xfId="17194" xr:uid="{00000000-0005-0000-0000-0000EE410000}"/>
    <cellStyle name="Normal 5 2 2 2 2 11" xfId="17195" xr:uid="{00000000-0005-0000-0000-0000EF410000}"/>
    <cellStyle name="Normal 5 2 2 2 2 2" xfId="17196" xr:uid="{00000000-0005-0000-0000-0000F0410000}"/>
    <cellStyle name="Normal 5 2 2 2 2 2 10" xfId="17197" xr:uid="{00000000-0005-0000-0000-0000F1410000}"/>
    <cellStyle name="Normal 5 2 2 2 2 2 2" xfId="17198" xr:uid="{00000000-0005-0000-0000-0000F2410000}"/>
    <cellStyle name="Normal 5 2 2 2 2 2 2 2" xfId="17199" xr:uid="{00000000-0005-0000-0000-0000F3410000}"/>
    <cellStyle name="Normal 5 2 2 2 2 2 2 2 2" xfId="17200" xr:uid="{00000000-0005-0000-0000-0000F4410000}"/>
    <cellStyle name="Normal 5 2 2 2 2 2 2 2 2 2" xfId="17201" xr:uid="{00000000-0005-0000-0000-0000F5410000}"/>
    <cellStyle name="Normal 5 2 2 2 2 2 2 2 2 3" xfId="17202" xr:uid="{00000000-0005-0000-0000-0000F6410000}"/>
    <cellStyle name="Normal 5 2 2 2 2 2 2 2 2 4" xfId="17203" xr:uid="{00000000-0005-0000-0000-0000F7410000}"/>
    <cellStyle name="Normal 5 2 2 2 2 2 2 2 3" xfId="17204" xr:uid="{00000000-0005-0000-0000-0000F8410000}"/>
    <cellStyle name="Normal 5 2 2 2 2 2 2 2 3 2" xfId="17205" xr:uid="{00000000-0005-0000-0000-0000F9410000}"/>
    <cellStyle name="Normal 5 2 2 2 2 2 2 2 3 3" xfId="17206" xr:uid="{00000000-0005-0000-0000-0000FA410000}"/>
    <cellStyle name="Normal 5 2 2 2 2 2 2 2 4" xfId="17207" xr:uid="{00000000-0005-0000-0000-0000FB410000}"/>
    <cellStyle name="Normal 5 2 2 2 2 2 2 2 5" xfId="17208" xr:uid="{00000000-0005-0000-0000-0000FC410000}"/>
    <cellStyle name="Normal 5 2 2 2 2 2 2 2 6" xfId="17209" xr:uid="{00000000-0005-0000-0000-0000FD410000}"/>
    <cellStyle name="Normal 5 2 2 2 2 2 2 3" xfId="17210" xr:uid="{00000000-0005-0000-0000-0000FE410000}"/>
    <cellStyle name="Normal 5 2 2 2 2 2 2 3 2" xfId="17211" xr:uid="{00000000-0005-0000-0000-0000FF410000}"/>
    <cellStyle name="Normal 5 2 2 2 2 2 2 3 3" xfId="17212" xr:uid="{00000000-0005-0000-0000-000000420000}"/>
    <cellStyle name="Normal 5 2 2 2 2 2 2 3 4" xfId="17213" xr:uid="{00000000-0005-0000-0000-000001420000}"/>
    <cellStyle name="Normal 5 2 2 2 2 2 2 4" xfId="17214" xr:uid="{00000000-0005-0000-0000-000002420000}"/>
    <cellStyle name="Normal 5 2 2 2 2 2 2 4 2" xfId="17215" xr:uid="{00000000-0005-0000-0000-000003420000}"/>
    <cellStyle name="Normal 5 2 2 2 2 2 2 4 3" xfId="17216" xr:uid="{00000000-0005-0000-0000-000004420000}"/>
    <cellStyle name="Normal 5 2 2 2 2 2 2 4 4" xfId="17217" xr:uid="{00000000-0005-0000-0000-000005420000}"/>
    <cellStyle name="Normal 5 2 2 2 2 2 2 5" xfId="17218" xr:uid="{00000000-0005-0000-0000-000006420000}"/>
    <cellStyle name="Normal 5 2 2 2 2 2 2 5 2" xfId="17219" xr:uid="{00000000-0005-0000-0000-000007420000}"/>
    <cellStyle name="Normal 5 2 2 2 2 2 2 5 3" xfId="17220" xr:uid="{00000000-0005-0000-0000-000008420000}"/>
    <cellStyle name="Normal 5 2 2 2 2 2 2 5 4" xfId="17221" xr:uid="{00000000-0005-0000-0000-000009420000}"/>
    <cellStyle name="Normal 5 2 2 2 2 2 2 6" xfId="17222" xr:uid="{00000000-0005-0000-0000-00000A420000}"/>
    <cellStyle name="Normal 5 2 2 2 2 2 2 6 2" xfId="17223" xr:uid="{00000000-0005-0000-0000-00000B420000}"/>
    <cellStyle name="Normal 5 2 2 2 2 2 2 6 3" xfId="17224" xr:uid="{00000000-0005-0000-0000-00000C420000}"/>
    <cellStyle name="Normal 5 2 2 2 2 2 2 7" xfId="17225" xr:uid="{00000000-0005-0000-0000-00000D420000}"/>
    <cellStyle name="Normal 5 2 2 2 2 2 2 8" xfId="17226" xr:uid="{00000000-0005-0000-0000-00000E420000}"/>
    <cellStyle name="Normal 5 2 2 2 2 2 2 9" xfId="17227" xr:uid="{00000000-0005-0000-0000-00000F420000}"/>
    <cellStyle name="Normal 5 2 2 2 2 2 3" xfId="17228" xr:uid="{00000000-0005-0000-0000-000010420000}"/>
    <cellStyle name="Normal 5 2 2 2 2 2 3 2" xfId="17229" xr:uid="{00000000-0005-0000-0000-000011420000}"/>
    <cellStyle name="Normal 5 2 2 2 2 2 3 2 2" xfId="17230" xr:uid="{00000000-0005-0000-0000-000012420000}"/>
    <cellStyle name="Normal 5 2 2 2 2 2 3 2 3" xfId="17231" xr:uid="{00000000-0005-0000-0000-000013420000}"/>
    <cellStyle name="Normal 5 2 2 2 2 2 3 2 4" xfId="17232" xr:uid="{00000000-0005-0000-0000-000014420000}"/>
    <cellStyle name="Normal 5 2 2 2 2 2 3 3" xfId="17233" xr:uid="{00000000-0005-0000-0000-000015420000}"/>
    <cellStyle name="Normal 5 2 2 2 2 2 3 3 2" xfId="17234" xr:uid="{00000000-0005-0000-0000-000016420000}"/>
    <cellStyle name="Normal 5 2 2 2 2 2 3 3 3" xfId="17235" xr:uid="{00000000-0005-0000-0000-000017420000}"/>
    <cellStyle name="Normal 5 2 2 2 2 2 3 4" xfId="17236" xr:uid="{00000000-0005-0000-0000-000018420000}"/>
    <cellStyle name="Normal 5 2 2 2 2 2 3 5" xfId="17237" xr:uid="{00000000-0005-0000-0000-000019420000}"/>
    <cellStyle name="Normal 5 2 2 2 2 2 3 6" xfId="17238" xr:uid="{00000000-0005-0000-0000-00001A420000}"/>
    <cellStyle name="Normal 5 2 2 2 2 2 4" xfId="17239" xr:uid="{00000000-0005-0000-0000-00001B420000}"/>
    <cellStyle name="Normal 5 2 2 2 2 2 4 2" xfId="17240" xr:uid="{00000000-0005-0000-0000-00001C420000}"/>
    <cellStyle name="Normal 5 2 2 2 2 2 4 3" xfId="17241" xr:uid="{00000000-0005-0000-0000-00001D420000}"/>
    <cellStyle name="Normal 5 2 2 2 2 2 4 4" xfId="17242" xr:uid="{00000000-0005-0000-0000-00001E420000}"/>
    <cellStyle name="Normal 5 2 2 2 2 2 5" xfId="17243" xr:uid="{00000000-0005-0000-0000-00001F420000}"/>
    <cellStyle name="Normal 5 2 2 2 2 2 5 2" xfId="17244" xr:uid="{00000000-0005-0000-0000-000020420000}"/>
    <cellStyle name="Normal 5 2 2 2 2 2 5 3" xfId="17245" xr:uid="{00000000-0005-0000-0000-000021420000}"/>
    <cellStyle name="Normal 5 2 2 2 2 2 5 4" xfId="17246" xr:uid="{00000000-0005-0000-0000-000022420000}"/>
    <cellStyle name="Normal 5 2 2 2 2 2 6" xfId="17247" xr:uid="{00000000-0005-0000-0000-000023420000}"/>
    <cellStyle name="Normal 5 2 2 2 2 2 6 2" xfId="17248" xr:uid="{00000000-0005-0000-0000-000024420000}"/>
    <cellStyle name="Normal 5 2 2 2 2 2 6 3" xfId="17249" xr:uid="{00000000-0005-0000-0000-000025420000}"/>
    <cellStyle name="Normal 5 2 2 2 2 2 6 4" xfId="17250" xr:uid="{00000000-0005-0000-0000-000026420000}"/>
    <cellStyle name="Normal 5 2 2 2 2 2 7" xfId="17251" xr:uid="{00000000-0005-0000-0000-000027420000}"/>
    <cellStyle name="Normal 5 2 2 2 2 2 7 2" xfId="17252" xr:uid="{00000000-0005-0000-0000-000028420000}"/>
    <cellStyle name="Normal 5 2 2 2 2 2 7 3" xfId="17253" xr:uid="{00000000-0005-0000-0000-000029420000}"/>
    <cellStyle name="Normal 5 2 2 2 2 2 8" xfId="17254" xr:uid="{00000000-0005-0000-0000-00002A420000}"/>
    <cellStyle name="Normal 5 2 2 2 2 2 9" xfId="17255" xr:uid="{00000000-0005-0000-0000-00002B420000}"/>
    <cellStyle name="Normal 5 2 2 2 2 3" xfId="17256" xr:uid="{00000000-0005-0000-0000-00002C420000}"/>
    <cellStyle name="Normal 5 2 2 2 2 3 2" xfId="17257" xr:uid="{00000000-0005-0000-0000-00002D420000}"/>
    <cellStyle name="Normal 5 2 2 2 2 3 2 2" xfId="17258" xr:uid="{00000000-0005-0000-0000-00002E420000}"/>
    <cellStyle name="Normal 5 2 2 2 2 3 2 2 2" xfId="17259" xr:uid="{00000000-0005-0000-0000-00002F420000}"/>
    <cellStyle name="Normal 5 2 2 2 2 3 2 2 3" xfId="17260" xr:uid="{00000000-0005-0000-0000-000030420000}"/>
    <cellStyle name="Normal 5 2 2 2 2 3 2 2 4" xfId="17261" xr:uid="{00000000-0005-0000-0000-000031420000}"/>
    <cellStyle name="Normal 5 2 2 2 2 3 2 3" xfId="17262" xr:uid="{00000000-0005-0000-0000-000032420000}"/>
    <cellStyle name="Normal 5 2 2 2 2 3 2 3 2" xfId="17263" xr:uid="{00000000-0005-0000-0000-000033420000}"/>
    <cellStyle name="Normal 5 2 2 2 2 3 2 3 3" xfId="17264" xr:uid="{00000000-0005-0000-0000-000034420000}"/>
    <cellStyle name="Normal 5 2 2 2 2 3 2 4" xfId="17265" xr:uid="{00000000-0005-0000-0000-000035420000}"/>
    <cellStyle name="Normal 5 2 2 2 2 3 2 5" xfId="17266" xr:uid="{00000000-0005-0000-0000-000036420000}"/>
    <cellStyle name="Normal 5 2 2 2 2 3 2 6" xfId="17267" xr:uid="{00000000-0005-0000-0000-000037420000}"/>
    <cellStyle name="Normal 5 2 2 2 2 3 3" xfId="17268" xr:uid="{00000000-0005-0000-0000-000038420000}"/>
    <cellStyle name="Normal 5 2 2 2 2 3 3 2" xfId="17269" xr:uid="{00000000-0005-0000-0000-000039420000}"/>
    <cellStyle name="Normal 5 2 2 2 2 3 3 3" xfId="17270" xr:uid="{00000000-0005-0000-0000-00003A420000}"/>
    <cellStyle name="Normal 5 2 2 2 2 3 3 4" xfId="17271" xr:uid="{00000000-0005-0000-0000-00003B420000}"/>
    <cellStyle name="Normal 5 2 2 2 2 3 4" xfId="17272" xr:uid="{00000000-0005-0000-0000-00003C420000}"/>
    <cellStyle name="Normal 5 2 2 2 2 3 4 2" xfId="17273" xr:uid="{00000000-0005-0000-0000-00003D420000}"/>
    <cellStyle name="Normal 5 2 2 2 2 3 4 3" xfId="17274" xr:uid="{00000000-0005-0000-0000-00003E420000}"/>
    <cellStyle name="Normal 5 2 2 2 2 3 4 4" xfId="17275" xr:uid="{00000000-0005-0000-0000-00003F420000}"/>
    <cellStyle name="Normal 5 2 2 2 2 3 5" xfId="17276" xr:uid="{00000000-0005-0000-0000-000040420000}"/>
    <cellStyle name="Normal 5 2 2 2 2 3 5 2" xfId="17277" xr:uid="{00000000-0005-0000-0000-000041420000}"/>
    <cellStyle name="Normal 5 2 2 2 2 3 5 3" xfId="17278" xr:uid="{00000000-0005-0000-0000-000042420000}"/>
    <cellStyle name="Normal 5 2 2 2 2 3 5 4" xfId="17279" xr:uid="{00000000-0005-0000-0000-000043420000}"/>
    <cellStyle name="Normal 5 2 2 2 2 3 6" xfId="17280" xr:uid="{00000000-0005-0000-0000-000044420000}"/>
    <cellStyle name="Normal 5 2 2 2 2 3 6 2" xfId="17281" xr:uid="{00000000-0005-0000-0000-000045420000}"/>
    <cellStyle name="Normal 5 2 2 2 2 3 6 3" xfId="17282" xr:uid="{00000000-0005-0000-0000-000046420000}"/>
    <cellStyle name="Normal 5 2 2 2 2 3 7" xfId="17283" xr:uid="{00000000-0005-0000-0000-000047420000}"/>
    <cellStyle name="Normal 5 2 2 2 2 3 8" xfId="17284" xr:uid="{00000000-0005-0000-0000-000048420000}"/>
    <cellStyle name="Normal 5 2 2 2 2 3 9" xfId="17285" xr:uid="{00000000-0005-0000-0000-000049420000}"/>
    <cellStyle name="Normal 5 2 2 2 2 4" xfId="17286" xr:uid="{00000000-0005-0000-0000-00004A420000}"/>
    <cellStyle name="Normal 5 2 2 2 2 4 2" xfId="17287" xr:uid="{00000000-0005-0000-0000-00004B420000}"/>
    <cellStyle name="Normal 5 2 2 2 2 4 2 2" xfId="17288" xr:uid="{00000000-0005-0000-0000-00004C420000}"/>
    <cellStyle name="Normal 5 2 2 2 2 4 2 3" xfId="17289" xr:uid="{00000000-0005-0000-0000-00004D420000}"/>
    <cellStyle name="Normal 5 2 2 2 2 4 2 4" xfId="17290" xr:uid="{00000000-0005-0000-0000-00004E420000}"/>
    <cellStyle name="Normal 5 2 2 2 2 4 3" xfId="17291" xr:uid="{00000000-0005-0000-0000-00004F420000}"/>
    <cellStyle name="Normal 5 2 2 2 2 4 3 2" xfId="17292" xr:uid="{00000000-0005-0000-0000-000050420000}"/>
    <cellStyle name="Normal 5 2 2 2 2 4 3 3" xfId="17293" xr:uid="{00000000-0005-0000-0000-000051420000}"/>
    <cellStyle name="Normal 5 2 2 2 2 4 4" xfId="17294" xr:uid="{00000000-0005-0000-0000-000052420000}"/>
    <cellStyle name="Normal 5 2 2 2 2 4 5" xfId="17295" xr:uid="{00000000-0005-0000-0000-000053420000}"/>
    <cellStyle name="Normal 5 2 2 2 2 4 6" xfId="17296" xr:uid="{00000000-0005-0000-0000-000054420000}"/>
    <cellStyle name="Normal 5 2 2 2 2 5" xfId="17297" xr:uid="{00000000-0005-0000-0000-000055420000}"/>
    <cellStyle name="Normal 5 2 2 2 2 5 2" xfId="17298" xr:uid="{00000000-0005-0000-0000-000056420000}"/>
    <cellStyle name="Normal 5 2 2 2 2 5 3" xfId="17299" xr:uid="{00000000-0005-0000-0000-000057420000}"/>
    <cellStyle name="Normal 5 2 2 2 2 5 4" xfId="17300" xr:uid="{00000000-0005-0000-0000-000058420000}"/>
    <cellStyle name="Normal 5 2 2 2 2 6" xfId="17301" xr:uid="{00000000-0005-0000-0000-000059420000}"/>
    <cellStyle name="Normal 5 2 2 2 2 6 2" xfId="17302" xr:uid="{00000000-0005-0000-0000-00005A420000}"/>
    <cellStyle name="Normal 5 2 2 2 2 6 3" xfId="17303" xr:uid="{00000000-0005-0000-0000-00005B420000}"/>
    <cellStyle name="Normal 5 2 2 2 2 6 4" xfId="17304" xr:uid="{00000000-0005-0000-0000-00005C420000}"/>
    <cellStyle name="Normal 5 2 2 2 2 7" xfId="17305" xr:uid="{00000000-0005-0000-0000-00005D420000}"/>
    <cellStyle name="Normal 5 2 2 2 2 7 2" xfId="17306" xr:uid="{00000000-0005-0000-0000-00005E420000}"/>
    <cellStyle name="Normal 5 2 2 2 2 7 3" xfId="17307" xr:uid="{00000000-0005-0000-0000-00005F420000}"/>
    <cellStyle name="Normal 5 2 2 2 2 7 4" xfId="17308" xr:uid="{00000000-0005-0000-0000-000060420000}"/>
    <cellStyle name="Normal 5 2 2 2 2 8" xfId="17309" xr:uid="{00000000-0005-0000-0000-000061420000}"/>
    <cellStyle name="Normal 5 2 2 2 2 8 2" xfId="17310" xr:uid="{00000000-0005-0000-0000-000062420000}"/>
    <cellStyle name="Normal 5 2 2 2 2 8 3" xfId="17311" xr:uid="{00000000-0005-0000-0000-000063420000}"/>
    <cellStyle name="Normal 5 2 2 2 2 9" xfId="17312" xr:uid="{00000000-0005-0000-0000-000064420000}"/>
    <cellStyle name="Normal 5 2 2 2 3" xfId="17313" xr:uid="{00000000-0005-0000-0000-000065420000}"/>
    <cellStyle name="Normal 5 2 2 2 3 10" xfId="17314" xr:uid="{00000000-0005-0000-0000-000066420000}"/>
    <cellStyle name="Normal 5 2 2 2 3 2" xfId="17315" xr:uid="{00000000-0005-0000-0000-000067420000}"/>
    <cellStyle name="Normal 5 2 2 2 3 2 2" xfId="17316" xr:uid="{00000000-0005-0000-0000-000068420000}"/>
    <cellStyle name="Normal 5 2 2 2 3 2 2 2" xfId="17317" xr:uid="{00000000-0005-0000-0000-000069420000}"/>
    <cellStyle name="Normal 5 2 2 2 3 2 2 2 2" xfId="17318" xr:uid="{00000000-0005-0000-0000-00006A420000}"/>
    <cellStyle name="Normal 5 2 2 2 3 2 2 2 3" xfId="17319" xr:uid="{00000000-0005-0000-0000-00006B420000}"/>
    <cellStyle name="Normal 5 2 2 2 3 2 2 2 4" xfId="17320" xr:uid="{00000000-0005-0000-0000-00006C420000}"/>
    <cellStyle name="Normal 5 2 2 2 3 2 2 3" xfId="17321" xr:uid="{00000000-0005-0000-0000-00006D420000}"/>
    <cellStyle name="Normal 5 2 2 2 3 2 2 3 2" xfId="17322" xr:uid="{00000000-0005-0000-0000-00006E420000}"/>
    <cellStyle name="Normal 5 2 2 2 3 2 2 3 3" xfId="17323" xr:uid="{00000000-0005-0000-0000-00006F420000}"/>
    <cellStyle name="Normal 5 2 2 2 3 2 2 4" xfId="17324" xr:uid="{00000000-0005-0000-0000-000070420000}"/>
    <cellStyle name="Normal 5 2 2 2 3 2 2 5" xfId="17325" xr:uid="{00000000-0005-0000-0000-000071420000}"/>
    <cellStyle name="Normal 5 2 2 2 3 2 2 6" xfId="17326" xr:uid="{00000000-0005-0000-0000-000072420000}"/>
    <cellStyle name="Normal 5 2 2 2 3 2 3" xfId="17327" xr:uid="{00000000-0005-0000-0000-000073420000}"/>
    <cellStyle name="Normal 5 2 2 2 3 2 3 2" xfId="17328" xr:uid="{00000000-0005-0000-0000-000074420000}"/>
    <cellStyle name="Normal 5 2 2 2 3 2 3 3" xfId="17329" xr:uid="{00000000-0005-0000-0000-000075420000}"/>
    <cellStyle name="Normal 5 2 2 2 3 2 3 4" xfId="17330" xr:uid="{00000000-0005-0000-0000-000076420000}"/>
    <cellStyle name="Normal 5 2 2 2 3 2 4" xfId="17331" xr:uid="{00000000-0005-0000-0000-000077420000}"/>
    <cellStyle name="Normal 5 2 2 2 3 2 4 2" xfId="17332" xr:uid="{00000000-0005-0000-0000-000078420000}"/>
    <cellStyle name="Normal 5 2 2 2 3 2 4 3" xfId="17333" xr:uid="{00000000-0005-0000-0000-000079420000}"/>
    <cellStyle name="Normal 5 2 2 2 3 2 4 4" xfId="17334" xr:uid="{00000000-0005-0000-0000-00007A420000}"/>
    <cellStyle name="Normal 5 2 2 2 3 2 5" xfId="17335" xr:uid="{00000000-0005-0000-0000-00007B420000}"/>
    <cellStyle name="Normal 5 2 2 2 3 2 5 2" xfId="17336" xr:uid="{00000000-0005-0000-0000-00007C420000}"/>
    <cellStyle name="Normal 5 2 2 2 3 2 5 3" xfId="17337" xr:uid="{00000000-0005-0000-0000-00007D420000}"/>
    <cellStyle name="Normal 5 2 2 2 3 2 5 4" xfId="17338" xr:uid="{00000000-0005-0000-0000-00007E420000}"/>
    <cellStyle name="Normal 5 2 2 2 3 2 6" xfId="17339" xr:uid="{00000000-0005-0000-0000-00007F420000}"/>
    <cellStyle name="Normal 5 2 2 2 3 2 6 2" xfId="17340" xr:uid="{00000000-0005-0000-0000-000080420000}"/>
    <cellStyle name="Normal 5 2 2 2 3 2 6 3" xfId="17341" xr:uid="{00000000-0005-0000-0000-000081420000}"/>
    <cellStyle name="Normal 5 2 2 2 3 2 7" xfId="17342" xr:uid="{00000000-0005-0000-0000-000082420000}"/>
    <cellStyle name="Normal 5 2 2 2 3 2 8" xfId="17343" xr:uid="{00000000-0005-0000-0000-000083420000}"/>
    <cellStyle name="Normal 5 2 2 2 3 2 9" xfId="17344" xr:uid="{00000000-0005-0000-0000-000084420000}"/>
    <cellStyle name="Normal 5 2 2 2 3 3" xfId="17345" xr:uid="{00000000-0005-0000-0000-000085420000}"/>
    <cellStyle name="Normal 5 2 2 2 3 3 2" xfId="17346" xr:uid="{00000000-0005-0000-0000-000086420000}"/>
    <cellStyle name="Normal 5 2 2 2 3 3 2 2" xfId="17347" xr:uid="{00000000-0005-0000-0000-000087420000}"/>
    <cellStyle name="Normal 5 2 2 2 3 3 2 3" xfId="17348" xr:uid="{00000000-0005-0000-0000-000088420000}"/>
    <cellStyle name="Normal 5 2 2 2 3 3 2 4" xfId="17349" xr:uid="{00000000-0005-0000-0000-000089420000}"/>
    <cellStyle name="Normal 5 2 2 2 3 3 3" xfId="17350" xr:uid="{00000000-0005-0000-0000-00008A420000}"/>
    <cellStyle name="Normal 5 2 2 2 3 3 3 2" xfId="17351" xr:uid="{00000000-0005-0000-0000-00008B420000}"/>
    <cellStyle name="Normal 5 2 2 2 3 3 3 3" xfId="17352" xr:uid="{00000000-0005-0000-0000-00008C420000}"/>
    <cellStyle name="Normal 5 2 2 2 3 3 4" xfId="17353" xr:uid="{00000000-0005-0000-0000-00008D420000}"/>
    <cellStyle name="Normal 5 2 2 2 3 3 5" xfId="17354" xr:uid="{00000000-0005-0000-0000-00008E420000}"/>
    <cellStyle name="Normal 5 2 2 2 3 3 6" xfId="17355" xr:uid="{00000000-0005-0000-0000-00008F420000}"/>
    <cellStyle name="Normal 5 2 2 2 3 4" xfId="17356" xr:uid="{00000000-0005-0000-0000-000090420000}"/>
    <cellStyle name="Normal 5 2 2 2 3 4 2" xfId="17357" xr:uid="{00000000-0005-0000-0000-000091420000}"/>
    <cellStyle name="Normal 5 2 2 2 3 4 3" xfId="17358" xr:uid="{00000000-0005-0000-0000-000092420000}"/>
    <cellStyle name="Normal 5 2 2 2 3 4 4" xfId="17359" xr:uid="{00000000-0005-0000-0000-000093420000}"/>
    <cellStyle name="Normal 5 2 2 2 3 5" xfId="17360" xr:uid="{00000000-0005-0000-0000-000094420000}"/>
    <cellStyle name="Normal 5 2 2 2 3 5 2" xfId="17361" xr:uid="{00000000-0005-0000-0000-000095420000}"/>
    <cellStyle name="Normal 5 2 2 2 3 5 3" xfId="17362" xr:uid="{00000000-0005-0000-0000-000096420000}"/>
    <cellStyle name="Normal 5 2 2 2 3 5 4" xfId="17363" xr:uid="{00000000-0005-0000-0000-000097420000}"/>
    <cellStyle name="Normal 5 2 2 2 3 6" xfId="17364" xr:uid="{00000000-0005-0000-0000-000098420000}"/>
    <cellStyle name="Normal 5 2 2 2 3 6 2" xfId="17365" xr:uid="{00000000-0005-0000-0000-000099420000}"/>
    <cellStyle name="Normal 5 2 2 2 3 6 3" xfId="17366" xr:uid="{00000000-0005-0000-0000-00009A420000}"/>
    <cellStyle name="Normal 5 2 2 2 3 6 4" xfId="17367" xr:uid="{00000000-0005-0000-0000-00009B420000}"/>
    <cellStyle name="Normal 5 2 2 2 3 7" xfId="17368" xr:uid="{00000000-0005-0000-0000-00009C420000}"/>
    <cellStyle name="Normal 5 2 2 2 3 7 2" xfId="17369" xr:uid="{00000000-0005-0000-0000-00009D420000}"/>
    <cellStyle name="Normal 5 2 2 2 3 7 3" xfId="17370" xr:uid="{00000000-0005-0000-0000-00009E420000}"/>
    <cellStyle name="Normal 5 2 2 2 3 8" xfId="17371" xr:uid="{00000000-0005-0000-0000-00009F420000}"/>
    <cellStyle name="Normal 5 2 2 2 3 9" xfId="17372" xr:uid="{00000000-0005-0000-0000-0000A0420000}"/>
    <cellStyle name="Normal 5 2 2 2 4" xfId="17373" xr:uid="{00000000-0005-0000-0000-0000A1420000}"/>
    <cellStyle name="Normal 5 2 2 2 4 2" xfId="17374" xr:uid="{00000000-0005-0000-0000-0000A2420000}"/>
    <cellStyle name="Normal 5 2 2 2 4 2 2" xfId="17375" xr:uid="{00000000-0005-0000-0000-0000A3420000}"/>
    <cellStyle name="Normal 5 2 2 2 4 2 2 2" xfId="17376" xr:uid="{00000000-0005-0000-0000-0000A4420000}"/>
    <cellStyle name="Normal 5 2 2 2 4 2 2 3" xfId="17377" xr:uid="{00000000-0005-0000-0000-0000A5420000}"/>
    <cellStyle name="Normal 5 2 2 2 4 2 2 4" xfId="17378" xr:uid="{00000000-0005-0000-0000-0000A6420000}"/>
    <cellStyle name="Normal 5 2 2 2 4 2 3" xfId="17379" xr:uid="{00000000-0005-0000-0000-0000A7420000}"/>
    <cellStyle name="Normal 5 2 2 2 4 2 3 2" xfId="17380" xr:uid="{00000000-0005-0000-0000-0000A8420000}"/>
    <cellStyle name="Normal 5 2 2 2 4 2 3 3" xfId="17381" xr:uid="{00000000-0005-0000-0000-0000A9420000}"/>
    <cellStyle name="Normal 5 2 2 2 4 2 4" xfId="17382" xr:uid="{00000000-0005-0000-0000-0000AA420000}"/>
    <cellStyle name="Normal 5 2 2 2 4 2 5" xfId="17383" xr:uid="{00000000-0005-0000-0000-0000AB420000}"/>
    <cellStyle name="Normal 5 2 2 2 4 2 6" xfId="17384" xr:uid="{00000000-0005-0000-0000-0000AC420000}"/>
    <cellStyle name="Normal 5 2 2 2 4 3" xfId="17385" xr:uid="{00000000-0005-0000-0000-0000AD420000}"/>
    <cellStyle name="Normal 5 2 2 2 4 3 2" xfId="17386" xr:uid="{00000000-0005-0000-0000-0000AE420000}"/>
    <cellStyle name="Normal 5 2 2 2 4 3 3" xfId="17387" xr:uid="{00000000-0005-0000-0000-0000AF420000}"/>
    <cellStyle name="Normal 5 2 2 2 4 3 4" xfId="17388" xr:uid="{00000000-0005-0000-0000-0000B0420000}"/>
    <cellStyle name="Normal 5 2 2 2 4 4" xfId="17389" xr:uid="{00000000-0005-0000-0000-0000B1420000}"/>
    <cellStyle name="Normal 5 2 2 2 4 4 2" xfId="17390" xr:uid="{00000000-0005-0000-0000-0000B2420000}"/>
    <cellStyle name="Normal 5 2 2 2 4 4 3" xfId="17391" xr:uid="{00000000-0005-0000-0000-0000B3420000}"/>
    <cellStyle name="Normal 5 2 2 2 4 4 4" xfId="17392" xr:uid="{00000000-0005-0000-0000-0000B4420000}"/>
    <cellStyle name="Normal 5 2 2 2 4 5" xfId="17393" xr:uid="{00000000-0005-0000-0000-0000B5420000}"/>
    <cellStyle name="Normal 5 2 2 2 4 5 2" xfId="17394" xr:uid="{00000000-0005-0000-0000-0000B6420000}"/>
    <cellStyle name="Normal 5 2 2 2 4 5 3" xfId="17395" xr:uid="{00000000-0005-0000-0000-0000B7420000}"/>
    <cellStyle name="Normal 5 2 2 2 4 5 4" xfId="17396" xr:uid="{00000000-0005-0000-0000-0000B8420000}"/>
    <cellStyle name="Normal 5 2 2 2 4 6" xfId="17397" xr:uid="{00000000-0005-0000-0000-0000B9420000}"/>
    <cellStyle name="Normal 5 2 2 2 4 6 2" xfId="17398" xr:uid="{00000000-0005-0000-0000-0000BA420000}"/>
    <cellStyle name="Normal 5 2 2 2 4 6 3" xfId="17399" xr:uid="{00000000-0005-0000-0000-0000BB420000}"/>
    <cellStyle name="Normal 5 2 2 2 4 7" xfId="17400" xr:uid="{00000000-0005-0000-0000-0000BC420000}"/>
    <cellStyle name="Normal 5 2 2 2 4 8" xfId="17401" xr:uid="{00000000-0005-0000-0000-0000BD420000}"/>
    <cellStyle name="Normal 5 2 2 2 4 9" xfId="17402" xr:uid="{00000000-0005-0000-0000-0000BE420000}"/>
    <cellStyle name="Normal 5 2 2 2 5" xfId="17403" xr:uid="{00000000-0005-0000-0000-0000BF420000}"/>
    <cellStyle name="Normal 5 2 2 2 5 2" xfId="17404" xr:uid="{00000000-0005-0000-0000-0000C0420000}"/>
    <cellStyle name="Normal 5 2 2 2 5 2 2" xfId="17405" xr:uid="{00000000-0005-0000-0000-0000C1420000}"/>
    <cellStyle name="Normal 5 2 2 2 5 2 2 2" xfId="17406" xr:uid="{00000000-0005-0000-0000-0000C2420000}"/>
    <cellStyle name="Normal 5 2 2 2 5 2 2 3" xfId="17407" xr:uid="{00000000-0005-0000-0000-0000C3420000}"/>
    <cellStyle name="Normal 5 2 2 2 5 2 2 4" xfId="17408" xr:uid="{00000000-0005-0000-0000-0000C4420000}"/>
    <cellStyle name="Normal 5 2 2 2 5 2 3" xfId="17409" xr:uid="{00000000-0005-0000-0000-0000C5420000}"/>
    <cellStyle name="Normal 5 2 2 2 5 2 3 2" xfId="17410" xr:uid="{00000000-0005-0000-0000-0000C6420000}"/>
    <cellStyle name="Normal 5 2 2 2 5 2 3 3" xfId="17411" xr:uid="{00000000-0005-0000-0000-0000C7420000}"/>
    <cellStyle name="Normal 5 2 2 2 5 2 4" xfId="17412" xr:uid="{00000000-0005-0000-0000-0000C8420000}"/>
    <cellStyle name="Normal 5 2 2 2 5 2 5" xfId="17413" xr:uid="{00000000-0005-0000-0000-0000C9420000}"/>
    <cellStyle name="Normal 5 2 2 2 5 2 6" xfId="17414" xr:uid="{00000000-0005-0000-0000-0000CA420000}"/>
    <cellStyle name="Normal 5 2 2 2 5 3" xfId="17415" xr:uid="{00000000-0005-0000-0000-0000CB420000}"/>
    <cellStyle name="Normal 5 2 2 2 5 3 2" xfId="17416" xr:uid="{00000000-0005-0000-0000-0000CC420000}"/>
    <cellStyle name="Normal 5 2 2 2 5 3 3" xfId="17417" xr:uid="{00000000-0005-0000-0000-0000CD420000}"/>
    <cellStyle name="Normal 5 2 2 2 5 3 4" xfId="17418" xr:uid="{00000000-0005-0000-0000-0000CE420000}"/>
    <cellStyle name="Normal 5 2 2 2 5 4" xfId="17419" xr:uid="{00000000-0005-0000-0000-0000CF420000}"/>
    <cellStyle name="Normal 5 2 2 2 5 4 2" xfId="17420" xr:uid="{00000000-0005-0000-0000-0000D0420000}"/>
    <cellStyle name="Normal 5 2 2 2 5 4 3" xfId="17421" xr:uid="{00000000-0005-0000-0000-0000D1420000}"/>
    <cellStyle name="Normal 5 2 2 2 5 4 4" xfId="17422" xr:uid="{00000000-0005-0000-0000-0000D2420000}"/>
    <cellStyle name="Normal 5 2 2 2 5 5" xfId="17423" xr:uid="{00000000-0005-0000-0000-0000D3420000}"/>
    <cellStyle name="Normal 5 2 2 2 5 5 2" xfId="17424" xr:uid="{00000000-0005-0000-0000-0000D4420000}"/>
    <cellStyle name="Normal 5 2 2 2 5 5 3" xfId="17425" xr:uid="{00000000-0005-0000-0000-0000D5420000}"/>
    <cellStyle name="Normal 5 2 2 2 5 5 4" xfId="17426" xr:uid="{00000000-0005-0000-0000-0000D6420000}"/>
    <cellStyle name="Normal 5 2 2 2 5 6" xfId="17427" xr:uid="{00000000-0005-0000-0000-0000D7420000}"/>
    <cellStyle name="Normal 5 2 2 2 5 6 2" xfId="17428" xr:uid="{00000000-0005-0000-0000-0000D8420000}"/>
    <cellStyle name="Normal 5 2 2 2 5 6 3" xfId="17429" xr:uid="{00000000-0005-0000-0000-0000D9420000}"/>
    <cellStyle name="Normal 5 2 2 2 5 7" xfId="17430" xr:uid="{00000000-0005-0000-0000-0000DA420000}"/>
    <cellStyle name="Normal 5 2 2 2 5 8" xfId="17431" xr:uid="{00000000-0005-0000-0000-0000DB420000}"/>
    <cellStyle name="Normal 5 2 2 2 5 9" xfId="17432" xr:uid="{00000000-0005-0000-0000-0000DC420000}"/>
    <cellStyle name="Normal 5 2 2 2 6" xfId="17433" xr:uid="{00000000-0005-0000-0000-0000DD420000}"/>
    <cellStyle name="Normal 5 2 2 2 6 2" xfId="17434" xr:uid="{00000000-0005-0000-0000-0000DE420000}"/>
    <cellStyle name="Normal 5 2 2 2 6 2 2" xfId="17435" xr:uid="{00000000-0005-0000-0000-0000DF420000}"/>
    <cellStyle name="Normal 5 2 2 2 6 2 2 2" xfId="17436" xr:uid="{00000000-0005-0000-0000-0000E0420000}"/>
    <cellStyle name="Normal 5 2 2 2 6 2 2 3" xfId="17437" xr:uid="{00000000-0005-0000-0000-0000E1420000}"/>
    <cellStyle name="Normal 5 2 2 2 6 2 2 4" xfId="17438" xr:uid="{00000000-0005-0000-0000-0000E2420000}"/>
    <cellStyle name="Normal 5 2 2 2 6 2 3" xfId="17439" xr:uid="{00000000-0005-0000-0000-0000E3420000}"/>
    <cellStyle name="Normal 5 2 2 2 6 2 3 2" xfId="17440" xr:uid="{00000000-0005-0000-0000-0000E4420000}"/>
    <cellStyle name="Normal 5 2 2 2 6 2 3 3" xfId="17441" xr:uid="{00000000-0005-0000-0000-0000E5420000}"/>
    <cellStyle name="Normal 5 2 2 2 6 2 4" xfId="17442" xr:uid="{00000000-0005-0000-0000-0000E6420000}"/>
    <cellStyle name="Normal 5 2 2 2 6 2 5" xfId="17443" xr:uid="{00000000-0005-0000-0000-0000E7420000}"/>
    <cellStyle name="Normal 5 2 2 2 6 2 6" xfId="17444" xr:uid="{00000000-0005-0000-0000-0000E8420000}"/>
    <cellStyle name="Normal 5 2 2 2 6 3" xfId="17445" xr:uid="{00000000-0005-0000-0000-0000E9420000}"/>
    <cellStyle name="Normal 5 2 2 2 6 3 2" xfId="17446" xr:uid="{00000000-0005-0000-0000-0000EA420000}"/>
    <cellStyle name="Normal 5 2 2 2 6 3 3" xfId="17447" xr:uid="{00000000-0005-0000-0000-0000EB420000}"/>
    <cellStyle name="Normal 5 2 2 2 6 3 4" xfId="17448" xr:uid="{00000000-0005-0000-0000-0000EC420000}"/>
    <cellStyle name="Normal 5 2 2 2 6 4" xfId="17449" xr:uid="{00000000-0005-0000-0000-0000ED420000}"/>
    <cellStyle name="Normal 5 2 2 2 6 4 2" xfId="17450" xr:uid="{00000000-0005-0000-0000-0000EE420000}"/>
    <cellStyle name="Normal 5 2 2 2 6 4 3" xfId="17451" xr:uid="{00000000-0005-0000-0000-0000EF420000}"/>
    <cellStyle name="Normal 5 2 2 2 6 4 4" xfId="17452" xr:uid="{00000000-0005-0000-0000-0000F0420000}"/>
    <cellStyle name="Normal 5 2 2 2 6 5" xfId="17453" xr:uid="{00000000-0005-0000-0000-0000F1420000}"/>
    <cellStyle name="Normal 5 2 2 2 6 5 2" xfId="17454" xr:uid="{00000000-0005-0000-0000-0000F2420000}"/>
    <cellStyle name="Normal 5 2 2 2 6 5 3" xfId="17455" xr:uid="{00000000-0005-0000-0000-0000F3420000}"/>
    <cellStyle name="Normal 5 2 2 2 6 6" xfId="17456" xr:uid="{00000000-0005-0000-0000-0000F4420000}"/>
    <cellStyle name="Normal 5 2 2 2 6 7" xfId="17457" xr:uid="{00000000-0005-0000-0000-0000F5420000}"/>
    <cellStyle name="Normal 5 2 2 2 6 8" xfId="17458" xr:uid="{00000000-0005-0000-0000-0000F6420000}"/>
    <cellStyle name="Normal 5 2 2 2 7" xfId="17459" xr:uid="{00000000-0005-0000-0000-0000F7420000}"/>
    <cellStyle name="Normal 5 2 2 2 7 2" xfId="17460" xr:uid="{00000000-0005-0000-0000-0000F8420000}"/>
    <cellStyle name="Normal 5 2 2 2 7 2 2" xfId="17461" xr:uid="{00000000-0005-0000-0000-0000F9420000}"/>
    <cellStyle name="Normal 5 2 2 2 7 2 3" xfId="17462" xr:uid="{00000000-0005-0000-0000-0000FA420000}"/>
    <cellStyle name="Normal 5 2 2 2 7 2 4" xfId="17463" xr:uid="{00000000-0005-0000-0000-0000FB420000}"/>
    <cellStyle name="Normal 5 2 2 2 7 3" xfId="17464" xr:uid="{00000000-0005-0000-0000-0000FC420000}"/>
    <cellStyle name="Normal 5 2 2 2 7 3 2" xfId="17465" xr:uid="{00000000-0005-0000-0000-0000FD420000}"/>
    <cellStyle name="Normal 5 2 2 2 7 3 3" xfId="17466" xr:uid="{00000000-0005-0000-0000-0000FE420000}"/>
    <cellStyle name="Normal 5 2 2 2 7 4" xfId="17467" xr:uid="{00000000-0005-0000-0000-0000FF420000}"/>
    <cellStyle name="Normal 5 2 2 2 7 5" xfId="17468" xr:uid="{00000000-0005-0000-0000-000000430000}"/>
    <cellStyle name="Normal 5 2 2 2 7 6" xfId="17469" xr:uid="{00000000-0005-0000-0000-000001430000}"/>
    <cellStyle name="Normal 5 2 2 2 8" xfId="17470" xr:uid="{00000000-0005-0000-0000-000002430000}"/>
    <cellStyle name="Normal 5 2 2 2 8 2" xfId="17471" xr:uid="{00000000-0005-0000-0000-000003430000}"/>
    <cellStyle name="Normal 5 2 2 2 8 3" xfId="17472" xr:uid="{00000000-0005-0000-0000-000004430000}"/>
    <cellStyle name="Normal 5 2 2 2 8 4" xfId="17473" xr:uid="{00000000-0005-0000-0000-000005430000}"/>
    <cellStyle name="Normal 5 2 2 2 9" xfId="17474" xr:uid="{00000000-0005-0000-0000-000006430000}"/>
    <cellStyle name="Normal 5 2 2 2 9 2" xfId="17475" xr:uid="{00000000-0005-0000-0000-000007430000}"/>
    <cellStyle name="Normal 5 2 2 2 9 3" xfId="17476" xr:uid="{00000000-0005-0000-0000-000008430000}"/>
    <cellStyle name="Normal 5 2 2 2 9 4" xfId="17477" xr:uid="{00000000-0005-0000-0000-000009430000}"/>
    <cellStyle name="Normal 5 2 2 3" xfId="317" xr:uid="{00000000-0005-0000-0000-00000A430000}"/>
    <cellStyle name="Normal 5 2 2 3 10" xfId="17478" xr:uid="{00000000-0005-0000-0000-00000B430000}"/>
    <cellStyle name="Normal 5 2 2 3 10 2" xfId="17479" xr:uid="{00000000-0005-0000-0000-00000C430000}"/>
    <cellStyle name="Normal 5 2 2 3 10 3" xfId="17480" xr:uid="{00000000-0005-0000-0000-00000D430000}"/>
    <cellStyle name="Normal 5 2 2 3 10 4" xfId="17481" xr:uid="{00000000-0005-0000-0000-00000E430000}"/>
    <cellStyle name="Normal 5 2 2 3 11" xfId="17482" xr:uid="{00000000-0005-0000-0000-00000F430000}"/>
    <cellStyle name="Normal 5 2 2 3 11 2" xfId="17483" xr:uid="{00000000-0005-0000-0000-000010430000}"/>
    <cellStyle name="Normal 5 2 2 3 11 3" xfId="17484" xr:uid="{00000000-0005-0000-0000-000011430000}"/>
    <cellStyle name="Normal 5 2 2 3 12" xfId="17485" xr:uid="{00000000-0005-0000-0000-000012430000}"/>
    <cellStyle name="Normal 5 2 2 3 13" xfId="17486" xr:uid="{00000000-0005-0000-0000-000013430000}"/>
    <cellStyle name="Normal 5 2 2 3 14" xfId="17487" xr:uid="{00000000-0005-0000-0000-000014430000}"/>
    <cellStyle name="Normal 5 2 2 3 2" xfId="17488" xr:uid="{00000000-0005-0000-0000-000015430000}"/>
    <cellStyle name="Normal 5 2 2 3 2 10" xfId="17489" xr:uid="{00000000-0005-0000-0000-000016430000}"/>
    <cellStyle name="Normal 5 2 2 3 2 11" xfId="17490" xr:uid="{00000000-0005-0000-0000-000017430000}"/>
    <cellStyle name="Normal 5 2 2 3 2 2" xfId="17491" xr:uid="{00000000-0005-0000-0000-000018430000}"/>
    <cellStyle name="Normal 5 2 2 3 2 2 10" xfId="17492" xr:uid="{00000000-0005-0000-0000-000019430000}"/>
    <cellStyle name="Normal 5 2 2 3 2 2 2" xfId="17493" xr:uid="{00000000-0005-0000-0000-00001A430000}"/>
    <cellStyle name="Normal 5 2 2 3 2 2 2 2" xfId="17494" xr:uid="{00000000-0005-0000-0000-00001B430000}"/>
    <cellStyle name="Normal 5 2 2 3 2 2 2 2 2" xfId="17495" xr:uid="{00000000-0005-0000-0000-00001C430000}"/>
    <cellStyle name="Normal 5 2 2 3 2 2 2 2 2 2" xfId="17496" xr:uid="{00000000-0005-0000-0000-00001D430000}"/>
    <cellStyle name="Normal 5 2 2 3 2 2 2 2 2 3" xfId="17497" xr:uid="{00000000-0005-0000-0000-00001E430000}"/>
    <cellStyle name="Normal 5 2 2 3 2 2 2 2 2 4" xfId="17498" xr:uid="{00000000-0005-0000-0000-00001F430000}"/>
    <cellStyle name="Normal 5 2 2 3 2 2 2 2 3" xfId="17499" xr:uid="{00000000-0005-0000-0000-000020430000}"/>
    <cellStyle name="Normal 5 2 2 3 2 2 2 2 3 2" xfId="17500" xr:uid="{00000000-0005-0000-0000-000021430000}"/>
    <cellStyle name="Normal 5 2 2 3 2 2 2 2 3 3" xfId="17501" xr:uid="{00000000-0005-0000-0000-000022430000}"/>
    <cellStyle name="Normal 5 2 2 3 2 2 2 2 4" xfId="17502" xr:uid="{00000000-0005-0000-0000-000023430000}"/>
    <cellStyle name="Normal 5 2 2 3 2 2 2 2 5" xfId="17503" xr:uid="{00000000-0005-0000-0000-000024430000}"/>
    <cellStyle name="Normal 5 2 2 3 2 2 2 2 6" xfId="17504" xr:uid="{00000000-0005-0000-0000-000025430000}"/>
    <cellStyle name="Normal 5 2 2 3 2 2 2 3" xfId="17505" xr:uid="{00000000-0005-0000-0000-000026430000}"/>
    <cellStyle name="Normal 5 2 2 3 2 2 2 3 2" xfId="17506" xr:uid="{00000000-0005-0000-0000-000027430000}"/>
    <cellStyle name="Normal 5 2 2 3 2 2 2 3 3" xfId="17507" xr:uid="{00000000-0005-0000-0000-000028430000}"/>
    <cellStyle name="Normal 5 2 2 3 2 2 2 3 4" xfId="17508" xr:uid="{00000000-0005-0000-0000-000029430000}"/>
    <cellStyle name="Normal 5 2 2 3 2 2 2 4" xfId="17509" xr:uid="{00000000-0005-0000-0000-00002A430000}"/>
    <cellStyle name="Normal 5 2 2 3 2 2 2 4 2" xfId="17510" xr:uid="{00000000-0005-0000-0000-00002B430000}"/>
    <cellStyle name="Normal 5 2 2 3 2 2 2 4 3" xfId="17511" xr:uid="{00000000-0005-0000-0000-00002C430000}"/>
    <cellStyle name="Normal 5 2 2 3 2 2 2 4 4" xfId="17512" xr:uid="{00000000-0005-0000-0000-00002D430000}"/>
    <cellStyle name="Normal 5 2 2 3 2 2 2 5" xfId="17513" xr:uid="{00000000-0005-0000-0000-00002E430000}"/>
    <cellStyle name="Normal 5 2 2 3 2 2 2 5 2" xfId="17514" xr:uid="{00000000-0005-0000-0000-00002F430000}"/>
    <cellStyle name="Normal 5 2 2 3 2 2 2 5 3" xfId="17515" xr:uid="{00000000-0005-0000-0000-000030430000}"/>
    <cellStyle name="Normal 5 2 2 3 2 2 2 5 4" xfId="17516" xr:uid="{00000000-0005-0000-0000-000031430000}"/>
    <cellStyle name="Normal 5 2 2 3 2 2 2 6" xfId="17517" xr:uid="{00000000-0005-0000-0000-000032430000}"/>
    <cellStyle name="Normal 5 2 2 3 2 2 2 6 2" xfId="17518" xr:uid="{00000000-0005-0000-0000-000033430000}"/>
    <cellStyle name="Normal 5 2 2 3 2 2 2 6 3" xfId="17519" xr:uid="{00000000-0005-0000-0000-000034430000}"/>
    <cellStyle name="Normal 5 2 2 3 2 2 2 7" xfId="17520" xr:uid="{00000000-0005-0000-0000-000035430000}"/>
    <cellStyle name="Normal 5 2 2 3 2 2 2 8" xfId="17521" xr:uid="{00000000-0005-0000-0000-000036430000}"/>
    <cellStyle name="Normal 5 2 2 3 2 2 2 9" xfId="17522" xr:uid="{00000000-0005-0000-0000-000037430000}"/>
    <cellStyle name="Normal 5 2 2 3 2 2 3" xfId="17523" xr:uid="{00000000-0005-0000-0000-000038430000}"/>
    <cellStyle name="Normal 5 2 2 3 2 2 3 2" xfId="17524" xr:uid="{00000000-0005-0000-0000-000039430000}"/>
    <cellStyle name="Normal 5 2 2 3 2 2 3 2 2" xfId="17525" xr:uid="{00000000-0005-0000-0000-00003A430000}"/>
    <cellStyle name="Normal 5 2 2 3 2 2 3 2 3" xfId="17526" xr:uid="{00000000-0005-0000-0000-00003B430000}"/>
    <cellStyle name="Normal 5 2 2 3 2 2 3 2 4" xfId="17527" xr:uid="{00000000-0005-0000-0000-00003C430000}"/>
    <cellStyle name="Normal 5 2 2 3 2 2 3 3" xfId="17528" xr:uid="{00000000-0005-0000-0000-00003D430000}"/>
    <cellStyle name="Normal 5 2 2 3 2 2 3 3 2" xfId="17529" xr:uid="{00000000-0005-0000-0000-00003E430000}"/>
    <cellStyle name="Normal 5 2 2 3 2 2 3 3 3" xfId="17530" xr:uid="{00000000-0005-0000-0000-00003F430000}"/>
    <cellStyle name="Normal 5 2 2 3 2 2 3 4" xfId="17531" xr:uid="{00000000-0005-0000-0000-000040430000}"/>
    <cellStyle name="Normal 5 2 2 3 2 2 3 5" xfId="17532" xr:uid="{00000000-0005-0000-0000-000041430000}"/>
    <cellStyle name="Normal 5 2 2 3 2 2 3 6" xfId="17533" xr:uid="{00000000-0005-0000-0000-000042430000}"/>
    <cellStyle name="Normal 5 2 2 3 2 2 4" xfId="17534" xr:uid="{00000000-0005-0000-0000-000043430000}"/>
    <cellStyle name="Normal 5 2 2 3 2 2 4 2" xfId="17535" xr:uid="{00000000-0005-0000-0000-000044430000}"/>
    <cellStyle name="Normal 5 2 2 3 2 2 4 3" xfId="17536" xr:uid="{00000000-0005-0000-0000-000045430000}"/>
    <cellStyle name="Normal 5 2 2 3 2 2 4 4" xfId="17537" xr:uid="{00000000-0005-0000-0000-000046430000}"/>
    <cellStyle name="Normal 5 2 2 3 2 2 5" xfId="17538" xr:uid="{00000000-0005-0000-0000-000047430000}"/>
    <cellStyle name="Normal 5 2 2 3 2 2 5 2" xfId="17539" xr:uid="{00000000-0005-0000-0000-000048430000}"/>
    <cellStyle name="Normal 5 2 2 3 2 2 5 3" xfId="17540" xr:uid="{00000000-0005-0000-0000-000049430000}"/>
    <cellStyle name="Normal 5 2 2 3 2 2 5 4" xfId="17541" xr:uid="{00000000-0005-0000-0000-00004A430000}"/>
    <cellStyle name="Normal 5 2 2 3 2 2 6" xfId="17542" xr:uid="{00000000-0005-0000-0000-00004B430000}"/>
    <cellStyle name="Normal 5 2 2 3 2 2 6 2" xfId="17543" xr:uid="{00000000-0005-0000-0000-00004C430000}"/>
    <cellStyle name="Normal 5 2 2 3 2 2 6 3" xfId="17544" xr:uid="{00000000-0005-0000-0000-00004D430000}"/>
    <cellStyle name="Normal 5 2 2 3 2 2 6 4" xfId="17545" xr:uid="{00000000-0005-0000-0000-00004E430000}"/>
    <cellStyle name="Normal 5 2 2 3 2 2 7" xfId="17546" xr:uid="{00000000-0005-0000-0000-00004F430000}"/>
    <cellStyle name="Normal 5 2 2 3 2 2 7 2" xfId="17547" xr:uid="{00000000-0005-0000-0000-000050430000}"/>
    <cellStyle name="Normal 5 2 2 3 2 2 7 3" xfId="17548" xr:uid="{00000000-0005-0000-0000-000051430000}"/>
    <cellStyle name="Normal 5 2 2 3 2 2 8" xfId="17549" xr:uid="{00000000-0005-0000-0000-000052430000}"/>
    <cellStyle name="Normal 5 2 2 3 2 2 9" xfId="17550" xr:uid="{00000000-0005-0000-0000-000053430000}"/>
    <cellStyle name="Normal 5 2 2 3 2 3" xfId="17551" xr:uid="{00000000-0005-0000-0000-000054430000}"/>
    <cellStyle name="Normal 5 2 2 3 2 3 2" xfId="17552" xr:uid="{00000000-0005-0000-0000-000055430000}"/>
    <cellStyle name="Normal 5 2 2 3 2 3 2 2" xfId="17553" xr:uid="{00000000-0005-0000-0000-000056430000}"/>
    <cellStyle name="Normal 5 2 2 3 2 3 2 2 2" xfId="17554" xr:uid="{00000000-0005-0000-0000-000057430000}"/>
    <cellStyle name="Normal 5 2 2 3 2 3 2 2 3" xfId="17555" xr:uid="{00000000-0005-0000-0000-000058430000}"/>
    <cellStyle name="Normal 5 2 2 3 2 3 2 2 4" xfId="17556" xr:uid="{00000000-0005-0000-0000-000059430000}"/>
    <cellStyle name="Normal 5 2 2 3 2 3 2 3" xfId="17557" xr:uid="{00000000-0005-0000-0000-00005A430000}"/>
    <cellStyle name="Normal 5 2 2 3 2 3 2 3 2" xfId="17558" xr:uid="{00000000-0005-0000-0000-00005B430000}"/>
    <cellStyle name="Normal 5 2 2 3 2 3 2 3 3" xfId="17559" xr:uid="{00000000-0005-0000-0000-00005C430000}"/>
    <cellStyle name="Normal 5 2 2 3 2 3 2 4" xfId="17560" xr:uid="{00000000-0005-0000-0000-00005D430000}"/>
    <cellStyle name="Normal 5 2 2 3 2 3 2 5" xfId="17561" xr:uid="{00000000-0005-0000-0000-00005E430000}"/>
    <cellStyle name="Normal 5 2 2 3 2 3 2 6" xfId="17562" xr:uid="{00000000-0005-0000-0000-00005F430000}"/>
    <cellStyle name="Normal 5 2 2 3 2 3 3" xfId="17563" xr:uid="{00000000-0005-0000-0000-000060430000}"/>
    <cellStyle name="Normal 5 2 2 3 2 3 3 2" xfId="17564" xr:uid="{00000000-0005-0000-0000-000061430000}"/>
    <cellStyle name="Normal 5 2 2 3 2 3 3 3" xfId="17565" xr:uid="{00000000-0005-0000-0000-000062430000}"/>
    <cellStyle name="Normal 5 2 2 3 2 3 3 4" xfId="17566" xr:uid="{00000000-0005-0000-0000-000063430000}"/>
    <cellStyle name="Normal 5 2 2 3 2 3 4" xfId="17567" xr:uid="{00000000-0005-0000-0000-000064430000}"/>
    <cellStyle name="Normal 5 2 2 3 2 3 4 2" xfId="17568" xr:uid="{00000000-0005-0000-0000-000065430000}"/>
    <cellStyle name="Normal 5 2 2 3 2 3 4 3" xfId="17569" xr:uid="{00000000-0005-0000-0000-000066430000}"/>
    <cellStyle name="Normal 5 2 2 3 2 3 4 4" xfId="17570" xr:uid="{00000000-0005-0000-0000-000067430000}"/>
    <cellStyle name="Normal 5 2 2 3 2 3 5" xfId="17571" xr:uid="{00000000-0005-0000-0000-000068430000}"/>
    <cellStyle name="Normal 5 2 2 3 2 3 5 2" xfId="17572" xr:uid="{00000000-0005-0000-0000-000069430000}"/>
    <cellStyle name="Normal 5 2 2 3 2 3 5 3" xfId="17573" xr:uid="{00000000-0005-0000-0000-00006A430000}"/>
    <cellStyle name="Normal 5 2 2 3 2 3 5 4" xfId="17574" xr:uid="{00000000-0005-0000-0000-00006B430000}"/>
    <cellStyle name="Normal 5 2 2 3 2 3 6" xfId="17575" xr:uid="{00000000-0005-0000-0000-00006C430000}"/>
    <cellStyle name="Normal 5 2 2 3 2 3 6 2" xfId="17576" xr:uid="{00000000-0005-0000-0000-00006D430000}"/>
    <cellStyle name="Normal 5 2 2 3 2 3 6 3" xfId="17577" xr:uid="{00000000-0005-0000-0000-00006E430000}"/>
    <cellStyle name="Normal 5 2 2 3 2 3 7" xfId="17578" xr:uid="{00000000-0005-0000-0000-00006F430000}"/>
    <cellStyle name="Normal 5 2 2 3 2 3 8" xfId="17579" xr:uid="{00000000-0005-0000-0000-000070430000}"/>
    <cellStyle name="Normal 5 2 2 3 2 3 9" xfId="17580" xr:uid="{00000000-0005-0000-0000-000071430000}"/>
    <cellStyle name="Normal 5 2 2 3 2 4" xfId="17581" xr:uid="{00000000-0005-0000-0000-000072430000}"/>
    <cellStyle name="Normal 5 2 2 3 2 4 2" xfId="17582" xr:uid="{00000000-0005-0000-0000-000073430000}"/>
    <cellStyle name="Normal 5 2 2 3 2 4 2 2" xfId="17583" xr:uid="{00000000-0005-0000-0000-000074430000}"/>
    <cellStyle name="Normal 5 2 2 3 2 4 2 3" xfId="17584" xr:uid="{00000000-0005-0000-0000-000075430000}"/>
    <cellStyle name="Normal 5 2 2 3 2 4 2 4" xfId="17585" xr:uid="{00000000-0005-0000-0000-000076430000}"/>
    <cellStyle name="Normal 5 2 2 3 2 4 3" xfId="17586" xr:uid="{00000000-0005-0000-0000-000077430000}"/>
    <cellStyle name="Normal 5 2 2 3 2 4 3 2" xfId="17587" xr:uid="{00000000-0005-0000-0000-000078430000}"/>
    <cellStyle name="Normal 5 2 2 3 2 4 3 3" xfId="17588" xr:uid="{00000000-0005-0000-0000-000079430000}"/>
    <cellStyle name="Normal 5 2 2 3 2 4 4" xfId="17589" xr:uid="{00000000-0005-0000-0000-00007A430000}"/>
    <cellStyle name="Normal 5 2 2 3 2 4 5" xfId="17590" xr:uid="{00000000-0005-0000-0000-00007B430000}"/>
    <cellStyle name="Normal 5 2 2 3 2 4 6" xfId="17591" xr:uid="{00000000-0005-0000-0000-00007C430000}"/>
    <cellStyle name="Normal 5 2 2 3 2 5" xfId="17592" xr:uid="{00000000-0005-0000-0000-00007D430000}"/>
    <cellStyle name="Normal 5 2 2 3 2 5 2" xfId="17593" xr:uid="{00000000-0005-0000-0000-00007E430000}"/>
    <cellStyle name="Normal 5 2 2 3 2 5 3" xfId="17594" xr:uid="{00000000-0005-0000-0000-00007F430000}"/>
    <cellStyle name="Normal 5 2 2 3 2 5 4" xfId="17595" xr:uid="{00000000-0005-0000-0000-000080430000}"/>
    <cellStyle name="Normal 5 2 2 3 2 6" xfId="17596" xr:uid="{00000000-0005-0000-0000-000081430000}"/>
    <cellStyle name="Normal 5 2 2 3 2 6 2" xfId="17597" xr:uid="{00000000-0005-0000-0000-000082430000}"/>
    <cellStyle name="Normal 5 2 2 3 2 6 3" xfId="17598" xr:uid="{00000000-0005-0000-0000-000083430000}"/>
    <cellStyle name="Normal 5 2 2 3 2 6 4" xfId="17599" xr:uid="{00000000-0005-0000-0000-000084430000}"/>
    <cellStyle name="Normal 5 2 2 3 2 7" xfId="17600" xr:uid="{00000000-0005-0000-0000-000085430000}"/>
    <cellStyle name="Normal 5 2 2 3 2 7 2" xfId="17601" xr:uid="{00000000-0005-0000-0000-000086430000}"/>
    <cellStyle name="Normal 5 2 2 3 2 7 3" xfId="17602" xr:uid="{00000000-0005-0000-0000-000087430000}"/>
    <cellStyle name="Normal 5 2 2 3 2 7 4" xfId="17603" xr:uid="{00000000-0005-0000-0000-000088430000}"/>
    <cellStyle name="Normal 5 2 2 3 2 8" xfId="17604" xr:uid="{00000000-0005-0000-0000-000089430000}"/>
    <cellStyle name="Normal 5 2 2 3 2 8 2" xfId="17605" xr:uid="{00000000-0005-0000-0000-00008A430000}"/>
    <cellStyle name="Normal 5 2 2 3 2 8 3" xfId="17606" xr:uid="{00000000-0005-0000-0000-00008B430000}"/>
    <cellStyle name="Normal 5 2 2 3 2 9" xfId="17607" xr:uid="{00000000-0005-0000-0000-00008C430000}"/>
    <cellStyle name="Normal 5 2 2 3 3" xfId="17608" xr:uid="{00000000-0005-0000-0000-00008D430000}"/>
    <cellStyle name="Normal 5 2 2 3 3 10" xfId="17609" xr:uid="{00000000-0005-0000-0000-00008E430000}"/>
    <cellStyle name="Normal 5 2 2 3 3 2" xfId="17610" xr:uid="{00000000-0005-0000-0000-00008F430000}"/>
    <cellStyle name="Normal 5 2 2 3 3 2 2" xfId="17611" xr:uid="{00000000-0005-0000-0000-000090430000}"/>
    <cellStyle name="Normal 5 2 2 3 3 2 2 2" xfId="17612" xr:uid="{00000000-0005-0000-0000-000091430000}"/>
    <cellStyle name="Normal 5 2 2 3 3 2 2 2 2" xfId="17613" xr:uid="{00000000-0005-0000-0000-000092430000}"/>
    <cellStyle name="Normal 5 2 2 3 3 2 2 2 3" xfId="17614" xr:uid="{00000000-0005-0000-0000-000093430000}"/>
    <cellStyle name="Normal 5 2 2 3 3 2 2 2 4" xfId="17615" xr:uid="{00000000-0005-0000-0000-000094430000}"/>
    <cellStyle name="Normal 5 2 2 3 3 2 2 3" xfId="17616" xr:uid="{00000000-0005-0000-0000-000095430000}"/>
    <cellStyle name="Normal 5 2 2 3 3 2 2 3 2" xfId="17617" xr:uid="{00000000-0005-0000-0000-000096430000}"/>
    <cellStyle name="Normal 5 2 2 3 3 2 2 3 3" xfId="17618" xr:uid="{00000000-0005-0000-0000-000097430000}"/>
    <cellStyle name="Normal 5 2 2 3 3 2 2 4" xfId="17619" xr:uid="{00000000-0005-0000-0000-000098430000}"/>
    <cellStyle name="Normal 5 2 2 3 3 2 2 5" xfId="17620" xr:uid="{00000000-0005-0000-0000-000099430000}"/>
    <cellStyle name="Normal 5 2 2 3 3 2 2 6" xfId="17621" xr:uid="{00000000-0005-0000-0000-00009A430000}"/>
    <cellStyle name="Normal 5 2 2 3 3 2 3" xfId="17622" xr:uid="{00000000-0005-0000-0000-00009B430000}"/>
    <cellStyle name="Normal 5 2 2 3 3 2 3 2" xfId="17623" xr:uid="{00000000-0005-0000-0000-00009C430000}"/>
    <cellStyle name="Normal 5 2 2 3 3 2 3 3" xfId="17624" xr:uid="{00000000-0005-0000-0000-00009D430000}"/>
    <cellStyle name="Normal 5 2 2 3 3 2 3 4" xfId="17625" xr:uid="{00000000-0005-0000-0000-00009E430000}"/>
    <cellStyle name="Normal 5 2 2 3 3 2 4" xfId="17626" xr:uid="{00000000-0005-0000-0000-00009F430000}"/>
    <cellStyle name="Normal 5 2 2 3 3 2 4 2" xfId="17627" xr:uid="{00000000-0005-0000-0000-0000A0430000}"/>
    <cellStyle name="Normal 5 2 2 3 3 2 4 3" xfId="17628" xr:uid="{00000000-0005-0000-0000-0000A1430000}"/>
    <cellStyle name="Normal 5 2 2 3 3 2 4 4" xfId="17629" xr:uid="{00000000-0005-0000-0000-0000A2430000}"/>
    <cellStyle name="Normal 5 2 2 3 3 2 5" xfId="17630" xr:uid="{00000000-0005-0000-0000-0000A3430000}"/>
    <cellStyle name="Normal 5 2 2 3 3 2 5 2" xfId="17631" xr:uid="{00000000-0005-0000-0000-0000A4430000}"/>
    <cellStyle name="Normal 5 2 2 3 3 2 5 3" xfId="17632" xr:uid="{00000000-0005-0000-0000-0000A5430000}"/>
    <cellStyle name="Normal 5 2 2 3 3 2 5 4" xfId="17633" xr:uid="{00000000-0005-0000-0000-0000A6430000}"/>
    <cellStyle name="Normal 5 2 2 3 3 2 6" xfId="17634" xr:uid="{00000000-0005-0000-0000-0000A7430000}"/>
    <cellStyle name="Normal 5 2 2 3 3 2 6 2" xfId="17635" xr:uid="{00000000-0005-0000-0000-0000A8430000}"/>
    <cellStyle name="Normal 5 2 2 3 3 2 6 3" xfId="17636" xr:uid="{00000000-0005-0000-0000-0000A9430000}"/>
    <cellStyle name="Normal 5 2 2 3 3 2 7" xfId="17637" xr:uid="{00000000-0005-0000-0000-0000AA430000}"/>
    <cellStyle name="Normal 5 2 2 3 3 2 8" xfId="17638" xr:uid="{00000000-0005-0000-0000-0000AB430000}"/>
    <cellStyle name="Normal 5 2 2 3 3 2 9" xfId="17639" xr:uid="{00000000-0005-0000-0000-0000AC430000}"/>
    <cellStyle name="Normal 5 2 2 3 3 3" xfId="17640" xr:uid="{00000000-0005-0000-0000-0000AD430000}"/>
    <cellStyle name="Normal 5 2 2 3 3 3 2" xfId="17641" xr:uid="{00000000-0005-0000-0000-0000AE430000}"/>
    <cellStyle name="Normal 5 2 2 3 3 3 2 2" xfId="17642" xr:uid="{00000000-0005-0000-0000-0000AF430000}"/>
    <cellStyle name="Normal 5 2 2 3 3 3 2 3" xfId="17643" xr:uid="{00000000-0005-0000-0000-0000B0430000}"/>
    <cellStyle name="Normal 5 2 2 3 3 3 2 4" xfId="17644" xr:uid="{00000000-0005-0000-0000-0000B1430000}"/>
    <cellStyle name="Normal 5 2 2 3 3 3 3" xfId="17645" xr:uid="{00000000-0005-0000-0000-0000B2430000}"/>
    <cellStyle name="Normal 5 2 2 3 3 3 3 2" xfId="17646" xr:uid="{00000000-0005-0000-0000-0000B3430000}"/>
    <cellStyle name="Normal 5 2 2 3 3 3 3 3" xfId="17647" xr:uid="{00000000-0005-0000-0000-0000B4430000}"/>
    <cellStyle name="Normal 5 2 2 3 3 3 4" xfId="17648" xr:uid="{00000000-0005-0000-0000-0000B5430000}"/>
    <cellStyle name="Normal 5 2 2 3 3 3 5" xfId="17649" xr:uid="{00000000-0005-0000-0000-0000B6430000}"/>
    <cellStyle name="Normal 5 2 2 3 3 3 6" xfId="17650" xr:uid="{00000000-0005-0000-0000-0000B7430000}"/>
    <cellStyle name="Normal 5 2 2 3 3 4" xfId="17651" xr:uid="{00000000-0005-0000-0000-0000B8430000}"/>
    <cellStyle name="Normal 5 2 2 3 3 4 2" xfId="17652" xr:uid="{00000000-0005-0000-0000-0000B9430000}"/>
    <cellStyle name="Normal 5 2 2 3 3 4 3" xfId="17653" xr:uid="{00000000-0005-0000-0000-0000BA430000}"/>
    <cellStyle name="Normal 5 2 2 3 3 4 4" xfId="17654" xr:uid="{00000000-0005-0000-0000-0000BB430000}"/>
    <cellStyle name="Normal 5 2 2 3 3 5" xfId="17655" xr:uid="{00000000-0005-0000-0000-0000BC430000}"/>
    <cellStyle name="Normal 5 2 2 3 3 5 2" xfId="17656" xr:uid="{00000000-0005-0000-0000-0000BD430000}"/>
    <cellStyle name="Normal 5 2 2 3 3 5 3" xfId="17657" xr:uid="{00000000-0005-0000-0000-0000BE430000}"/>
    <cellStyle name="Normal 5 2 2 3 3 5 4" xfId="17658" xr:uid="{00000000-0005-0000-0000-0000BF430000}"/>
    <cellStyle name="Normal 5 2 2 3 3 6" xfId="17659" xr:uid="{00000000-0005-0000-0000-0000C0430000}"/>
    <cellStyle name="Normal 5 2 2 3 3 6 2" xfId="17660" xr:uid="{00000000-0005-0000-0000-0000C1430000}"/>
    <cellStyle name="Normal 5 2 2 3 3 6 3" xfId="17661" xr:uid="{00000000-0005-0000-0000-0000C2430000}"/>
    <cellStyle name="Normal 5 2 2 3 3 6 4" xfId="17662" xr:uid="{00000000-0005-0000-0000-0000C3430000}"/>
    <cellStyle name="Normal 5 2 2 3 3 7" xfId="17663" xr:uid="{00000000-0005-0000-0000-0000C4430000}"/>
    <cellStyle name="Normal 5 2 2 3 3 7 2" xfId="17664" xr:uid="{00000000-0005-0000-0000-0000C5430000}"/>
    <cellStyle name="Normal 5 2 2 3 3 7 3" xfId="17665" xr:uid="{00000000-0005-0000-0000-0000C6430000}"/>
    <cellStyle name="Normal 5 2 2 3 3 8" xfId="17666" xr:uid="{00000000-0005-0000-0000-0000C7430000}"/>
    <cellStyle name="Normal 5 2 2 3 3 9" xfId="17667" xr:uid="{00000000-0005-0000-0000-0000C8430000}"/>
    <cellStyle name="Normal 5 2 2 3 4" xfId="17668" xr:uid="{00000000-0005-0000-0000-0000C9430000}"/>
    <cellStyle name="Normal 5 2 2 3 4 2" xfId="17669" xr:uid="{00000000-0005-0000-0000-0000CA430000}"/>
    <cellStyle name="Normal 5 2 2 3 4 2 2" xfId="17670" xr:uid="{00000000-0005-0000-0000-0000CB430000}"/>
    <cellStyle name="Normal 5 2 2 3 4 2 2 2" xfId="17671" xr:uid="{00000000-0005-0000-0000-0000CC430000}"/>
    <cellStyle name="Normal 5 2 2 3 4 2 2 3" xfId="17672" xr:uid="{00000000-0005-0000-0000-0000CD430000}"/>
    <cellStyle name="Normal 5 2 2 3 4 2 2 4" xfId="17673" xr:uid="{00000000-0005-0000-0000-0000CE430000}"/>
    <cellStyle name="Normal 5 2 2 3 4 2 3" xfId="17674" xr:uid="{00000000-0005-0000-0000-0000CF430000}"/>
    <cellStyle name="Normal 5 2 2 3 4 2 3 2" xfId="17675" xr:uid="{00000000-0005-0000-0000-0000D0430000}"/>
    <cellStyle name="Normal 5 2 2 3 4 2 3 3" xfId="17676" xr:uid="{00000000-0005-0000-0000-0000D1430000}"/>
    <cellStyle name="Normal 5 2 2 3 4 2 4" xfId="17677" xr:uid="{00000000-0005-0000-0000-0000D2430000}"/>
    <cellStyle name="Normal 5 2 2 3 4 2 5" xfId="17678" xr:uid="{00000000-0005-0000-0000-0000D3430000}"/>
    <cellStyle name="Normal 5 2 2 3 4 2 6" xfId="17679" xr:uid="{00000000-0005-0000-0000-0000D4430000}"/>
    <cellStyle name="Normal 5 2 2 3 4 3" xfId="17680" xr:uid="{00000000-0005-0000-0000-0000D5430000}"/>
    <cellStyle name="Normal 5 2 2 3 4 3 2" xfId="17681" xr:uid="{00000000-0005-0000-0000-0000D6430000}"/>
    <cellStyle name="Normal 5 2 2 3 4 3 3" xfId="17682" xr:uid="{00000000-0005-0000-0000-0000D7430000}"/>
    <cellStyle name="Normal 5 2 2 3 4 3 4" xfId="17683" xr:uid="{00000000-0005-0000-0000-0000D8430000}"/>
    <cellStyle name="Normal 5 2 2 3 4 4" xfId="17684" xr:uid="{00000000-0005-0000-0000-0000D9430000}"/>
    <cellStyle name="Normal 5 2 2 3 4 4 2" xfId="17685" xr:uid="{00000000-0005-0000-0000-0000DA430000}"/>
    <cellStyle name="Normal 5 2 2 3 4 4 3" xfId="17686" xr:uid="{00000000-0005-0000-0000-0000DB430000}"/>
    <cellStyle name="Normal 5 2 2 3 4 4 4" xfId="17687" xr:uid="{00000000-0005-0000-0000-0000DC430000}"/>
    <cellStyle name="Normal 5 2 2 3 4 5" xfId="17688" xr:uid="{00000000-0005-0000-0000-0000DD430000}"/>
    <cellStyle name="Normal 5 2 2 3 4 5 2" xfId="17689" xr:uid="{00000000-0005-0000-0000-0000DE430000}"/>
    <cellStyle name="Normal 5 2 2 3 4 5 3" xfId="17690" xr:uid="{00000000-0005-0000-0000-0000DF430000}"/>
    <cellStyle name="Normal 5 2 2 3 4 5 4" xfId="17691" xr:uid="{00000000-0005-0000-0000-0000E0430000}"/>
    <cellStyle name="Normal 5 2 2 3 4 6" xfId="17692" xr:uid="{00000000-0005-0000-0000-0000E1430000}"/>
    <cellStyle name="Normal 5 2 2 3 4 6 2" xfId="17693" xr:uid="{00000000-0005-0000-0000-0000E2430000}"/>
    <cellStyle name="Normal 5 2 2 3 4 6 3" xfId="17694" xr:uid="{00000000-0005-0000-0000-0000E3430000}"/>
    <cellStyle name="Normal 5 2 2 3 4 7" xfId="17695" xr:uid="{00000000-0005-0000-0000-0000E4430000}"/>
    <cellStyle name="Normal 5 2 2 3 4 8" xfId="17696" xr:uid="{00000000-0005-0000-0000-0000E5430000}"/>
    <cellStyle name="Normal 5 2 2 3 4 9" xfId="17697" xr:uid="{00000000-0005-0000-0000-0000E6430000}"/>
    <cellStyle name="Normal 5 2 2 3 5" xfId="17698" xr:uid="{00000000-0005-0000-0000-0000E7430000}"/>
    <cellStyle name="Normal 5 2 2 3 5 2" xfId="17699" xr:uid="{00000000-0005-0000-0000-0000E8430000}"/>
    <cellStyle name="Normal 5 2 2 3 5 2 2" xfId="17700" xr:uid="{00000000-0005-0000-0000-0000E9430000}"/>
    <cellStyle name="Normal 5 2 2 3 5 2 2 2" xfId="17701" xr:uid="{00000000-0005-0000-0000-0000EA430000}"/>
    <cellStyle name="Normal 5 2 2 3 5 2 2 3" xfId="17702" xr:uid="{00000000-0005-0000-0000-0000EB430000}"/>
    <cellStyle name="Normal 5 2 2 3 5 2 2 4" xfId="17703" xr:uid="{00000000-0005-0000-0000-0000EC430000}"/>
    <cellStyle name="Normal 5 2 2 3 5 2 3" xfId="17704" xr:uid="{00000000-0005-0000-0000-0000ED430000}"/>
    <cellStyle name="Normal 5 2 2 3 5 2 3 2" xfId="17705" xr:uid="{00000000-0005-0000-0000-0000EE430000}"/>
    <cellStyle name="Normal 5 2 2 3 5 2 3 3" xfId="17706" xr:uid="{00000000-0005-0000-0000-0000EF430000}"/>
    <cellStyle name="Normal 5 2 2 3 5 2 4" xfId="17707" xr:uid="{00000000-0005-0000-0000-0000F0430000}"/>
    <cellStyle name="Normal 5 2 2 3 5 2 5" xfId="17708" xr:uid="{00000000-0005-0000-0000-0000F1430000}"/>
    <cellStyle name="Normal 5 2 2 3 5 2 6" xfId="17709" xr:uid="{00000000-0005-0000-0000-0000F2430000}"/>
    <cellStyle name="Normal 5 2 2 3 5 3" xfId="17710" xr:uid="{00000000-0005-0000-0000-0000F3430000}"/>
    <cellStyle name="Normal 5 2 2 3 5 3 2" xfId="17711" xr:uid="{00000000-0005-0000-0000-0000F4430000}"/>
    <cellStyle name="Normal 5 2 2 3 5 3 3" xfId="17712" xr:uid="{00000000-0005-0000-0000-0000F5430000}"/>
    <cellStyle name="Normal 5 2 2 3 5 3 4" xfId="17713" xr:uid="{00000000-0005-0000-0000-0000F6430000}"/>
    <cellStyle name="Normal 5 2 2 3 5 4" xfId="17714" xr:uid="{00000000-0005-0000-0000-0000F7430000}"/>
    <cellStyle name="Normal 5 2 2 3 5 4 2" xfId="17715" xr:uid="{00000000-0005-0000-0000-0000F8430000}"/>
    <cellStyle name="Normal 5 2 2 3 5 4 3" xfId="17716" xr:uid="{00000000-0005-0000-0000-0000F9430000}"/>
    <cellStyle name="Normal 5 2 2 3 5 4 4" xfId="17717" xr:uid="{00000000-0005-0000-0000-0000FA430000}"/>
    <cellStyle name="Normal 5 2 2 3 5 5" xfId="17718" xr:uid="{00000000-0005-0000-0000-0000FB430000}"/>
    <cellStyle name="Normal 5 2 2 3 5 5 2" xfId="17719" xr:uid="{00000000-0005-0000-0000-0000FC430000}"/>
    <cellStyle name="Normal 5 2 2 3 5 5 3" xfId="17720" xr:uid="{00000000-0005-0000-0000-0000FD430000}"/>
    <cellStyle name="Normal 5 2 2 3 5 5 4" xfId="17721" xr:uid="{00000000-0005-0000-0000-0000FE430000}"/>
    <cellStyle name="Normal 5 2 2 3 5 6" xfId="17722" xr:uid="{00000000-0005-0000-0000-0000FF430000}"/>
    <cellStyle name="Normal 5 2 2 3 5 6 2" xfId="17723" xr:uid="{00000000-0005-0000-0000-000000440000}"/>
    <cellStyle name="Normal 5 2 2 3 5 6 3" xfId="17724" xr:uid="{00000000-0005-0000-0000-000001440000}"/>
    <cellStyle name="Normal 5 2 2 3 5 7" xfId="17725" xr:uid="{00000000-0005-0000-0000-000002440000}"/>
    <cellStyle name="Normal 5 2 2 3 5 8" xfId="17726" xr:uid="{00000000-0005-0000-0000-000003440000}"/>
    <cellStyle name="Normal 5 2 2 3 5 9" xfId="17727" xr:uid="{00000000-0005-0000-0000-000004440000}"/>
    <cellStyle name="Normal 5 2 2 3 6" xfId="17728" xr:uid="{00000000-0005-0000-0000-000005440000}"/>
    <cellStyle name="Normal 5 2 2 3 6 2" xfId="17729" xr:uid="{00000000-0005-0000-0000-000006440000}"/>
    <cellStyle name="Normal 5 2 2 3 6 2 2" xfId="17730" xr:uid="{00000000-0005-0000-0000-000007440000}"/>
    <cellStyle name="Normal 5 2 2 3 6 2 2 2" xfId="17731" xr:uid="{00000000-0005-0000-0000-000008440000}"/>
    <cellStyle name="Normal 5 2 2 3 6 2 2 3" xfId="17732" xr:uid="{00000000-0005-0000-0000-000009440000}"/>
    <cellStyle name="Normal 5 2 2 3 6 2 2 4" xfId="17733" xr:uid="{00000000-0005-0000-0000-00000A440000}"/>
    <cellStyle name="Normal 5 2 2 3 6 2 3" xfId="17734" xr:uid="{00000000-0005-0000-0000-00000B440000}"/>
    <cellStyle name="Normal 5 2 2 3 6 2 3 2" xfId="17735" xr:uid="{00000000-0005-0000-0000-00000C440000}"/>
    <cellStyle name="Normal 5 2 2 3 6 2 3 3" xfId="17736" xr:uid="{00000000-0005-0000-0000-00000D440000}"/>
    <cellStyle name="Normal 5 2 2 3 6 2 4" xfId="17737" xr:uid="{00000000-0005-0000-0000-00000E440000}"/>
    <cellStyle name="Normal 5 2 2 3 6 2 5" xfId="17738" xr:uid="{00000000-0005-0000-0000-00000F440000}"/>
    <cellStyle name="Normal 5 2 2 3 6 2 6" xfId="17739" xr:uid="{00000000-0005-0000-0000-000010440000}"/>
    <cellStyle name="Normal 5 2 2 3 6 3" xfId="17740" xr:uid="{00000000-0005-0000-0000-000011440000}"/>
    <cellStyle name="Normal 5 2 2 3 6 3 2" xfId="17741" xr:uid="{00000000-0005-0000-0000-000012440000}"/>
    <cellStyle name="Normal 5 2 2 3 6 3 3" xfId="17742" xr:uid="{00000000-0005-0000-0000-000013440000}"/>
    <cellStyle name="Normal 5 2 2 3 6 3 4" xfId="17743" xr:uid="{00000000-0005-0000-0000-000014440000}"/>
    <cellStyle name="Normal 5 2 2 3 6 4" xfId="17744" xr:uid="{00000000-0005-0000-0000-000015440000}"/>
    <cellStyle name="Normal 5 2 2 3 6 4 2" xfId="17745" xr:uid="{00000000-0005-0000-0000-000016440000}"/>
    <cellStyle name="Normal 5 2 2 3 6 4 3" xfId="17746" xr:uid="{00000000-0005-0000-0000-000017440000}"/>
    <cellStyle name="Normal 5 2 2 3 6 4 4" xfId="17747" xr:uid="{00000000-0005-0000-0000-000018440000}"/>
    <cellStyle name="Normal 5 2 2 3 6 5" xfId="17748" xr:uid="{00000000-0005-0000-0000-000019440000}"/>
    <cellStyle name="Normal 5 2 2 3 6 5 2" xfId="17749" xr:uid="{00000000-0005-0000-0000-00001A440000}"/>
    <cellStyle name="Normal 5 2 2 3 6 5 3" xfId="17750" xr:uid="{00000000-0005-0000-0000-00001B440000}"/>
    <cellStyle name="Normal 5 2 2 3 6 6" xfId="17751" xr:uid="{00000000-0005-0000-0000-00001C440000}"/>
    <cellStyle name="Normal 5 2 2 3 6 7" xfId="17752" xr:uid="{00000000-0005-0000-0000-00001D440000}"/>
    <cellStyle name="Normal 5 2 2 3 6 8" xfId="17753" xr:uid="{00000000-0005-0000-0000-00001E440000}"/>
    <cellStyle name="Normal 5 2 2 3 7" xfId="17754" xr:uid="{00000000-0005-0000-0000-00001F440000}"/>
    <cellStyle name="Normal 5 2 2 3 7 2" xfId="17755" xr:uid="{00000000-0005-0000-0000-000020440000}"/>
    <cellStyle name="Normal 5 2 2 3 7 2 2" xfId="17756" xr:uid="{00000000-0005-0000-0000-000021440000}"/>
    <cellStyle name="Normal 5 2 2 3 7 2 3" xfId="17757" xr:uid="{00000000-0005-0000-0000-000022440000}"/>
    <cellStyle name="Normal 5 2 2 3 7 2 4" xfId="17758" xr:uid="{00000000-0005-0000-0000-000023440000}"/>
    <cellStyle name="Normal 5 2 2 3 7 3" xfId="17759" xr:uid="{00000000-0005-0000-0000-000024440000}"/>
    <cellStyle name="Normal 5 2 2 3 7 3 2" xfId="17760" xr:uid="{00000000-0005-0000-0000-000025440000}"/>
    <cellStyle name="Normal 5 2 2 3 7 3 3" xfId="17761" xr:uid="{00000000-0005-0000-0000-000026440000}"/>
    <cellStyle name="Normal 5 2 2 3 7 4" xfId="17762" xr:uid="{00000000-0005-0000-0000-000027440000}"/>
    <cellStyle name="Normal 5 2 2 3 7 5" xfId="17763" xr:uid="{00000000-0005-0000-0000-000028440000}"/>
    <cellStyle name="Normal 5 2 2 3 7 6" xfId="17764" xr:uid="{00000000-0005-0000-0000-000029440000}"/>
    <cellStyle name="Normal 5 2 2 3 8" xfId="17765" xr:uid="{00000000-0005-0000-0000-00002A440000}"/>
    <cellStyle name="Normal 5 2 2 3 8 2" xfId="17766" xr:uid="{00000000-0005-0000-0000-00002B440000}"/>
    <cellStyle name="Normal 5 2 2 3 8 3" xfId="17767" xr:uid="{00000000-0005-0000-0000-00002C440000}"/>
    <cellStyle name="Normal 5 2 2 3 8 4" xfId="17768" xr:uid="{00000000-0005-0000-0000-00002D440000}"/>
    <cellStyle name="Normal 5 2 2 3 9" xfId="17769" xr:uid="{00000000-0005-0000-0000-00002E440000}"/>
    <cellStyle name="Normal 5 2 2 3 9 2" xfId="17770" xr:uid="{00000000-0005-0000-0000-00002F440000}"/>
    <cellStyle name="Normal 5 2 2 3 9 3" xfId="17771" xr:uid="{00000000-0005-0000-0000-000030440000}"/>
    <cellStyle name="Normal 5 2 2 3 9 4" xfId="17772" xr:uid="{00000000-0005-0000-0000-000031440000}"/>
    <cellStyle name="Normal 5 2 2 4" xfId="418" xr:uid="{00000000-0005-0000-0000-000032440000}"/>
    <cellStyle name="Normal 5 2 2 4 10" xfId="17773" xr:uid="{00000000-0005-0000-0000-000033440000}"/>
    <cellStyle name="Normal 5 2 2 4 11" xfId="17774" xr:uid="{00000000-0005-0000-0000-000034440000}"/>
    <cellStyle name="Normal 5 2 2 4 2" xfId="17775" xr:uid="{00000000-0005-0000-0000-000035440000}"/>
    <cellStyle name="Normal 5 2 2 4 2 10" xfId="17776" xr:uid="{00000000-0005-0000-0000-000036440000}"/>
    <cellStyle name="Normal 5 2 2 4 2 2" xfId="17777" xr:uid="{00000000-0005-0000-0000-000037440000}"/>
    <cellStyle name="Normal 5 2 2 4 2 2 2" xfId="17778" xr:uid="{00000000-0005-0000-0000-000038440000}"/>
    <cellStyle name="Normal 5 2 2 4 2 2 2 2" xfId="17779" xr:uid="{00000000-0005-0000-0000-000039440000}"/>
    <cellStyle name="Normal 5 2 2 4 2 2 2 2 2" xfId="17780" xr:uid="{00000000-0005-0000-0000-00003A440000}"/>
    <cellStyle name="Normal 5 2 2 4 2 2 2 2 3" xfId="17781" xr:uid="{00000000-0005-0000-0000-00003B440000}"/>
    <cellStyle name="Normal 5 2 2 4 2 2 2 2 4" xfId="17782" xr:uid="{00000000-0005-0000-0000-00003C440000}"/>
    <cellStyle name="Normal 5 2 2 4 2 2 2 3" xfId="17783" xr:uid="{00000000-0005-0000-0000-00003D440000}"/>
    <cellStyle name="Normal 5 2 2 4 2 2 2 3 2" xfId="17784" xr:uid="{00000000-0005-0000-0000-00003E440000}"/>
    <cellStyle name="Normal 5 2 2 4 2 2 2 3 3" xfId="17785" xr:uid="{00000000-0005-0000-0000-00003F440000}"/>
    <cellStyle name="Normal 5 2 2 4 2 2 2 4" xfId="17786" xr:uid="{00000000-0005-0000-0000-000040440000}"/>
    <cellStyle name="Normal 5 2 2 4 2 2 2 5" xfId="17787" xr:uid="{00000000-0005-0000-0000-000041440000}"/>
    <cellStyle name="Normal 5 2 2 4 2 2 2 6" xfId="17788" xr:uid="{00000000-0005-0000-0000-000042440000}"/>
    <cellStyle name="Normal 5 2 2 4 2 2 3" xfId="17789" xr:uid="{00000000-0005-0000-0000-000043440000}"/>
    <cellStyle name="Normal 5 2 2 4 2 2 3 2" xfId="17790" xr:uid="{00000000-0005-0000-0000-000044440000}"/>
    <cellStyle name="Normal 5 2 2 4 2 2 3 3" xfId="17791" xr:uid="{00000000-0005-0000-0000-000045440000}"/>
    <cellStyle name="Normal 5 2 2 4 2 2 3 4" xfId="17792" xr:uid="{00000000-0005-0000-0000-000046440000}"/>
    <cellStyle name="Normal 5 2 2 4 2 2 4" xfId="17793" xr:uid="{00000000-0005-0000-0000-000047440000}"/>
    <cellStyle name="Normal 5 2 2 4 2 2 4 2" xfId="17794" xr:uid="{00000000-0005-0000-0000-000048440000}"/>
    <cellStyle name="Normal 5 2 2 4 2 2 4 3" xfId="17795" xr:uid="{00000000-0005-0000-0000-000049440000}"/>
    <cellStyle name="Normal 5 2 2 4 2 2 4 4" xfId="17796" xr:uid="{00000000-0005-0000-0000-00004A440000}"/>
    <cellStyle name="Normal 5 2 2 4 2 2 5" xfId="17797" xr:uid="{00000000-0005-0000-0000-00004B440000}"/>
    <cellStyle name="Normal 5 2 2 4 2 2 5 2" xfId="17798" xr:uid="{00000000-0005-0000-0000-00004C440000}"/>
    <cellStyle name="Normal 5 2 2 4 2 2 5 3" xfId="17799" xr:uid="{00000000-0005-0000-0000-00004D440000}"/>
    <cellStyle name="Normal 5 2 2 4 2 2 5 4" xfId="17800" xr:uid="{00000000-0005-0000-0000-00004E440000}"/>
    <cellStyle name="Normal 5 2 2 4 2 2 6" xfId="17801" xr:uid="{00000000-0005-0000-0000-00004F440000}"/>
    <cellStyle name="Normal 5 2 2 4 2 2 6 2" xfId="17802" xr:uid="{00000000-0005-0000-0000-000050440000}"/>
    <cellStyle name="Normal 5 2 2 4 2 2 6 3" xfId="17803" xr:uid="{00000000-0005-0000-0000-000051440000}"/>
    <cellStyle name="Normal 5 2 2 4 2 2 7" xfId="17804" xr:uid="{00000000-0005-0000-0000-000052440000}"/>
    <cellStyle name="Normal 5 2 2 4 2 2 8" xfId="17805" xr:uid="{00000000-0005-0000-0000-000053440000}"/>
    <cellStyle name="Normal 5 2 2 4 2 2 9" xfId="17806" xr:uid="{00000000-0005-0000-0000-000054440000}"/>
    <cellStyle name="Normal 5 2 2 4 2 3" xfId="17807" xr:uid="{00000000-0005-0000-0000-000055440000}"/>
    <cellStyle name="Normal 5 2 2 4 2 3 2" xfId="17808" xr:uid="{00000000-0005-0000-0000-000056440000}"/>
    <cellStyle name="Normal 5 2 2 4 2 3 2 2" xfId="17809" xr:uid="{00000000-0005-0000-0000-000057440000}"/>
    <cellStyle name="Normal 5 2 2 4 2 3 2 3" xfId="17810" xr:uid="{00000000-0005-0000-0000-000058440000}"/>
    <cellStyle name="Normal 5 2 2 4 2 3 2 4" xfId="17811" xr:uid="{00000000-0005-0000-0000-000059440000}"/>
    <cellStyle name="Normal 5 2 2 4 2 3 3" xfId="17812" xr:uid="{00000000-0005-0000-0000-00005A440000}"/>
    <cellStyle name="Normal 5 2 2 4 2 3 3 2" xfId="17813" xr:uid="{00000000-0005-0000-0000-00005B440000}"/>
    <cellStyle name="Normal 5 2 2 4 2 3 3 3" xfId="17814" xr:uid="{00000000-0005-0000-0000-00005C440000}"/>
    <cellStyle name="Normal 5 2 2 4 2 3 4" xfId="17815" xr:uid="{00000000-0005-0000-0000-00005D440000}"/>
    <cellStyle name="Normal 5 2 2 4 2 3 5" xfId="17816" xr:uid="{00000000-0005-0000-0000-00005E440000}"/>
    <cellStyle name="Normal 5 2 2 4 2 3 6" xfId="17817" xr:uid="{00000000-0005-0000-0000-00005F440000}"/>
    <cellStyle name="Normal 5 2 2 4 2 4" xfId="17818" xr:uid="{00000000-0005-0000-0000-000060440000}"/>
    <cellStyle name="Normal 5 2 2 4 2 4 2" xfId="17819" xr:uid="{00000000-0005-0000-0000-000061440000}"/>
    <cellStyle name="Normal 5 2 2 4 2 4 3" xfId="17820" xr:uid="{00000000-0005-0000-0000-000062440000}"/>
    <cellStyle name="Normal 5 2 2 4 2 4 4" xfId="17821" xr:uid="{00000000-0005-0000-0000-000063440000}"/>
    <cellStyle name="Normal 5 2 2 4 2 5" xfId="17822" xr:uid="{00000000-0005-0000-0000-000064440000}"/>
    <cellStyle name="Normal 5 2 2 4 2 5 2" xfId="17823" xr:uid="{00000000-0005-0000-0000-000065440000}"/>
    <cellStyle name="Normal 5 2 2 4 2 5 3" xfId="17824" xr:uid="{00000000-0005-0000-0000-000066440000}"/>
    <cellStyle name="Normal 5 2 2 4 2 5 4" xfId="17825" xr:uid="{00000000-0005-0000-0000-000067440000}"/>
    <cellStyle name="Normal 5 2 2 4 2 6" xfId="17826" xr:uid="{00000000-0005-0000-0000-000068440000}"/>
    <cellStyle name="Normal 5 2 2 4 2 6 2" xfId="17827" xr:uid="{00000000-0005-0000-0000-000069440000}"/>
    <cellStyle name="Normal 5 2 2 4 2 6 3" xfId="17828" xr:uid="{00000000-0005-0000-0000-00006A440000}"/>
    <cellStyle name="Normal 5 2 2 4 2 6 4" xfId="17829" xr:uid="{00000000-0005-0000-0000-00006B440000}"/>
    <cellStyle name="Normal 5 2 2 4 2 7" xfId="17830" xr:uid="{00000000-0005-0000-0000-00006C440000}"/>
    <cellStyle name="Normal 5 2 2 4 2 7 2" xfId="17831" xr:uid="{00000000-0005-0000-0000-00006D440000}"/>
    <cellStyle name="Normal 5 2 2 4 2 7 3" xfId="17832" xr:uid="{00000000-0005-0000-0000-00006E440000}"/>
    <cellStyle name="Normal 5 2 2 4 2 8" xfId="17833" xr:uid="{00000000-0005-0000-0000-00006F440000}"/>
    <cellStyle name="Normal 5 2 2 4 2 9" xfId="17834" xr:uid="{00000000-0005-0000-0000-000070440000}"/>
    <cellStyle name="Normal 5 2 2 4 3" xfId="17835" xr:uid="{00000000-0005-0000-0000-000071440000}"/>
    <cellStyle name="Normal 5 2 2 4 3 2" xfId="17836" xr:uid="{00000000-0005-0000-0000-000072440000}"/>
    <cellStyle name="Normal 5 2 2 4 3 2 2" xfId="17837" xr:uid="{00000000-0005-0000-0000-000073440000}"/>
    <cellStyle name="Normal 5 2 2 4 3 2 2 2" xfId="17838" xr:uid="{00000000-0005-0000-0000-000074440000}"/>
    <cellStyle name="Normal 5 2 2 4 3 2 2 3" xfId="17839" xr:uid="{00000000-0005-0000-0000-000075440000}"/>
    <cellStyle name="Normal 5 2 2 4 3 2 2 4" xfId="17840" xr:uid="{00000000-0005-0000-0000-000076440000}"/>
    <cellStyle name="Normal 5 2 2 4 3 2 3" xfId="17841" xr:uid="{00000000-0005-0000-0000-000077440000}"/>
    <cellStyle name="Normal 5 2 2 4 3 2 3 2" xfId="17842" xr:uid="{00000000-0005-0000-0000-000078440000}"/>
    <cellStyle name="Normal 5 2 2 4 3 2 3 3" xfId="17843" xr:uid="{00000000-0005-0000-0000-000079440000}"/>
    <cellStyle name="Normal 5 2 2 4 3 2 4" xfId="17844" xr:uid="{00000000-0005-0000-0000-00007A440000}"/>
    <cellStyle name="Normal 5 2 2 4 3 2 5" xfId="17845" xr:uid="{00000000-0005-0000-0000-00007B440000}"/>
    <cellStyle name="Normal 5 2 2 4 3 2 6" xfId="17846" xr:uid="{00000000-0005-0000-0000-00007C440000}"/>
    <cellStyle name="Normal 5 2 2 4 3 3" xfId="17847" xr:uid="{00000000-0005-0000-0000-00007D440000}"/>
    <cellStyle name="Normal 5 2 2 4 3 3 2" xfId="17848" xr:uid="{00000000-0005-0000-0000-00007E440000}"/>
    <cellStyle name="Normal 5 2 2 4 3 3 3" xfId="17849" xr:uid="{00000000-0005-0000-0000-00007F440000}"/>
    <cellStyle name="Normal 5 2 2 4 3 3 4" xfId="17850" xr:uid="{00000000-0005-0000-0000-000080440000}"/>
    <cellStyle name="Normal 5 2 2 4 3 4" xfId="17851" xr:uid="{00000000-0005-0000-0000-000081440000}"/>
    <cellStyle name="Normal 5 2 2 4 3 4 2" xfId="17852" xr:uid="{00000000-0005-0000-0000-000082440000}"/>
    <cellStyle name="Normal 5 2 2 4 3 4 3" xfId="17853" xr:uid="{00000000-0005-0000-0000-000083440000}"/>
    <cellStyle name="Normal 5 2 2 4 3 4 4" xfId="17854" xr:uid="{00000000-0005-0000-0000-000084440000}"/>
    <cellStyle name="Normal 5 2 2 4 3 5" xfId="17855" xr:uid="{00000000-0005-0000-0000-000085440000}"/>
    <cellStyle name="Normal 5 2 2 4 3 5 2" xfId="17856" xr:uid="{00000000-0005-0000-0000-000086440000}"/>
    <cellStyle name="Normal 5 2 2 4 3 5 3" xfId="17857" xr:uid="{00000000-0005-0000-0000-000087440000}"/>
    <cellStyle name="Normal 5 2 2 4 3 5 4" xfId="17858" xr:uid="{00000000-0005-0000-0000-000088440000}"/>
    <cellStyle name="Normal 5 2 2 4 3 6" xfId="17859" xr:uid="{00000000-0005-0000-0000-000089440000}"/>
    <cellStyle name="Normal 5 2 2 4 3 6 2" xfId="17860" xr:uid="{00000000-0005-0000-0000-00008A440000}"/>
    <cellStyle name="Normal 5 2 2 4 3 6 3" xfId="17861" xr:uid="{00000000-0005-0000-0000-00008B440000}"/>
    <cellStyle name="Normal 5 2 2 4 3 7" xfId="17862" xr:uid="{00000000-0005-0000-0000-00008C440000}"/>
    <cellStyle name="Normal 5 2 2 4 3 8" xfId="17863" xr:uid="{00000000-0005-0000-0000-00008D440000}"/>
    <cellStyle name="Normal 5 2 2 4 3 9" xfId="17864" xr:uid="{00000000-0005-0000-0000-00008E440000}"/>
    <cellStyle name="Normal 5 2 2 4 4" xfId="17865" xr:uid="{00000000-0005-0000-0000-00008F440000}"/>
    <cellStyle name="Normal 5 2 2 4 4 2" xfId="17866" xr:uid="{00000000-0005-0000-0000-000090440000}"/>
    <cellStyle name="Normal 5 2 2 4 4 2 2" xfId="17867" xr:uid="{00000000-0005-0000-0000-000091440000}"/>
    <cellStyle name="Normal 5 2 2 4 4 2 3" xfId="17868" xr:uid="{00000000-0005-0000-0000-000092440000}"/>
    <cellStyle name="Normal 5 2 2 4 4 2 4" xfId="17869" xr:uid="{00000000-0005-0000-0000-000093440000}"/>
    <cellStyle name="Normal 5 2 2 4 4 3" xfId="17870" xr:uid="{00000000-0005-0000-0000-000094440000}"/>
    <cellStyle name="Normal 5 2 2 4 4 3 2" xfId="17871" xr:uid="{00000000-0005-0000-0000-000095440000}"/>
    <cellStyle name="Normal 5 2 2 4 4 3 3" xfId="17872" xr:uid="{00000000-0005-0000-0000-000096440000}"/>
    <cellStyle name="Normal 5 2 2 4 4 4" xfId="17873" xr:uid="{00000000-0005-0000-0000-000097440000}"/>
    <cellStyle name="Normal 5 2 2 4 4 5" xfId="17874" xr:uid="{00000000-0005-0000-0000-000098440000}"/>
    <cellStyle name="Normal 5 2 2 4 4 6" xfId="17875" xr:uid="{00000000-0005-0000-0000-000099440000}"/>
    <cellStyle name="Normal 5 2 2 4 5" xfId="17876" xr:uid="{00000000-0005-0000-0000-00009A440000}"/>
    <cellStyle name="Normal 5 2 2 4 5 2" xfId="17877" xr:uid="{00000000-0005-0000-0000-00009B440000}"/>
    <cellStyle name="Normal 5 2 2 4 5 3" xfId="17878" xr:uid="{00000000-0005-0000-0000-00009C440000}"/>
    <cellStyle name="Normal 5 2 2 4 5 4" xfId="17879" xr:uid="{00000000-0005-0000-0000-00009D440000}"/>
    <cellStyle name="Normal 5 2 2 4 6" xfId="17880" xr:uid="{00000000-0005-0000-0000-00009E440000}"/>
    <cellStyle name="Normal 5 2 2 4 6 2" xfId="17881" xr:uid="{00000000-0005-0000-0000-00009F440000}"/>
    <cellStyle name="Normal 5 2 2 4 6 3" xfId="17882" xr:uid="{00000000-0005-0000-0000-0000A0440000}"/>
    <cellStyle name="Normal 5 2 2 4 6 4" xfId="17883" xr:uid="{00000000-0005-0000-0000-0000A1440000}"/>
    <cellStyle name="Normal 5 2 2 4 7" xfId="17884" xr:uid="{00000000-0005-0000-0000-0000A2440000}"/>
    <cellStyle name="Normal 5 2 2 4 7 2" xfId="17885" xr:uid="{00000000-0005-0000-0000-0000A3440000}"/>
    <cellStyle name="Normal 5 2 2 4 7 3" xfId="17886" xr:uid="{00000000-0005-0000-0000-0000A4440000}"/>
    <cellStyle name="Normal 5 2 2 4 7 4" xfId="17887" xr:uid="{00000000-0005-0000-0000-0000A5440000}"/>
    <cellStyle name="Normal 5 2 2 4 8" xfId="17888" xr:uid="{00000000-0005-0000-0000-0000A6440000}"/>
    <cellStyle name="Normal 5 2 2 4 8 2" xfId="17889" xr:uid="{00000000-0005-0000-0000-0000A7440000}"/>
    <cellStyle name="Normal 5 2 2 4 8 3" xfId="17890" xr:uid="{00000000-0005-0000-0000-0000A8440000}"/>
    <cellStyle name="Normal 5 2 2 4 9" xfId="17891" xr:uid="{00000000-0005-0000-0000-0000A9440000}"/>
    <cellStyle name="Normal 5 2 2 5" xfId="17892" xr:uid="{00000000-0005-0000-0000-0000AA440000}"/>
    <cellStyle name="Normal 5 2 2 5 10" xfId="17893" xr:uid="{00000000-0005-0000-0000-0000AB440000}"/>
    <cellStyle name="Normal 5 2 2 5 11" xfId="17894" xr:uid="{00000000-0005-0000-0000-0000AC440000}"/>
    <cellStyle name="Normal 5 2 2 5 2" xfId="17895" xr:uid="{00000000-0005-0000-0000-0000AD440000}"/>
    <cellStyle name="Normal 5 2 2 5 2 10" xfId="17896" xr:uid="{00000000-0005-0000-0000-0000AE440000}"/>
    <cellStyle name="Normal 5 2 2 5 2 2" xfId="17897" xr:uid="{00000000-0005-0000-0000-0000AF440000}"/>
    <cellStyle name="Normal 5 2 2 5 2 2 2" xfId="17898" xr:uid="{00000000-0005-0000-0000-0000B0440000}"/>
    <cellStyle name="Normal 5 2 2 5 2 2 2 2" xfId="17899" xr:uid="{00000000-0005-0000-0000-0000B1440000}"/>
    <cellStyle name="Normal 5 2 2 5 2 2 2 2 2" xfId="17900" xr:uid="{00000000-0005-0000-0000-0000B2440000}"/>
    <cellStyle name="Normal 5 2 2 5 2 2 2 2 3" xfId="17901" xr:uid="{00000000-0005-0000-0000-0000B3440000}"/>
    <cellStyle name="Normal 5 2 2 5 2 2 2 2 4" xfId="17902" xr:uid="{00000000-0005-0000-0000-0000B4440000}"/>
    <cellStyle name="Normal 5 2 2 5 2 2 2 3" xfId="17903" xr:uid="{00000000-0005-0000-0000-0000B5440000}"/>
    <cellStyle name="Normal 5 2 2 5 2 2 2 3 2" xfId="17904" xr:uid="{00000000-0005-0000-0000-0000B6440000}"/>
    <cellStyle name="Normal 5 2 2 5 2 2 2 3 3" xfId="17905" xr:uid="{00000000-0005-0000-0000-0000B7440000}"/>
    <cellStyle name="Normal 5 2 2 5 2 2 2 4" xfId="17906" xr:uid="{00000000-0005-0000-0000-0000B8440000}"/>
    <cellStyle name="Normal 5 2 2 5 2 2 2 5" xfId="17907" xr:uid="{00000000-0005-0000-0000-0000B9440000}"/>
    <cellStyle name="Normal 5 2 2 5 2 2 2 6" xfId="17908" xr:uid="{00000000-0005-0000-0000-0000BA440000}"/>
    <cellStyle name="Normal 5 2 2 5 2 2 3" xfId="17909" xr:uid="{00000000-0005-0000-0000-0000BB440000}"/>
    <cellStyle name="Normal 5 2 2 5 2 2 3 2" xfId="17910" xr:uid="{00000000-0005-0000-0000-0000BC440000}"/>
    <cellStyle name="Normal 5 2 2 5 2 2 3 3" xfId="17911" xr:uid="{00000000-0005-0000-0000-0000BD440000}"/>
    <cellStyle name="Normal 5 2 2 5 2 2 3 4" xfId="17912" xr:uid="{00000000-0005-0000-0000-0000BE440000}"/>
    <cellStyle name="Normal 5 2 2 5 2 2 4" xfId="17913" xr:uid="{00000000-0005-0000-0000-0000BF440000}"/>
    <cellStyle name="Normal 5 2 2 5 2 2 4 2" xfId="17914" xr:uid="{00000000-0005-0000-0000-0000C0440000}"/>
    <cellStyle name="Normal 5 2 2 5 2 2 4 3" xfId="17915" xr:uid="{00000000-0005-0000-0000-0000C1440000}"/>
    <cellStyle name="Normal 5 2 2 5 2 2 4 4" xfId="17916" xr:uid="{00000000-0005-0000-0000-0000C2440000}"/>
    <cellStyle name="Normal 5 2 2 5 2 2 5" xfId="17917" xr:uid="{00000000-0005-0000-0000-0000C3440000}"/>
    <cellStyle name="Normal 5 2 2 5 2 2 5 2" xfId="17918" xr:uid="{00000000-0005-0000-0000-0000C4440000}"/>
    <cellStyle name="Normal 5 2 2 5 2 2 5 3" xfId="17919" xr:uid="{00000000-0005-0000-0000-0000C5440000}"/>
    <cellStyle name="Normal 5 2 2 5 2 2 5 4" xfId="17920" xr:uid="{00000000-0005-0000-0000-0000C6440000}"/>
    <cellStyle name="Normal 5 2 2 5 2 2 6" xfId="17921" xr:uid="{00000000-0005-0000-0000-0000C7440000}"/>
    <cellStyle name="Normal 5 2 2 5 2 2 6 2" xfId="17922" xr:uid="{00000000-0005-0000-0000-0000C8440000}"/>
    <cellStyle name="Normal 5 2 2 5 2 2 6 3" xfId="17923" xr:uid="{00000000-0005-0000-0000-0000C9440000}"/>
    <cellStyle name="Normal 5 2 2 5 2 2 7" xfId="17924" xr:uid="{00000000-0005-0000-0000-0000CA440000}"/>
    <cellStyle name="Normal 5 2 2 5 2 2 8" xfId="17925" xr:uid="{00000000-0005-0000-0000-0000CB440000}"/>
    <cellStyle name="Normal 5 2 2 5 2 2 9" xfId="17926" xr:uid="{00000000-0005-0000-0000-0000CC440000}"/>
    <cellStyle name="Normal 5 2 2 5 2 3" xfId="17927" xr:uid="{00000000-0005-0000-0000-0000CD440000}"/>
    <cellStyle name="Normal 5 2 2 5 2 3 2" xfId="17928" xr:uid="{00000000-0005-0000-0000-0000CE440000}"/>
    <cellStyle name="Normal 5 2 2 5 2 3 2 2" xfId="17929" xr:uid="{00000000-0005-0000-0000-0000CF440000}"/>
    <cellStyle name="Normal 5 2 2 5 2 3 2 3" xfId="17930" xr:uid="{00000000-0005-0000-0000-0000D0440000}"/>
    <cellStyle name="Normal 5 2 2 5 2 3 2 4" xfId="17931" xr:uid="{00000000-0005-0000-0000-0000D1440000}"/>
    <cellStyle name="Normal 5 2 2 5 2 3 3" xfId="17932" xr:uid="{00000000-0005-0000-0000-0000D2440000}"/>
    <cellStyle name="Normal 5 2 2 5 2 3 3 2" xfId="17933" xr:uid="{00000000-0005-0000-0000-0000D3440000}"/>
    <cellStyle name="Normal 5 2 2 5 2 3 3 3" xfId="17934" xr:uid="{00000000-0005-0000-0000-0000D4440000}"/>
    <cellStyle name="Normal 5 2 2 5 2 3 4" xfId="17935" xr:uid="{00000000-0005-0000-0000-0000D5440000}"/>
    <cellStyle name="Normal 5 2 2 5 2 3 5" xfId="17936" xr:uid="{00000000-0005-0000-0000-0000D6440000}"/>
    <cellStyle name="Normal 5 2 2 5 2 3 6" xfId="17937" xr:uid="{00000000-0005-0000-0000-0000D7440000}"/>
    <cellStyle name="Normal 5 2 2 5 2 4" xfId="17938" xr:uid="{00000000-0005-0000-0000-0000D8440000}"/>
    <cellStyle name="Normal 5 2 2 5 2 4 2" xfId="17939" xr:uid="{00000000-0005-0000-0000-0000D9440000}"/>
    <cellStyle name="Normal 5 2 2 5 2 4 3" xfId="17940" xr:uid="{00000000-0005-0000-0000-0000DA440000}"/>
    <cellStyle name="Normal 5 2 2 5 2 4 4" xfId="17941" xr:uid="{00000000-0005-0000-0000-0000DB440000}"/>
    <cellStyle name="Normal 5 2 2 5 2 5" xfId="17942" xr:uid="{00000000-0005-0000-0000-0000DC440000}"/>
    <cellStyle name="Normal 5 2 2 5 2 5 2" xfId="17943" xr:uid="{00000000-0005-0000-0000-0000DD440000}"/>
    <cellStyle name="Normal 5 2 2 5 2 5 3" xfId="17944" xr:uid="{00000000-0005-0000-0000-0000DE440000}"/>
    <cellStyle name="Normal 5 2 2 5 2 5 4" xfId="17945" xr:uid="{00000000-0005-0000-0000-0000DF440000}"/>
    <cellStyle name="Normal 5 2 2 5 2 6" xfId="17946" xr:uid="{00000000-0005-0000-0000-0000E0440000}"/>
    <cellStyle name="Normal 5 2 2 5 2 6 2" xfId="17947" xr:uid="{00000000-0005-0000-0000-0000E1440000}"/>
    <cellStyle name="Normal 5 2 2 5 2 6 3" xfId="17948" xr:uid="{00000000-0005-0000-0000-0000E2440000}"/>
    <cellStyle name="Normal 5 2 2 5 2 6 4" xfId="17949" xr:uid="{00000000-0005-0000-0000-0000E3440000}"/>
    <cellStyle name="Normal 5 2 2 5 2 7" xfId="17950" xr:uid="{00000000-0005-0000-0000-0000E4440000}"/>
    <cellStyle name="Normal 5 2 2 5 2 7 2" xfId="17951" xr:uid="{00000000-0005-0000-0000-0000E5440000}"/>
    <cellStyle name="Normal 5 2 2 5 2 7 3" xfId="17952" xr:uid="{00000000-0005-0000-0000-0000E6440000}"/>
    <cellStyle name="Normal 5 2 2 5 2 8" xfId="17953" xr:uid="{00000000-0005-0000-0000-0000E7440000}"/>
    <cellStyle name="Normal 5 2 2 5 2 9" xfId="17954" xr:uid="{00000000-0005-0000-0000-0000E8440000}"/>
    <cellStyle name="Normal 5 2 2 5 3" xfId="17955" xr:uid="{00000000-0005-0000-0000-0000E9440000}"/>
    <cellStyle name="Normal 5 2 2 5 3 2" xfId="17956" xr:uid="{00000000-0005-0000-0000-0000EA440000}"/>
    <cellStyle name="Normal 5 2 2 5 3 2 2" xfId="17957" xr:uid="{00000000-0005-0000-0000-0000EB440000}"/>
    <cellStyle name="Normal 5 2 2 5 3 2 2 2" xfId="17958" xr:uid="{00000000-0005-0000-0000-0000EC440000}"/>
    <cellStyle name="Normal 5 2 2 5 3 2 2 3" xfId="17959" xr:uid="{00000000-0005-0000-0000-0000ED440000}"/>
    <cellStyle name="Normal 5 2 2 5 3 2 2 4" xfId="17960" xr:uid="{00000000-0005-0000-0000-0000EE440000}"/>
    <cellStyle name="Normal 5 2 2 5 3 2 3" xfId="17961" xr:uid="{00000000-0005-0000-0000-0000EF440000}"/>
    <cellStyle name="Normal 5 2 2 5 3 2 3 2" xfId="17962" xr:uid="{00000000-0005-0000-0000-0000F0440000}"/>
    <cellStyle name="Normal 5 2 2 5 3 2 3 3" xfId="17963" xr:uid="{00000000-0005-0000-0000-0000F1440000}"/>
    <cellStyle name="Normal 5 2 2 5 3 2 4" xfId="17964" xr:uid="{00000000-0005-0000-0000-0000F2440000}"/>
    <cellStyle name="Normal 5 2 2 5 3 2 5" xfId="17965" xr:uid="{00000000-0005-0000-0000-0000F3440000}"/>
    <cellStyle name="Normal 5 2 2 5 3 2 6" xfId="17966" xr:uid="{00000000-0005-0000-0000-0000F4440000}"/>
    <cellStyle name="Normal 5 2 2 5 3 3" xfId="17967" xr:uid="{00000000-0005-0000-0000-0000F5440000}"/>
    <cellStyle name="Normal 5 2 2 5 3 3 2" xfId="17968" xr:uid="{00000000-0005-0000-0000-0000F6440000}"/>
    <cellStyle name="Normal 5 2 2 5 3 3 3" xfId="17969" xr:uid="{00000000-0005-0000-0000-0000F7440000}"/>
    <cellStyle name="Normal 5 2 2 5 3 3 4" xfId="17970" xr:uid="{00000000-0005-0000-0000-0000F8440000}"/>
    <cellStyle name="Normal 5 2 2 5 3 4" xfId="17971" xr:uid="{00000000-0005-0000-0000-0000F9440000}"/>
    <cellStyle name="Normal 5 2 2 5 3 4 2" xfId="17972" xr:uid="{00000000-0005-0000-0000-0000FA440000}"/>
    <cellStyle name="Normal 5 2 2 5 3 4 3" xfId="17973" xr:uid="{00000000-0005-0000-0000-0000FB440000}"/>
    <cellStyle name="Normal 5 2 2 5 3 4 4" xfId="17974" xr:uid="{00000000-0005-0000-0000-0000FC440000}"/>
    <cellStyle name="Normal 5 2 2 5 3 5" xfId="17975" xr:uid="{00000000-0005-0000-0000-0000FD440000}"/>
    <cellStyle name="Normal 5 2 2 5 3 5 2" xfId="17976" xr:uid="{00000000-0005-0000-0000-0000FE440000}"/>
    <cellStyle name="Normal 5 2 2 5 3 5 3" xfId="17977" xr:uid="{00000000-0005-0000-0000-0000FF440000}"/>
    <cellStyle name="Normal 5 2 2 5 3 5 4" xfId="17978" xr:uid="{00000000-0005-0000-0000-000000450000}"/>
    <cellStyle name="Normal 5 2 2 5 3 6" xfId="17979" xr:uid="{00000000-0005-0000-0000-000001450000}"/>
    <cellStyle name="Normal 5 2 2 5 3 6 2" xfId="17980" xr:uid="{00000000-0005-0000-0000-000002450000}"/>
    <cellStyle name="Normal 5 2 2 5 3 6 3" xfId="17981" xr:uid="{00000000-0005-0000-0000-000003450000}"/>
    <cellStyle name="Normal 5 2 2 5 3 7" xfId="17982" xr:uid="{00000000-0005-0000-0000-000004450000}"/>
    <cellStyle name="Normal 5 2 2 5 3 8" xfId="17983" xr:uid="{00000000-0005-0000-0000-000005450000}"/>
    <cellStyle name="Normal 5 2 2 5 3 9" xfId="17984" xr:uid="{00000000-0005-0000-0000-000006450000}"/>
    <cellStyle name="Normal 5 2 2 5 4" xfId="17985" xr:uid="{00000000-0005-0000-0000-000007450000}"/>
    <cellStyle name="Normal 5 2 2 5 4 2" xfId="17986" xr:uid="{00000000-0005-0000-0000-000008450000}"/>
    <cellStyle name="Normal 5 2 2 5 4 2 2" xfId="17987" xr:uid="{00000000-0005-0000-0000-000009450000}"/>
    <cellStyle name="Normal 5 2 2 5 4 2 3" xfId="17988" xr:uid="{00000000-0005-0000-0000-00000A450000}"/>
    <cellStyle name="Normal 5 2 2 5 4 2 4" xfId="17989" xr:uid="{00000000-0005-0000-0000-00000B450000}"/>
    <cellStyle name="Normal 5 2 2 5 4 3" xfId="17990" xr:uid="{00000000-0005-0000-0000-00000C450000}"/>
    <cellStyle name="Normal 5 2 2 5 4 3 2" xfId="17991" xr:uid="{00000000-0005-0000-0000-00000D450000}"/>
    <cellStyle name="Normal 5 2 2 5 4 3 3" xfId="17992" xr:uid="{00000000-0005-0000-0000-00000E450000}"/>
    <cellStyle name="Normal 5 2 2 5 4 4" xfId="17993" xr:uid="{00000000-0005-0000-0000-00000F450000}"/>
    <cellStyle name="Normal 5 2 2 5 4 5" xfId="17994" xr:uid="{00000000-0005-0000-0000-000010450000}"/>
    <cellStyle name="Normal 5 2 2 5 4 6" xfId="17995" xr:uid="{00000000-0005-0000-0000-000011450000}"/>
    <cellStyle name="Normal 5 2 2 5 5" xfId="17996" xr:uid="{00000000-0005-0000-0000-000012450000}"/>
    <cellStyle name="Normal 5 2 2 5 5 2" xfId="17997" xr:uid="{00000000-0005-0000-0000-000013450000}"/>
    <cellStyle name="Normal 5 2 2 5 5 3" xfId="17998" xr:uid="{00000000-0005-0000-0000-000014450000}"/>
    <cellStyle name="Normal 5 2 2 5 5 4" xfId="17999" xr:uid="{00000000-0005-0000-0000-000015450000}"/>
    <cellStyle name="Normal 5 2 2 5 6" xfId="18000" xr:uid="{00000000-0005-0000-0000-000016450000}"/>
    <cellStyle name="Normal 5 2 2 5 6 2" xfId="18001" xr:uid="{00000000-0005-0000-0000-000017450000}"/>
    <cellStyle name="Normal 5 2 2 5 6 3" xfId="18002" xr:uid="{00000000-0005-0000-0000-000018450000}"/>
    <cellStyle name="Normal 5 2 2 5 6 4" xfId="18003" xr:uid="{00000000-0005-0000-0000-000019450000}"/>
    <cellStyle name="Normal 5 2 2 5 7" xfId="18004" xr:uid="{00000000-0005-0000-0000-00001A450000}"/>
    <cellStyle name="Normal 5 2 2 5 7 2" xfId="18005" xr:uid="{00000000-0005-0000-0000-00001B450000}"/>
    <cellStyle name="Normal 5 2 2 5 7 3" xfId="18006" xr:uid="{00000000-0005-0000-0000-00001C450000}"/>
    <cellStyle name="Normal 5 2 2 5 7 4" xfId="18007" xr:uid="{00000000-0005-0000-0000-00001D450000}"/>
    <cellStyle name="Normal 5 2 2 5 8" xfId="18008" xr:uid="{00000000-0005-0000-0000-00001E450000}"/>
    <cellStyle name="Normal 5 2 2 5 8 2" xfId="18009" xr:uid="{00000000-0005-0000-0000-00001F450000}"/>
    <cellStyle name="Normal 5 2 2 5 8 3" xfId="18010" xr:uid="{00000000-0005-0000-0000-000020450000}"/>
    <cellStyle name="Normal 5 2 2 5 9" xfId="18011" xr:uid="{00000000-0005-0000-0000-000021450000}"/>
    <cellStyle name="Normal 5 2 2 6" xfId="18012" xr:uid="{00000000-0005-0000-0000-000022450000}"/>
    <cellStyle name="Normal 5 2 2 6 10" xfId="18013" xr:uid="{00000000-0005-0000-0000-000023450000}"/>
    <cellStyle name="Normal 5 2 2 6 11" xfId="18014" xr:uid="{00000000-0005-0000-0000-000024450000}"/>
    <cellStyle name="Normal 5 2 2 6 2" xfId="18015" xr:uid="{00000000-0005-0000-0000-000025450000}"/>
    <cellStyle name="Normal 5 2 2 6 2 10" xfId="18016" xr:uid="{00000000-0005-0000-0000-000026450000}"/>
    <cellStyle name="Normal 5 2 2 6 2 2" xfId="18017" xr:uid="{00000000-0005-0000-0000-000027450000}"/>
    <cellStyle name="Normal 5 2 2 6 2 2 2" xfId="18018" xr:uid="{00000000-0005-0000-0000-000028450000}"/>
    <cellStyle name="Normal 5 2 2 6 2 2 2 2" xfId="18019" xr:uid="{00000000-0005-0000-0000-000029450000}"/>
    <cellStyle name="Normal 5 2 2 6 2 2 2 2 2" xfId="18020" xr:uid="{00000000-0005-0000-0000-00002A450000}"/>
    <cellStyle name="Normal 5 2 2 6 2 2 2 2 3" xfId="18021" xr:uid="{00000000-0005-0000-0000-00002B450000}"/>
    <cellStyle name="Normal 5 2 2 6 2 2 2 2 4" xfId="18022" xr:uid="{00000000-0005-0000-0000-00002C450000}"/>
    <cellStyle name="Normal 5 2 2 6 2 2 2 3" xfId="18023" xr:uid="{00000000-0005-0000-0000-00002D450000}"/>
    <cellStyle name="Normal 5 2 2 6 2 2 2 3 2" xfId="18024" xr:uid="{00000000-0005-0000-0000-00002E450000}"/>
    <cellStyle name="Normal 5 2 2 6 2 2 2 3 3" xfId="18025" xr:uid="{00000000-0005-0000-0000-00002F450000}"/>
    <cellStyle name="Normal 5 2 2 6 2 2 2 4" xfId="18026" xr:uid="{00000000-0005-0000-0000-000030450000}"/>
    <cellStyle name="Normal 5 2 2 6 2 2 2 5" xfId="18027" xr:uid="{00000000-0005-0000-0000-000031450000}"/>
    <cellStyle name="Normal 5 2 2 6 2 2 2 6" xfId="18028" xr:uid="{00000000-0005-0000-0000-000032450000}"/>
    <cellStyle name="Normal 5 2 2 6 2 2 3" xfId="18029" xr:uid="{00000000-0005-0000-0000-000033450000}"/>
    <cellStyle name="Normal 5 2 2 6 2 2 3 2" xfId="18030" xr:uid="{00000000-0005-0000-0000-000034450000}"/>
    <cellStyle name="Normal 5 2 2 6 2 2 3 3" xfId="18031" xr:uid="{00000000-0005-0000-0000-000035450000}"/>
    <cellStyle name="Normal 5 2 2 6 2 2 3 4" xfId="18032" xr:uid="{00000000-0005-0000-0000-000036450000}"/>
    <cellStyle name="Normal 5 2 2 6 2 2 4" xfId="18033" xr:uid="{00000000-0005-0000-0000-000037450000}"/>
    <cellStyle name="Normal 5 2 2 6 2 2 4 2" xfId="18034" xr:uid="{00000000-0005-0000-0000-000038450000}"/>
    <cellStyle name="Normal 5 2 2 6 2 2 4 3" xfId="18035" xr:uid="{00000000-0005-0000-0000-000039450000}"/>
    <cellStyle name="Normal 5 2 2 6 2 2 4 4" xfId="18036" xr:uid="{00000000-0005-0000-0000-00003A450000}"/>
    <cellStyle name="Normal 5 2 2 6 2 2 5" xfId="18037" xr:uid="{00000000-0005-0000-0000-00003B450000}"/>
    <cellStyle name="Normal 5 2 2 6 2 2 5 2" xfId="18038" xr:uid="{00000000-0005-0000-0000-00003C450000}"/>
    <cellStyle name="Normal 5 2 2 6 2 2 5 3" xfId="18039" xr:uid="{00000000-0005-0000-0000-00003D450000}"/>
    <cellStyle name="Normal 5 2 2 6 2 2 5 4" xfId="18040" xr:uid="{00000000-0005-0000-0000-00003E450000}"/>
    <cellStyle name="Normal 5 2 2 6 2 2 6" xfId="18041" xr:uid="{00000000-0005-0000-0000-00003F450000}"/>
    <cellStyle name="Normal 5 2 2 6 2 2 6 2" xfId="18042" xr:uid="{00000000-0005-0000-0000-000040450000}"/>
    <cellStyle name="Normal 5 2 2 6 2 2 6 3" xfId="18043" xr:uid="{00000000-0005-0000-0000-000041450000}"/>
    <cellStyle name="Normal 5 2 2 6 2 2 7" xfId="18044" xr:uid="{00000000-0005-0000-0000-000042450000}"/>
    <cellStyle name="Normal 5 2 2 6 2 2 8" xfId="18045" xr:uid="{00000000-0005-0000-0000-000043450000}"/>
    <cellStyle name="Normal 5 2 2 6 2 2 9" xfId="18046" xr:uid="{00000000-0005-0000-0000-000044450000}"/>
    <cellStyle name="Normal 5 2 2 6 2 3" xfId="18047" xr:uid="{00000000-0005-0000-0000-000045450000}"/>
    <cellStyle name="Normal 5 2 2 6 2 3 2" xfId="18048" xr:uid="{00000000-0005-0000-0000-000046450000}"/>
    <cellStyle name="Normal 5 2 2 6 2 3 2 2" xfId="18049" xr:uid="{00000000-0005-0000-0000-000047450000}"/>
    <cellStyle name="Normal 5 2 2 6 2 3 2 3" xfId="18050" xr:uid="{00000000-0005-0000-0000-000048450000}"/>
    <cellStyle name="Normal 5 2 2 6 2 3 2 4" xfId="18051" xr:uid="{00000000-0005-0000-0000-000049450000}"/>
    <cellStyle name="Normal 5 2 2 6 2 3 3" xfId="18052" xr:uid="{00000000-0005-0000-0000-00004A450000}"/>
    <cellStyle name="Normal 5 2 2 6 2 3 3 2" xfId="18053" xr:uid="{00000000-0005-0000-0000-00004B450000}"/>
    <cellStyle name="Normal 5 2 2 6 2 3 3 3" xfId="18054" xr:uid="{00000000-0005-0000-0000-00004C450000}"/>
    <cellStyle name="Normal 5 2 2 6 2 3 4" xfId="18055" xr:uid="{00000000-0005-0000-0000-00004D450000}"/>
    <cellStyle name="Normal 5 2 2 6 2 3 5" xfId="18056" xr:uid="{00000000-0005-0000-0000-00004E450000}"/>
    <cellStyle name="Normal 5 2 2 6 2 3 6" xfId="18057" xr:uid="{00000000-0005-0000-0000-00004F450000}"/>
    <cellStyle name="Normal 5 2 2 6 2 4" xfId="18058" xr:uid="{00000000-0005-0000-0000-000050450000}"/>
    <cellStyle name="Normal 5 2 2 6 2 4 2" xfId="18059" xr:uid="{00000000-0005-0000-0000-000051450000}"/>
    <cellStyle name="Normal 5 2 2 6 2 4 3" xfId="18060" xr:uid="{00000000-0005-0000-0000-000052450000}"/>
    <cellStyle name="Normal 5 2 2 6 2 4 4" xfId="18061" xr:uid="{00000000-0005-0000-0000-000053450000}"/>
    <cellStyle name="Normal 5 2 2 6 2 5" xfId="18062" xr:uid="{00000000-0005-0000-0000-000054450000}"/>
    <cellStyle name="Normal 5 2 2 6 2 5 2" xfId="18063" xr:uid="{00000000-0005-0000-0000-000055450000}"/>
    <cellStyle name="Normal 5 2 2 6 2 5 3" xfId="18064" xr:uid="{00000000-0005-0000-0000-000056450000}"/>
    <cellStyle name="Normal 5 2 2 6 2 5 4" xfId="18065" xr:uid="{00000000-0005-0000-0000-000057450000}"/>
    <cellStyle name="Normal 5 2 2 6 2 6" xfId="18066" xr:uid="{00000000-0005-0000-0000-000058450000}"/>
    <cellStyle name="Normal 5 2 2 6 2 6 2" xfId="18067" xr:uid="{00000000-0005-0000-0000-000059450000}"/>
    <cellStyle name="Normal 5 2 2 6 2 6 3" xfId="18068" xr:uid="{00000000-0005-0000-0000-00005A450000}"/>
    <cellStyle name="Normal 5 2 2 6 2 6 4" xfId="18069" xr:uid="{00000000-0005-0000-0000-00005B450000}"/>
    <cellStyle name="Normal 5 2 2 6 2 7" xfId="18070" xr:uid="{00000000-0005-0000-0000-00005C450000}"/>
    <cellStyle name="Normal 5 2 2 6 2 7 2" xfId="18071" xr:uid="{00000000-0005-0000-0000-00005D450000}"/>
    <cellStyle name="Normal 5 2 2 6 2 7 3" xfId="18072" xr:uid="{00000000-0005-0000-0000-00005E450000}"/>
    <cellStyle name="Normal 5 2 2 6 2 8" xfId="18073" xr:uid="{00000000-0005-0000-0000-00005F450000}"/>
    <cellStyle name="Normal 5 2 2 6 2 9" xfId="18074" xr:uid="{00000000-0005-0000-0000-000060450000}"/>
    <cellStyle name="Normal 5 2 2 6 3" xfId="18075" xr:uid="{00000000-0005-0000-0000-000061450000}"/>
    <cellStyle name="Normal 5 2 2 6 3 2" xfId="18076" xr:uid="{00000000-0005-0000-0000-000062450000}"/>
    <cellStyle name="Normal 5 2 2 6 3 2 2" xfId="18077" xr:uid="{00000000-0005-0000-0000-000063450000}"/>
    <cellStyle name="Normal 5 2 2 6 3 2 2 2" xfId="18078" xr:uid="{00000000-0005-0000-0000-000064450000}"/>
    <cellStyle name="Normal 5 2 2 6 3 2 2 3" xfId="18079" xr:uid="{00000000-0005-0000-0000-000065450000}"/>
    <cellStyle name="Normal 5 2 2 6 3 2 2 4" xfId="18080" xr:uid="{00000000-0005-0000-0000-000066450000}"/>
    <cellStyle name="Normal 5 2 2 6 3 2 3" xfId="18081" xr:uid="{00000000-0005-0000-0000-000067450000}"/>
    <cellStyle name="Normal 5 2 2 6 3 2 3 2" xfId="18082" xr:uid="{00000000-0005-0000-0000-000068450000}"/>
    <cellStyle name="Normal 5 2 2 6 3 2 3 3" xfId="18083" xr:uid="{00000000-0005-0000-0000-000069450000}"/>
    <cellStyle name="Normal 5 2 2 6 3 2 4" xfId="18084" xr:uid="{00000000-0005-0000-0000-00006A450000}"/>
    <cellStyle name="Normal 5 2 2 6 3 2 5" xfId="18085" xr:uid="{00000000-0005-0000-0000-00006B450000}"/>
    <cellStyle name="Normal 5 2 2 6 3 2 6" xfId="18086" xr:uid="{00000000-0005-0000-0000-00006C450000}"/>
    <cellStyle name="Normal 5 2 2 6 3 3" xfId="18087" xr:uid="{00000000-0005-0000-0000-00006D450000}"/>
    <cellStyle name="Normal 5 2 2 6 3 3 2" xfId="18088" xr:uid="{00000000-0005-0000-0000-00006E450000}"/>
    <cellStyle name="Normal 5 2 2 6 3 3 3" xfId="18089" xr:uid="{00000000-0005-0000-0000-00006F450000}"/>
    <cellStyle name="Normal 5 2 2 6 3 3 4" xfId="18090" xr:uid="{00000000-0005-0000-0000-000070450000}"/>
    <cellStyle name="Normal 5 2 2 6 3 4" xfId="18091" xr:uid="{00000000-0005-0000-0000-000071450000}"/>
    <cellStyle name="Normal 5 2 2 6 3 4 2" xfId="18092" xr:uid="{00000000-0005-0000-0000-000072450000}"/>
    <cellStyle name="Normal 5 2 2 6 3 4 3" xfId="18093" xr:uid="{00000000-0005-0000-0000-000073450000}"/>
    <cellStyle name="Normal 5 2 2 6 3 4 4" xfId="18094" xr:uid="{00000000-0005-0000-0000-000074450000}"/>
    <cellStyle name="Normal 5 2 2 6 3 5" xfId="18095" xr:uid="{00000000-0005-0000-0000-000075450000}"/>
    <cellStyle name="Normal 5 2 2 6 3 5 2" xfId="18096" xr:uid="{00000000-0005-0000-0000-000076450000}"/>
    <cellStyle name="Normal 5 2 2 6 3 5 3" xfId="18097" xr:uid="{00000000-0005-0000-0000-000077450000}"/>
    <cellStyle name="Normal 5 2 2 6 3 5 4" xfId="18098" xr:uid="{00000000-0005-0000-0000-000078450000}"/>
    <cellStyle name="Normal 5 2 2 6 3 6" xfId="18099" xr:uid="{00000000-0005-0000-0000-000079450000}"/>
    <cellStyle name="Normal 5 2 2 6 3 6 2" xfId="18100" xr:uid="{00000000-0005-0000-0000-00007A450000}"/>
    <cellStyle name="Normal 5 2 2 6 3 6 3" xfId="18101" xr:uid="{00000000-0005-0000-0000-00007B450000}"/>
    <cellStyle name="Normal 5 2 2 6 3 7" xfId="18102" xr:uid="{00000000-0005-0000-0000-00007C450000}"/>
    <cellStyle name="Normal 5 2 2 6 3 8" xfId="18103" xr:uid="{00000000-0005-0000-0000-00007D450000}"/>
    <cellStyle name="Normal 5 2 2 6 3 9" xfId="18104" xr:uid="{00000000-0005-0000-0000-00007E450000}"/>
    <cellStyle name="Normal 5 2 2 6 4" xfId="18105" xr:uid="{00000000-0005-0000-0000-00007F450000}"/>
    <cellStyle name="Normal 5 2 2 6 4 2" xfId="18106" xr:uid="{00000000-0005-0000-0000-000080450000}"/>
    <cellStyle name="Normal 5 2 2 6 4 2 2" xfId="18107" xr:uid="{00000000-0005-0000-0000-000081450000}"/>
    <cellStyle name="Normal 5 2 2 6 4 2 3" xfId="18108" xr:uid="{00000000-0005-0000-0000-000082450000}"/>
    <cellStyle name="Normal 5 2 2 6 4 2 4" xfId="18109" xr:uid="{00000000-0005-0000-0000-000083450000}"/>
    <cellStyle name="Normal 5 2 2 6 4 3" xfId="18110" xr:uid="{00000000-0005-0000-0000-000084450000}"/>
    <cellStyle name="Normal 5 2 2 6 4 3 2" xfId="18111" xr:uid="{00000000-0005-0000-0000-000085450000}"/>
    <cellStyle name="Normal 5 2 2 6 4 3 3" xfId="18112" xr:uid="{00000000-0005-0000-0000-000086450000}"/>
    <cellStyle name="Normal 5 2 2 6 4 4" xfId="18113" xr:uid="{00000000-0005-0000-0000-000087450000}"/>
    <cellStyle name="Normal 5 2 2 6 4 5" xfId="18114" xr:uid="{00000000-0005-0000-0000-000088450000}"/>
    <cellStyle name="Normal 5 2 2 6 4 6" xfId="18115" xr:uid="{00000000-0005-0000-0000-000089450000}"/>
    <cellStyle name="Normal 5 2 2 6 5" xfId="18116" xr:uid="{00000000-0005-0000-0000-00008A450000}"/>
    <cellStyle name="Normal 5 2 2 6 5 2" xfId="18117" xr:uid="{00000000-0005-0000-0000-00008B450000}"/>
    <cellStyle name="Normal 5 2 2 6 5 3" xfId="18118" xr:uid="{00000000-0005-0000-0000-00008C450000}"/>
    <cellStyle name="Normal 5 2 2 6 5 4" xfId="18119" xr:uid="{00000000-0005-0000-0000-00008D450000}"/>
    <cellStyle name="Normal 5 2 2 6 6" xfId="18120" xr:uid="{00000000-0005-0000-0000-00008E450000}"/>
    <cellStyle name="Normal 5 2 2 6 6 2" xfId="18121" xr:uid="{00000000-0005-0000-0000-00008F450000}"/>
    <cellStyle name="Normal 5 2 2 6 6 3" xfId="18122" xr:uid="{00000000-0005-0000-0000-000090450000}"/>
    <cellStyle name="Normal 5 2 2 6 6 4" xfId="18123" xr:uid="{00000000-0005-0000-0000-000091450000}"/>
    <cellStyle name="Normal 5 2 2 6 7" xfId="18124" xr:uid="{00000000-0005-0000-0000-000092450000}"/>
    <cellStyle name="Normal 5 2 2 6 7 2" xfId="18125" xr:uid="{00000000-0005-0000-0000-000093450000}"/>
    <cellStyle name="Normal 5 2 2 6 7 3" xfId="18126" xr:uid="{00000000-0005-0000-0000-000094450000}"/>
    <cellStyle name="Normal 5 2 2 6 7 4" xfId="18127" xr:uid="{00000000-0005-0000-0000-000095450000}"/>
    <cellStyle name="Normal 5 2 2 6 8" xfId="18128" xr:uid="{00000000-0005-0000-0000-000096450000}"/>
    <cellStyle name="Normal 5 2 2 6 8 2" xfId="18129" xr:uid="{00000000-0005-0000-0000-000097450000}"/>
    <cellStyle name="Normal 5 2 2 6 8 3" xfId="18130" xr:uid="{00000000-0005-0000-0000-000098450000}"/>
    <cellStyle name="Normal 5 2 2 6 9" xfId="18131" xr:uid="{00000000-0005-0000-0000-000099450000}"/>
    <cellStyle name="Normal 5 2 2 7" xfId="18132" xr:uid="{00000000-0005-0000-0000-00009A450000}"/>
    <cellStyle name="Normal 5 2 2 7 10" xfId="18133" xr:uid="{00000000-0005-0000-0000-00009B450000}"/>
    <cellStyle name="Normal 5 2 2 7 2" xfId="18134" xr:uid="{00000000-0005-0000-0000-00009C450000}"/>
    <cellStyle name="Normal 5 2 2 7 2 2" xfId="18135" xr:uid="{00000000-0005-0000-0000-00009D450000}"/>
    <cellStyle name="Normal 5 2 2 7 2 2 2" xfId="18136" xr:uid="{00000000-0005-0000-0000-00009E450000}"/>
    <cellStyle name="Normal 5 2 2 7 2 2 2 2" xfId="18137" xr:uid="{00000000-0005-0000-0000-00009F450000}"/>
    <cellStyle name="Normal 5 2 2 7 2 2 2 3" xfId="18138" xr:uid="{00000000-0005-0000-0000-0000A0450000}"/>
    <cellStyle name="Normal 5 2 2 7 2 2 2 4" xfId="18139" xr:uid="{00000000-0005-0000-0000-0000A1450000}"/>
    <cellStyle name="Normal 5 2 2 7 2 2 3" xfId="18140" xr:uid="{00000000-0005-0000-0000-0000A2450000}"/>
    <cellStyle name="Normal 5 2 2 7 2 2 3 2" xfId="18141" xr:uid="{00000000-0005-0000-0000-0000A3450000}"/>
    <cellStyle name="Normal 5 2 2 7 2 2 3 3" xfId="18142" xr:uid="{00000000-0005-0000-0000-0000A4450000}"/>
    <cellStyle name="Normal 5 2 2 7 2 2 4" xfId="18143" xr:uid="{00000000-0005-0000-0000-0000A5450000}"/>
    <cellStyle name="Normal 5 2 2 7 2 2 5" xfId="18144" xr:uid="{00000000-0005-0000-0000-0000A6450000}"/>
    <cellStyle name="Normal 5 2 2 7 2 2 6" xfId="18145" xr:uid="{00000000-0005-0000-0000-0000A7450000}"/>
    <cellStyle name="Normal 5 2 2 7 2 3" xfId="18146" xr:uid="{00000000-0005-0000-0000-0000A8450000}"/>
    <cellStyle name="Normal 5 2 2 7 2 3 2" xfId="18147" xr:uid="{00000000-0005-0000-0000-0000A9450000}"/>
    <cellStyle name="Normal 5 2 2 7 2 3 3" xfId="18148" xr:uid="{00000000-0005-0000-0000-0000AA450000}"/>
    <cellStyle name="Normal 5 2 2 7 2 3 4" xfId="18149" xr:uid="{00000000-0005-0000-0000-0000AB450000}"/>
    <cellStyle name="Normal 5 2 2 7 2 4" xfId="18150" xr:uid="{00000000-0005-0000-0000-0000AC450000}"/>
    <cellStyle name="Normal 5 2 2 7 2 4 2" xfId="18151" xr:uid="{00000000-0005-0000-0000-0000AD450000}"/>
    <cellStyle name="Normal 5 2 2 7 2 4 3" xfId="18152" xr:uid="{00000000-0005-0000-0000-0000AE450000}"/>
    <cellStyle name="Normal 5 2 2 7 2 4 4" xfId="18153" xr:uid="{00000000-0005-0000-0000-0000AF450000}"/>
    <cellStyle name="Normal 5 2 2 7 2 5" xfId="18154" xr:uid="{00000000-0005-0000-0000-0000B0450000}"/>
    <cellStyle name="Normal 5 2 2 7 2 5 2" xfId="18155" xr:uid="{00000000-0005-0000-0000-0000B1450000}"/>
    <cellStyle name="Normal 5 2 2 7 2 5 3" xfId="18156" xr:uid="{00000000-0005-0000-0000-0000B2450000}"/>
    <cellStyle name="Normal 5 2 2 7 2 5 4" xfId="18157" xr:uid="{00000000-0005-0000-0000-0000B3450000}"/>
    <cellStyle name="Normal 5 2 2 7 2 6" xfId="18158" xr:uid="{00000000-0005-0000-0000-0000B4450000}"/>
    <cellStyle name="Normal 5 2 2 7 2 6 2" xfId="18159" xr:uid="{00000000-0005-0000-0000-0000B5450000}"/>
    <cellStyle name="Normal 5 2 2 7 2 6 3" xfId="18160" xr:uid="{00000000-0005-0000-0000-0000B6450000}"/>
    <cellStyle name="Normal 5 2 2 7 2 7" xfId="18161" xr:uid="{00000000-0005-0000-0000-0000B7450000}"/>
    <cellStyle name="Normal 5 2 2 7 2 8" xfId="18162" xr:uid="{00000000-0005-0000-0000-0000B8450000}"/>
    <cellStyle name="Normal 5 2 2 7 2 9" xfId="18163" xr:uid="{00000000-0005-0000-0000-0000B9450000}"/>
    <cellStyle name="Normal 5 2 2 7 3" xfId="18164" xr:uid="{00000000-0005-0000-0000-0000BA450000}"/>
    <cellStyle name="Normal 5 2 2 7 3 2" xfId="18165" xr:uid="{00000000-0005-0000-0000-0000BB450000}"/>
    <cellStyle name="Normal 5 2 2 7 3 2 2" xfId="18166" xr:uid="{00000000-0005-0000-0000-0000BC450000}"/>
    <cellStyle name="Normal 5 2 2 7 3 2 3" xfId="18167" xr:uid="{00000000-0005-0000-0000-0000BD450000}"/>
    <cellStyle name="Normal 5 2 2 7 3 2 4" xfId="18168" xr:uid="{00000000-0005-0000-0000-0000BE450000}"/>
    <cellStyle name="Normal 5 2 2 7 3 3" xfId="18169" xr:uid="{00000000-0005-0000-0000-0000BF450000}"/>
    <cellStyle name="Normal 5 2 2 7 3 3 2" xfId="18170" xr:uid="{00000000-0005-0000-0000-0000C0450000}"/>
    <cellStyle name="Normal 5 2 2 7 3 3 3" xfId="18171" xr:uid="{00000000-0005-0000-0000-0000C1450000}"/>
    <cellStyle name="Normal 5 2 2 7 3 4" xfId="18172" xr:uid="{00000000-0005-0000-0000-0000C2450000}"/>
    <cellStyle name="Normal 5 2 2 7 3 5" xfId="18173" xr:uid="{00000000-0005-0000-0000-0000C3450000}"/>
    <cellStyle name="Normal 5 2 2 7 3 6" xfId="18174" xr:uid="{00000000-0005-0000-0000-0000C4450000}"/>
    <cellStyle name="Normal 5 2 2 7 4" xfId="18175" xr:uid="{00000000-0005-0000-0000-0000C5450000}"/>
    <cellStyle name="Normal 5 2 2 7 4 2" xfId="18176" xr:uid="{00000000-0005-0000-0000-0000C6450000}"/>
    <cellStyle name="Normal 5 2 2 7 4 3" xfId="18177" xr:uid="{00000000-0005-0000-0000-0000C7450000}"/>
    <cellStyle name="Normal 5 2 2 7 4 4" xfId="18178" xr:uid="{00000000-0005-0000-0000-0000C8450000}"/>
    <cellStyle name="Normal 5 2 2 7 5" xfId="18179" xr:uid="{00000000-0005-0000-0000-0000C9450000}"/>
    <cellStyle name="Normal 5 2 2 7 5 2" xfId="18180" xr:uid="{00000000-0005-0000-0000-0000CA450000}"/>
    <cellStyle name="Normal 5 2 2 7 5 3" xfId="18181" xr:uid="{00000000-0005-0000-0000-0000CB450000}"/>
    <cellStyle name="Normal 5 2 2 7 5 4" xfId="18182" xr:uid="{00000000-0005-0000-0000-0000CC450000}"/>
    <cellStyle name="Normal 5 2 2 7 6" xfId="18183" xr:uid="{00000000-0005-0000-0000-0000CD450000}"/>
    <cellStyle name="Normal 5 2 2 7 6 2" xfId="18184" xr:uid="{00000000-0005-0000-0000-0000CE450000}"/>
    <cellStyle name="Normal 5 2 2 7 6 3" xfId="18185" xr:uid="{00000000-0005-0000-0000-0000CF450000}"/>
    <cellStyle name="Normal 5 2 2 7 6 4" xfId="18186" xr:uid="{00000000-0005-0000-0000-0000D0450000}"/>
    <cellStyle name="Normal 5 2 2 7 7" xfId="18187" xr:uid="{00000000-0005-0000-0000-0000D1450000}"/>
    <cellStyle name="Normal 5 2 2 7 7 2" xfId="18188" xr:uid="{00000000-0005-0000-0000-0000D2450000}"/>
    <cellStyle name="Normal 5 2 2 7 7 3" xfId="18189" xr:uid="{00000000-0005-0000-0000-0000D3450000}"/>
    <cellStyle name="Normal 5 2 2 7 8" xfId="18190" xr:uid="{00000000-0005-0000-0000-0000D4450000}"/>
    <cellStyle name="Normal 5 2 2 7 9" xfId="18191" xr:uid="{00000000-0005-0000-0000-0000D5450000}"/>
    <cellStyle name="Normal 5 2 2 8" xfId="18192" xr:uid="{00000000-0005-0000-0000-0000D6450000}"/>
    <cellStyle name="Normal 5 2 2 8 2" xfId="18193" xr:uid="{00000000-0005-0000-0000-0000D7450000}"/>
    <cellStyle name="Normal 5 2 2 8 2 2" xfId="18194" xr:uid="{00000000-0005-0000-0000-0000D8450000}"/>
    <cellStyle name="Normal 5 2 2 8 2 2 2" xfId="18195" xr:uid="{00000000-0005-0000-0000-0000D9450000}"/>
    <cellStyle name="Normal 5 2 2 8 2 2 3" xfId="18196" xr:uid="{00000000-0005-0000-0000-0000DA450000}"/>
    <cellStyle name="Normal 5 2 2 8 2 2 4" xfId="18197" xr:uid="{00000000-0005-0000-0000-0000DB450000}"/>
    <cellStyle name="Normal 5 2 2 8 2 3" xfId="18198" xr:uid="{00000000-0005-0000-0000-0000DC450000}"/>
    <cellStyle name="Normal 5 2 2 8 2 3 2" xfId="18199" xr:uid="{00000000-0005-0000-0000-0000DD450000}"/>
    <cellStyle name="Normal 5 2 2 8 2 3 3" xfId="18200" xr:uid="{00000000-0005-0000-0000-0000DE450000}"/>
    <cellStyle name="Normal 5 2 2 8 2 4" xfId="18201" xr:uid="{00000000-0005-0000-0000-0000DF450000}"/>
    <cellStyle name="Normal 5 2 2 8 2 5" xfId="18202" xr:uid="{00000000-0005-0000-0000-0000E0450000}"/>
    <cellStyle name="Normal 5 2 2 8 2 6" xfId="18203" xr:uid="{00000000-0005-0000-0000-0000E1450000}"/>
    <cellStyle name="Normal 5 2 2 8 3" xfId="18204" xr:uid="{00000000-0005-0000-0000-0000E2450000}"/>
    <cellStyle name="Normal 5 2 2 8 3 2" xfId="18205" xr:uid="{00000000-0005-0000-0000-0000E3450000}"/>
    <cellStyle name="Normal 5 2 2 8 3 3" xfId="18206" xr:uid="{00000000-0005-0000-0000-0000E4450000}"/>
    <cellStyle name="Normal 5 2 2 8 3 4" xfId="18207" xr:uid="{00000000-0005-0000-0000-0000E5450000}"/>
    <cellStyle name="Normal 5 2 2 8 4" xfId="18208" xr:uid="{00000000-0005-0000-0000-0000E6450000}"/>
    <cellStyle name="Normal 5 2 2 8 4 2" xfId="18209" xr:uid="{00000000-0005-0000-0000-0000E7450000}"/>
    <cellStyle name="Normal 5 2 2 8 4 3" xfId="18210" xr:uid="{00000000-0005-0000-0000-0000E8450000}"/>
    <cellStyle name="Normal 5 2 2 8 4 4" xfId="18211" xr:uid="{00000000-0005-0000-0000-0000E9450000}"/>
    <cellStyle name="Normal 5 2 2 8 5" xfId="18212" xr:uid="{00000000-0005-0000-0000-0000EA450000}"/>
    <cellStyle name="Normal 5 2 2 8 5 2" xfId="18213" xr:uid="{00000000-0005-0000-0000-0000EB450000}"/>
    <cellStyle name="Normal 5 2 2 8 5 3" xfId="18214" xr:uid="{00000000-0005-0000-0000-0000EC450000}"/>
    <cellStyle name="Normal 5 2 2 8 5 4" xfId="18215" xr:uid="{00000000-0005-0000-0000-0000ED450000}"/>
    <cellStyle name="Normal 5 2 2 8 6" xfId="18216" xr:uid="{00000000-0005-0000-0000-0000EE450000}"/>
    <cellStyle name="Normal 5 2 2 8 6 2" xfId="18217" xr:uid="{00000000-0005-0000-0000-0000EF450000}"/>
    <cellStyle name="Normal 5 2 2 8 6 3" xfId="18218" xr:uid="{00000000-0005-0000-0000-0000F0450000}"/>
    <cellStyle name="Normal 5 2 2 8 7" xfId="18219" xr:uid="{00000000-0005-0000-0000-0000F1450000}"/>
    <cellStyle name="Normal 5 2 2 8 8" xfId="18220" xr:uid="{00000000-0005-0000-0000-0000F2450000}"/>
    <cellStyle name="Normal 5 2 2 8 9" xfId="18221" xr:uid="{00000000-0005-0000-0000-0000F3450000}"/>
    <cellStyle name="Normal 5 2 2 9" xfId="18222" xr:uid="{00000000-0005-0000-0000-0000F4450000}"/>
    <cellStyle name="Normal 5 2 2 9 2" xfId="18223" xr:uid="{00000000-0005-0000-0000-0000F5450000}"/>
    <cellStyle name="Normal 5 2 2 9 2 2" xfId="18224" xr:uid="{00000000-0005-0000-0000-0000F6450000}"/>
    <cellStyle name="Normal 5 2 2 9 2 2 2" xfId="18225" xr:uid="{00000000-0005-0000-0000-0000F7450000}"/>
    <cellStyle name="Normal 5 2 2 9 2 2 3" xfId="18226" xr:uid="{00000000-0005-0000-0000-0000F8450000}"/>
    <cellStyle name="Normal 5 2 2 9 2 2 4" xfId="18227" xr:uid="{00000000-0005-0000-0000-0000F9450000}"/>
    <cellStyle name="Normal 5 2 2 9 2 3" xfId="18228" xr:uid="{00000000-0005-0000-0000-0000FA450000}"/>
    <cellStyle name="Normal 5 2 2 9 2 3 2" xfId="18229" xr:uid="{00000000-0005-0000-0000-0000FB450000}"/>
    <cellStyle name="Normal 5 2 2 9 2 3 3" xfId="18230" xr:uid="{00000000-0005-0000-0000-0000FC450000}"/>
    <cellStyle name="Normal 5 2 2 9 2 4" xfId="18231" xr:uid="{00000000-0005-0000-0000-0000FD450000}"/>
    <cellStyle name="Normal 5 2 2 9 2 5" xfId="18232" xr:uid="{00000000-0005-0000-0000-0000FE450000}"/>
    <cellStyle name="Normal 5 2 2 9 2 6" xfId="18233" xr:uid="{00000000-0005-0000-0000-0000FF450000}"/>
    <cellStyle name="Normal 5 2 2 9 3" xfId="18234" xr:uid="{00000000-0005-0000-0000-000000460000}"/>
    <cellStyle name="Normal 5 2 2 9 3 2" xfId="18235" xr:uid="{00000000-0005-0000-0000-000001460000}"/>
    <cellStyle name="Normal 5 2 2 9 3 3" xfId="18236" xr:uid="{00000000-0005-0000-0000-000002460000}"/>
    <cellStyle name="Normal 5 2 2 9 3 4" xfId="18237" xr:uid="{00000000-0005-0000-0000-000003460000}"/>
    <cellStyle name="Normal 5 2 2 9 4" xfId="18238" xr:uid="{00000000-0005-0000-0000-000004460000}"/>
    <cellStyle name="Normal 5 2 2 9 4 2" xfId="18239" xr:uid="{00000000-0005-0000-0000-000005460000}"/>
    <cellStyle name="Normal 5 2 2 9 4 3" xfId="18240" xr:uid="{00000000-0005-0000-0000-000006460000}"/>
    <cellStyle name="Normal 5 2 2 9 4 4" xfId="18241" xr:uid="{00000000-0005-0000-0000-000007460000}"/>
    <cellStyle name="Normal 5 2 2 9 5" xfId="18242" xr:uid="{00000000-0005-0000-0000-000008460000}"/>
    <cellStyle name="Normal 5 2 2 9 5 2" xfId="18243" xr:uid="{00000000-0005-0000-0000-000009460000}"/>
    <cellStyle name="Normal 5 2 2 9 5 3" xfId="18244" xr:uid="{00000000-0005-0000-0000-00000A460000}"/>
    <cellStyle name="Normal 5 2 2 9 5 4" xfId="18245" xr:uid="{00000000-0005-0000-0000-00000B460000}"/>
    <cellStyle name="Normal 5 2 2 9 6" xfId="18246" xr:uid="{00000000-0005-0000-0000-00000C460000}"/>
    <cellStyle name="Normal 5 2 2 9 6 2" xfId="18247" xr:uid="{00000000-0005-0000-0000-00000D460000}"/>
    <cellStyle name="Normal 5 2 2 9 6 3" xfId="18248" xr:uid="{00000000-0005-0000-0000-00000E460000}"/>
    <cellStyle name="Normal 5 2 2 9 7" xfId="18249" xr:uid="{00000000-0005-0000-0000-00000F460000}"/>
    <cellStyle name="Normal 5 2 2 9 8" xfId="18250" xr:uid="{00000000-0005-0000-0000-000010460000}"/>
    <cellStyle name="Normal 5 2 2 9 9" xfId="18251" xr:uid="{00000000-0005-0000-0000-000011460000}"/>
    <cellStyle name="Normal 5 2 20" xfId="18252" xr:uid="{00000000-0005-0000-0000-000012460000}"/>
    <cellStyle name="Normal 5 2 21" xfId="18253" xr:uid="{00000000-0005-0000-0000-000013460000}"/>
    <cellStyle name="Normal 5 2 3" xfId="116" xr:uid="{00000000-0005-0000-0000-000014460000}"/>
    <cellStyle name="Normal 5 2 3 10" xfId="18254" xr:uid="{00000000-0005-0000-0000-000015460000}"/>
    <cellStyle name="Normal 5 2 3 10 2" xfId="18255" xr:uid="{00000000-0005-0000-0000-000016460000}"/>
    <cellStyle name="Normal 5 2 3 10 2 2" xfId="18256" xr:uid="{00000000-0005-0000-0000-000017460000}"/>
    <cellStyle name="Normal 5 2 3 10 2 2 2" xfId="18257" xr:uid="{00000000-0005-0000-0000-000018460000}"/>
    <cellStyle name="Normal 5 2 3 10 2 2 3" xfId="18258" xr:uid="{00000000-0005-0000-0000-000019460000}"/>
    <cellStyle name="Normal 5 2 3 10 2 2 4" xfId="18259" xr:uid="{00000000-0005-0000-0000-00001A460000}"/>
    <cellStyle name="Normal 5 2 3 10 2 3" xfId="18260" xr:uid="{00000000-0005-0000-0000-00001B460000}"/>
    <cellStyle name="Normal 5 2 3 10 2 3 2" xfId="18261" xr:uid="{00000000-0005-0000-0000-00001C460000}"/>
    <cellStyle name="Normal 5 2 3 10 2 3 3" xfId="18262" xr:uid="{00000000-0005-0000-0000-00001D460000}"/>
    <cellStyle name="Normal 5 2 3 10 2 4" xfId="18263" xr:uid="{00000000-0005-0000-0000-00001E460000}"/>
    <cellStyle name="Normal 5 2 3 10 2 5" xfId="18264" xr:uid="{00000000-0005-0000-0000-00001F460000}"/>
    <cellStyle name="Normal 5 2 3 10 2 6" xfId="18265" xr:uid="{00000000-0005-0000-0000-000020460000}"/>
    <cellStyle name="Normal 5 2 3 10 3" xfId="18266" xr:uid="{00000000-0005-0000-0000-000021460000}"/>
    <cellStyle name="Normal 5 2 3 10 3 2" xfId="18267" xr:uid="{00000000-0005-0000-0000-000022460000}"/>
    <cellStyle name="Normal 5 2 3 10 3 3" xfId="18268" xr:uid="{00000000-0005-0000-0000-000023460000}"/>
    <cellStyle name="Normal 5 2 3 10 3 4" xfId="18269" xr:uid="{00000000-0005-0000-0000-000024460000}"/>
    <cellStyle name="Normal 5 2 3 10 4" xfId="18270" xr:uid="{00000000-0005-0000-0000-000025460000}"/>
    <cellStyle name="Normal 5 2 3 10 4 2" xfId="18271" xr:uid="{00000000-0005-0000-0000-000026460000}"/>
    <cellStyle name="Normal 5 2 3 10 4 3" xfId="18272" xr:uid="{00000000-0005-0000-0000-000027460000}"/>
    <cellStyle name="Normal 5 2 3 10 4 4" xfId="18273" xr:uid="{00000000-0005-0000-0000-000028460000}"/>
    <cellStyle name="Normal 5 2 3 10 5" xfId="18274" xr:uid="{00000000-0005-0000-0000-000029460000}"/>
    <cellStyle name="Normal 5 2 3 10 5 2" xfId="18275" xr:uid="{00000000-0005-0000-0000-00002A460000}"/>
    <cellStyle name="Normal 5 2 3 10 5 3" xfId="18276" xr:uid="{00000000-0005-0000-0000-00002B460000}"/>
    <cellStyle name="Normal 5 2 3 10 5 4" xfId="18277" xr:uid="{00000000-0005-0000-0000-00002C460000}"/>
    <cellStyle name="Normal 5 2 3 10 6" xfId="18278" xr:uid="{00000000-0005-0000-0000-00002D460000}"/>
    <cellStyle name="Normal 5 2 3 10 6 2" xfId="18279" xr:uid="{00000000-0005-0000-0000-00002E460000}"/>
    <cellStyle name="Normal 5 2 3 10 6 3" xfId="18280" xr:uid="{00000000-0005-0000-0000-00002F460000}"/>
    <cellStyle name="Normal 5 2 3 10 7" xfId="18281" xr:uid="{00000000-0005-0000-0000-000030460000}"/>
    <cellStyle name="Normal 5 2 3 10 8" xfId="18282" xr:uid="{00000000-0005-0000-0000-000031460000}"/>
    <cellStyle name="Normal 5 2 3 10 9" xfId="18283" xr:uid="{00000000-0005-0000-0000-000032460000}"/>
    <cellStyle name="Normal 5 2 3 11" xfId="18284" xr:uid="{00000000-0005-0000-0000-000033460000}"/>
    <cellStyle name="Normal 5 2 3 11 2" xfId="18285" xr:uid="{00000000-0005-0000-0000-000034460000}"/>
    <cellStyle name="Normal 5 2 3 11 2 2" xfId="18286" xr:uid="{00000000-0005-0000-0000-000035460000}"/>
    <cellStyle name="Normal 5 2 3 11 2 2 2" xfId="18287" xr:uid="{00000000-0005-0000-0000-000036460000}"/>
    <cellStyle name="Normal 5 2 3 11 2 2 3" xfId="18288" xr:uid="{00000000-0005-0000-0000-000037460000}"/>
    <cellStyle name="Normal 5 2 3 11 2 2 4" xfId="18289" xr:uid="{00000000-0005-0000-0000-000038460000}"/>
    <cellStyle name="Normal 5 2 3 11 2 3" xfId="18290" xr:uid="{00000000-0005-0000-0000-000039460000}"/>
    <cellStyle name="Normal 5 2 3 11 2 3 2" xfId="18291" xr:uid="{00000000-0005-0000-0000-00003A460000}"/>
    <cellStyle name="Normal 5 2 3 11 2 3 3" xfId="18292" xr:uid="{00000000-0005-0000-0000-00003B460000}"/>
    <cellStyle name="Normal 5 2 3 11 2 4" xfId="18293" xr:uid="{00000000-0005-0000-0000-00003C460000}"/>
    <cellStyle name="Normal 5 2 3 11 2 5" xfId="18294" xr:uid="{00000000-0005-0000-0000-00003D460000}"/>
    <cellStyle name="Normal 5 2 3 11 2 6" xfId="18295" xr:uid="{00000000-0005-0000-0000-00003E460000}"/>
    <cellStyle name="Normal 5 2 3 11 3" xfId="18296" xr:uid="{00000000-0005-0000-0000-00003F460000}"/>
    <cellStyle name="Normal 5 2 3 11 3 2" xfId="18297" xr:uid="{00000000-0005-0000-0000-000040460000}"/>
    <cellStyle name="Normal 5 2 3 11 3 3" xfId="18298" xr:uid="{00000000-0005-0000-0000-000041460000}"/>
    <cellStyle name="Normal 5 2 3 11 3 4" xfId="18299" xr:uid="{00000000-0005-0000-0000-000042460000}"/>
    <cellStyle name="Normal 5 2 3 11 4" xfId="18300" xr:uid="{00000000-0005-0000-0000-000043460000}"/>
    <cellStyle name="Normal 5 2 3 11 4 2" xfId="18301" xr:uid="{00000000-0005-0000-0000-000044460000}"/>
    <cellStyle name="Normal 5 2 3 11 4 3" xfId="18302" xr:uid="{00000000-0005-0000-0000-000045460000}"/>
    <cellStyle name="Normal 5 2 3 11 4 4" xfId="18303" xr:uid="{00000000-0005-0000-0000-000046460000}"/>
    <cellStyle name="Normal 5 2 3 11 5" xfId="18304" xr:uid="{00000000-0005-0000-0000-000047460000}"/>
    <cellStyle name="Normal 5 2 3 11 5 2" xfId="18305" xr:uid="{00000000-0005-0000-0000-000048460000}"/>
    <cellStyle name="Normal 5 2 3 11 5 3" xfId="18306" xr:uid="{00000000-0005-0000-0000-000049460000}"/>
    <cellStyle name="Normal 5 2 3 11 6" xfId="18307" xr:uid="{00000000-0005-0000-0000-00004A460000}"/>
    <cellStyle name="Normal 5 2 3 11 7" xfId="18308" xr:uid="{00000000-0005-0000-0000-00004B460000}"/>
    <cellStyle name="Normal 5 2 3 11 8" xfId="18309" xr:uid="{00000000-0005-0000-0000-00004C460000}"/>
    <cellStyle name="Normal 5 2 3 12" xfId="18310" xr:uid="{00000000-0005-0000-0000-00004D460000}"/>
    <cellStyle name="Normal 5 2 3 12 2" xfId="18311" xr:uid="{00000000-0005-0000-0000-00004E460000}"/>
    <cellStyle name="Normal 5 2 3 12 2 2" xfId="18312" xr:uid="{00000000-0005-0000-0000-00004F460000}"/>
    <cellStyle name="Normal 5 2 3 12 2 3" xfId="18313" xr:uid="{00000000-0005-0000-0000-000050460000}"/>
    <cellStyle name="Normal 5 2 3 12 2 4" xfId="18314" xr:uid="{00000000-0005-0000-0000-000051460000}"/>
    <cellStyle name="Normal 5 2 3 12 3" xfId="18315" xr:uid="{00000000-0005-0000-0000-000052460000}"/>
    <cellStyle name="Normal 5 2 3 12 3 2" xfId="18316" xr:uid="{00000000-0005-0000-0000-000053460000}"/>
    <cellStyle name="Normal 5 2 3 12 3 3" xfId="18317" xr:uid="{00000000-0005-0000-0000-000054460000}"/>
    <cellStyle name="Normal 5 2 3 12 3 4" xfId="18318" xr:uid="{00000000-0005-0000-0000-000055460000}"/>
    <cellStyle name="Normal 5 2 3 12 4" xfId="18319" xr:uid="{00000000-0005-0000-0000-000056460000}"/>
    <cellStyle name="Normal 5 2 3 12 4 2" xfId="18320" xr:uid="{00000000-0005-0000-0000-000057460000}"/>
    <cellStyle name="Normal 5 2 3 12 4 3" xfId="18321" xr:uid="{00000000-0005-0000-0000-000058460000}"/>
    <cellStyle name="Normal 5 2 3 12 5" xfId="18322" xr:uid="{00000000-0005-0000-0000-000059460000}"/>
    <cellStyle name="Normal 5 2 3 12 6" xfId="18323" xr:uid="{00000000-0005-0000-0000-00005A460000}"/>
    <cellStyle name="Normal 5 2 3 12 7" xfId="18324" xr:uid="{00000000-0005-0000-0000-00005B460000}"/>
    <cellStyle name="Normal 5 2 3 13" xfId="18325" xr:uid="{00000000-0005-0000-0000-00005C460000}"/>
    <cellStyle name="Normal 5 2 3 13 2" xfId="18326" xr:uid="{00000000-0005-0000-0000-00005D460000}"/>
    <cellStyle name="Normal 5 2 3 13 3" xfId="18327" xr:uid="{00000000-0005-0000-0000-00005E460000}"/>
    <cellStyle name="Normal 5 2 3 13 4" xfId="18328" xr:uid="{00000000-0005-0000-0000-00005F460000}"/>
    <cellStyle name="Normal 5 2 3 14" xfId="18329" xr:uid="{00000000-0005-0000-0000-000060460000}"/>
    <cellStyle name="Normal 5 2 3 14 2" xfId="18330" xr:uid="{00000000-0005-0000-0000-000061460000}"/>
    <cellStyle name="Normal 5 2 3 14 3" xfId="18331" xr:uid="{00000000-0005-0000-0000-000062460000}"/>
    <cellStyle name="Normal 5 2 3 14 4" xfId="18332" xr:uid="{00000000-0005-0000-0000-000063460000}"/>
    <cellStyle name="Normal 5 2 3 15" xfId="18333" xr:uid="{00000000-0005-0000-0000-000064460000}"/>
    <cellStyle name="Normal 5 2 3 15 2" xfId="18334" xr:uid="{00000000-0005-0000-0000-000065460000}"/>
    <cellStyle name="Normal 5 2 3 15 3" xfId="18335" xr:uid="{00000000-0005-0000-0000-000066460000}"/>
    <cellStyle name="Normal 5 2 3 15 4" xfId="18336" xr:uid="{00000000-0005-0000-0000-000067460000}"/>
    <cellStyle name="Normal 5 2 3 16" xfId="18337" xr:uid="{00000000-0005-0000-0000-000068460000}"/>
    <cellStyle name="Normal 5 2 3 16 2" xfId="18338" xr:uid="{00000000-0005-0000-0000-000069460000}"/>
    <cellStyle name="Normal 5 2 3 16 3" xfId="18339" xr:uid="{00000000-0005-0000-0000-00006A460000}"/>
    <cellStyle name="Normal 5 2 3 17" xfId="18340" xr:uid="{00000000-0005-0000-0000-00006B460000}"/>
    <cellStyle name="Normal 5 2 3 18" xfId="18341" xr:uid="{00000000-0005-0000-0000-00006C460000}"/>
    <cellStyle name="Normal 5 2 3 19" xfId="18342" xr:uid="{00000000-0005-0000-0000-00006D460000}"/>
    <cellStyle name="Normal 5 2 3 2" xfId="239" xr:uid="{00000000-0005-0000-0000-00006E460000}"/>
    <cellStyle name="Normal 5 2 3 2 10" xfId="18343" xr:uid="{00000000-0005-0000-0000-00006F460000}"/>
    <cellStyle name="Normal 5 2 3 2 10 2" xfId="18344" xr:uid="{00000000-0005-0000-0000-000070460000}"/>
    <cellStyle name="Normal 5 2 3 2 10 3" xfId="18345" xr:uid="{00000000-0005-0000-0000-000071460000}"/>
    <cellStyle name="Normal 5 2 3 2 10 4" xfId="18346" xr:uid="{00000000-0005-0000-0000-000072460000}"/>
    <cellStyle name="Normal 5 2 3 2 11" xfId="18347" xr:uid="{00000000-0005-0000-0000-000073460000}"/>
    <cellStyle name="Normal 5 2 3 2 11 2" xfId="18348" xr:uid="{00000000-0005-0000-0000-000074460000}"/>
    <cellStyle name="Normal 5 2 3 2 11 3" xfId="18349" xr:uid="{00000000-0005-0000-0000-000075460000}"/>
    <cellStyle name="Normal 5 2 3 2 12" xfId="18350" xr:uid="{00000000-0005-0000-0000-000076460000}"/>
    <cellStyle name="Normal 5 2 3 2 13" xfId="18351" xr:uid="{00000000-0005-0000-0000-000077460000}"/>
    <cellStyle name="Normal 5 2 3 2 14" xfId="18352" xr:uid="{00000000-0005-0000-0000-000078460000}"/>
    <cellStyle name="Normal 5 2 3 2 2" xfId="529" xr:uid="{00000000-0005-0000-0000-000079460000}"/>
    <cellStyle name="Normal 5 2 3 2 2 10" xfId="18353" xr:uid="{00000000-0005-0000-0000-00007A460000}"/>
    <cellStyle name="Normal 5 2 3 2 2 11" xfId="18354" xr:uid="{00000000-0005-0000-0000-00007B460000}"/>
    <cellStyle name="Normal 5 2 3 2 2 2" xfId="18355" xr:uid="{00000000-0005-0000-0000-00007C460000}"/>
    <cellStyle name="Normal 5 2 3 2 2 2 10" xfId="18356" xr:uid="{00000000-0005-0000-0000-00007D460000}"/>
    <cellStyle name="Normal 5 2 3 2 2 2 2" xfId="18357" xr:uid="{00000000-0005-0000-0000-00007E460000}"/>
    <cellStyle name="Normal 5 2 3 2 2 2 2 2" xfId="18358" xr:uid="{00000000-0005-0000-0000-00007F460000}"/>
    <cellStyle name="Normal 5 2 3 2 2 2 2 2 2" xfId="18359" xr:uid="{00000000-0005-0000-0000-000080460000}"/>
    <cellStyle name="Normal 5 2 3 2 2 2 2 2 2 2" xfId="18360" xr:uid="{00000000-0005-0000-0000-000081460000}"/>
    <cellStyle name="Normal 5 2 3 2 2 2 2 2 2 3" xfId="18361" xr:uid="{00000000-0005-0000-0000-000082460000}"/>
    <cellStyle name="Normal 5 2 3 2 2 2 2 2 2 4" xfId="18362" xr:uid="{00000000-0005-0000-0000-000083460000}"/>
    <cellStyle name="Normal 5 2 3 2 2 2 2 2 3" xfId="18363" xr:uid="{00000000-0005-0000-0000-000084460000}"/>
    <cellStyle name="Normal 5 2 3 2 2 2 2 2 3 2" xfId="18364" xr:uid="{00000000-0005-0000-0000-000085460000}"/>
    <cellStyle name="Normal 5 2 3 2 2 2 2 2 3 3" xfId="18365" xr:uid="{00000000-0005-0000-0000-000086460000}"/>
    <cellStyle name="Normal 5 2 3 2 2 2 2 2 4" xfId="18366" xr:uid="{00000000-0005-0000-0000-000087460000}"/>
    <cellStyle name="Normal 5 2 3 2 2 2 2 2 5" xfId="18367" xr:uid="{00000000-0005-0000-0000-000088460000}"/>
    <cellStyle name="Normal 5 2 3 2 2 2 2 2 6" xfId="18368" xr:uid="{00000000-0005-0000-0000-000089460000}"/>
    <cellStyle name="Normal 5 2 3 2 2 2 2 3" xfId="18369" xr:uid="{00000000-0005-0000-0000-00008A460000}"/>
    <cellStyle name="Normal 5 2 3 2 2 2 2 3 2" xfId="18370" xr:uid="{00000000-0005-0000-0000-00008B460000}"/>
    <cellStyle name="Normal 5 2 3 2 2 2 2 3 3" xfId="18371" xr:uid="{00000000-0005-0000-0000-00008C460000}"/>
    <cellStyle name="Normal 5 2 3 2 2 2 2 3 4" xfId="18372" xr:uid="{00000000-0005-0000-0000-00008D460000}"/>
    <cellStyle name="Normal 5 2 3 2 2 2 2 4" xfId="18373" xr:uid="{00000000-0005-0000-0000-00008E460000}"/>
    <cellStyle name="Normal 5 2 3 2 2 2 2 4 2" xfId="18374" xr:uid="{00000000-0005-0000-0000-00008F460000}"/>
    <cellStyle name="Normal 5 2 3 2 2 2 2 4 3" xfId="18375" xr:uid="{00000000-0005-0000-0000-000090460000}"/>
    <cellStyle name="Normal 5 2 3 2 2 2 2 4 4" xfId="18376" xr:uid="{00000000-0005-0000-0000-000091460000}"/>
    <cellStyle name="Normal 5 2 3 2 2 2 2 5" xfId="18377" xr:uid="{00000000-0005-0000-0000-000092460000}"/>
    <cellStyle name="Normal 5 2 3 2 2 2 2 5 2" xfId="18378" xr:uid="{00000000-0005-0000-0000-000093460000}"/>
    <cellStyle name="Normal 5 2 3 2 2 2 2 5 3" xfId="18379" xr:uid="{00000000-0005-0000-0000-000094460000}"/>
    <cellStyle name="Normal 5 2 3 2 2 2 2 5 4" xfId="18380" xr:uid="{00000000-0005-0000-0000-000095460000}"/>
    <cellStyle name="Normal 5 2 3 2 2 2 2 6" xfId="18381" xr:uid="{00000000-0005-0000-0000-000096460000}"/>
    <cellStyle name="Normal 5 2 3 2 2 2 2 6 2" xfId="18382" xr:uid="{00000000-0005-0000-0000-000097460000}"/>
    <cellStyle name="Normal 5 2 3 2 2 2 2 6 3" xfId="18383" xr:uid="{00000000-0005-0000-0000-000098460000}"/>
    <cellStyle name="Normal 5 2 3 2 2 2 2 7" xfId="18384" xr:uid="{00000000-0005-0000-0000-000099460000}"/>
    <cellStyle name="Normal 5 2 3 2 2 2 2 8" xfId="18385" xr:uid="{00000000-0005-0000-0000-00009A460000}"/>
    <cellStyle name="Normal 5 2 3 2 2 2 2 9" xfId="18386" xr:uid="{00000000-0005-0000-0000-00009B460000}"/>
    <cellStyle name="Normal 5 2 3 2 2 2 3" xfId="18387" xr:uid="{00000000-0005-0000-0000-00009C460000}"/>
    <cellStyle name="Normal 5 2 3 2 2 2 3 2" xfId="18388" xr:uid="{00000000-0005-0000-0000-00009D460000}"/>
    <cellStyle name="Normal 5 2 3 2 2 2 3 2 2" xfId="18389" xr:uid="{00000000-0005-0000-0000-00009E460000}"/>
    <cellStyle name="Normal 5 2 3 2 2 2 3 2 3" xfId="18390" xr:uid="{00000000-0005-0000-0000-00009F460000}"/>
    <cellStyle name="Normal 5 2 3 2 2 2 3 2 4" xfId="18391" xr:uid="{00000000-0005-0000-0000-0000A0460000}"/>
    <cellStyle name="Normal 5 2 3 2 2 2 3 3" xfId="18392" xr:uid="{00000000-0005-0000-0000-0000A1460000}"/>
    <cellStyle name="Normal 5 2 3 2 2 2 3 3 2" xfId="18393" xr:uid="{00000000-0005-0000-0000-0000A2460000}"/>
    <cellStyle name="Normal 5 2 3 2 2 2 3 3 3" xfId="18394" xr:uid="{00000000-0005-0000-0000-0000A3460000}"/>
    <cellStyle name="Normal 5 2 3 2 2 2 3 4" xfId="18395" xr:uid="{00000000-0005-0000-0000-0000A4460000}"/>
    <cellStyle name="Normal 5 2 3 2 2 2 3 5" xfId="18396" xr:uid="{00000000-0005-0000-0000-0000A5460000}"/>
    <cellStyle name="Normal 5 2 3 2 2 2 3 6" xfId="18397" xr:uid="{00000000-0005-0000-0000-0000A6460000}"/>
    <cellStyle name="Normal 5 2 3 2 2 2 4" xfId="18398" xr:uid="{00000000-0005-0000-0000-0000A7460000}"/>
    <cellStyle name="Normal 5 2 3 2 2 2 4 2" xfId="18399" xr:uid="{00000000-0005-0000-0000-0000A8460000}"/>
    <cellStyle name="Normal 5 2 3 2 2 2 4 3" xfId="18400" xr:uid="{00000000-0005-0000-0000-0000A9460000}"/>
    <cellStyle name="Normal 5 2 3 2 2 2 4 4" xfId="18401" xr:uid="{00000000-0005-0000-0000-0000AA460000}"/>
    <cellStyle name="Normal 5 2 3 2 2 2 5" xfId="18402" xr:uid="{00000000-0005-0000-0000-0000AB460000}"/>
    <cellStyle name="Normal 5 2 3 2 2 2 5 2" xfId="18403" xr:uid="{00000000-0005-0000-0000-0000AC460000}"/>
    <cellStyle name="Normal 5 2 3 2 2 2 5 3" xfId="18404" xr:uid="{00000000-0005-0000-0000-0000AD460000}"/>
    <cellStyle name="Normal 5 2 3 2 2 2 5 4" xfId="18405" xr:uid="{00000000-0005-0000-0000-0000AE460000}"/>
    <cellStyle name="Normal 5 2 3 2 2 2 6" xfId="18406" xr:uid="{00000000-0005-0000-0000-0000AF460000}"/>
    <cellStyle name="Normal 5 2 3 2 2 2 6 2" xfId="18407" xr:uid="{00000000-0005-0000-0000-0000B0460000}"/>
    <cellStyle name="Normal 5 2 3 2 2 2 6 3" xfId="18408" xr:uid="{00000000-0005-0000-0000-0000B1460000}"/>
    <cellStyle name="Normal 5 2 3 2 2 2 6 4" xfId="18409" xr:uid="{00000000-0005-0000-0000-0000B2460000}"/>
    <cellStyle name="Normal 5 2 3 2 2 2 7" xfId="18410" xr:uid="{00000000-0005-0000-0000-0000B3460000}"/>
    <cellStyle name="Normal 5 2 3 2 2 2 7 2" xfId="18411" xr:uid="{00000000-0005-0000-0000-0000B4460000}"/>
    <cellStyle name="Normal 5 2 3 2 2 2 7 3" xfId="18412" xr:uid="{00000000-0005-0000-0000-0000B5460000}"/>
    <cellStyle name="Normal 5 2 3 2 2 2 8" xfId="18413" xr:uid="{00000000-0005-0000-0000-0000B6460000}"/>
    <cellStyle name="Normal 5 2 3 2 2 2 9" xfId="18414" xr:uid="{00000000-0005-0000-0000-0000B7460000}"/>
    <cellStyle name="Normal 5 2 3 2 2 3" xfId="18415" xr:uid="{00000000-0005-0000-0000-0000B8460000}"/>
    <cellStyle name="Normal 5 2 3 2 2 3 2" xfId="18416" xr:uid="{00000000-0005-0000-0000-0000B9460000}"/>
    <cellStyle name="Normal 5 2 3 2 2 3 2 2" xfId="18417" xr:uid="{00000000-0005-0000-0000-0000BA460000}"/>
    <cellStyle name="Normal 5 2 3 2 2 3 2 2 2" xfId="18418" xr:uid="{00000000-0005-0000-0000-0000BB460000}"/>
    <cellStyle name="Normal 5 2 3 2 2 3 2 2 3" xfId="18419" xr:uid="{00000000-0005-0000-0000-0000BC460000}"/>
    <cellStyle name="Normal 5 2 3 2 2 3 2 2 4" xfId="18420" xr:uid="{00000000-0005-0000-0000-0000BD460000}"/>
    <cellStyle name="Normal 5 2 3 2 2 3 2 3" xfId="18421" xr:uid="{00000000-0005-0000-0000-0000BE460000}"/>
    <cellStyle name="Normal 5 2 3 2 2 3 2 3 2" xfId="18422" xr:uid="{00000000-0005-0000-0000-0000BF460000}"/>
    <cellStyle name="Normal 5 2 3 2 2 3 2 3 3" xfId="18423" xr:uid="{00000000-0005-0000-0000-0000C0460000}"/>
    <cellStyle name="Normal 5 2 3 2 2 3 2 4" xfId="18424" xr:uid="{00000000-0005-0000-0000-0000C1460000}"/>
    <cellStyle name="Normal 5 2 3 2 2 3 2 5" xfId="18425" xr:uid="{00000000-0005-0000-0000-0000C2460000}"/>
    <cellStyle name="Normal 5 2 3 2 2 3 2 6" xfId="18426" xr:uid="{00000000-0005-0000-0000-0000C3460000}"/>
    <cellStyle name="Normal 5 2 3 2 2 3 3" xfId="18427" xr:uid="{00000000-0005-0000-0000-0000C4460000}"/>
    <cellStyle name="Normal 5 2 3 2 2 3 3 2" xfId="18428" xr:uid="{00000000-0005-0000-0000-0000C5460000}"/>
    <cellStyle name="Normal 5 2 3 2 2 3 3 3" xfId="18429" xr:uid="{00000000-0005-0000-0000-0000C6460000}"/>
    <cellStyle name="Normal 5 2 3 2 2 3 3 4" xfId="18430" xr:uid="{00000000-0005-0000-0000-0000C7460000}"/>
    <cellStyle name="Normal 5 2 3 2 2 3 4" xfId="18431" xr:uid="{00000000-0005-0000-0000-0000C8460000}"/>
    <cellStyle name="Normal 5 2 3 2 2 3 4 2" xfId="18432" xr:uid="{00000000-0005-0000-0000-0000C9460000}"/>
    <cellStyle name="Normal 5 2 3 2 2 3 4 3" xfId="18433" xr:uid="{00000000-0005-0000-0000-0000CA460000}"/>
    <cellStyle name="Normal 5 2 3 2 2 3 4 4" xfId="18434" xr:uid="{00000000-0005-0000-0000-0000CB460000}"/>
    <cellStyle name="Normal 5 2 3 2 2 3 5" xfId="18435" xr:uid="{00000000-0005-0000-0000-0000CC460000}"/>
    <cellStyle name="Normal 5 2 3 2 2 3 5 2" xfId="18436" xr:uid="{00000000-0005-0000-0000-0000CD460000}"/>
    <cellStyle name="Normal 5 2 3 2 2 3 5 3" xfId="18437" xr:uid="{00000000-0005-0000-0000-0000CE460000}"/>
    <cellStyle name="Normal 5 2 3 2 2 3 5 4" xfId="18438" xr:uid="{00000000-0005-0000-0000-0000CF460000}"/>
    <cellStyle name="Normal 5 2 3 2 2 3 6" xfId="18439" xr:uid="{00000000-0005-0000-0000-0000D0460000}"/>
    <cellStyle name="Normal 5 2 3 2 2 3 6 2" xfId="18440" xr:uid="{00000000-0005-0000-0000-0000D1460000}"/>
    <cellStyle name="Normal 5 2 3 2 2 3 6 3" xfId="18441" xr:uid="{00000000-0005-0000-0000-0000D2460000}"/>
    <cellStyle name="Normal 5 2 3 2 2 3 7" xfId="18442" xr:uid="{00000000-0005-0000-0000-0000D3460000}"/>
    <cellStyle name="Normal 5 2 3 2 2 3 8" xfId="18443" xr:uid="{00000000-0005-0000-0000-0000D4460000}"/>
    <cellStyle name="Normal 5 2 3 2 2 3 9" xfId="18444" xr:uid="{00000000-0005-0000-0000-0000D5460000}"/>
    <cellStyle name="Normal 5 2 3 2 2 4" xfId="18445" xr:uid="{00000000-0005-0000-0000-0000D6460000}"/>
    <cellStyle name="Normal 5 2 3 2 2 4 2" xfId="18446" xr:uid="{00000000-0005-0000-0000-0000D7460000}"/>
    <cellStyle name="Normal 5 2 3 2 2 4 2 2" xfId="18447" xr:uid="{00000000-0005-0000-0000-0000D8460000}"/>
    <cellStyle name="Normal 5 2 3 2 2 4 2 3" xfId="18448" xr:uid="{00000000-0005-0000-0000-0000D9460000}"/>
    <cellStyle name="Normal 5 2 3 2 2 4 2 4" xfId="18449" xr:uid="{00000000-0005-0000-0000-0000DA460000}"/>
    <cellStyle name="Normal 5 2 3 2 2 4 3" xfId="18450" xr:uid="{00000000-0005-0000-0000-0000DB460000}"/>
    <cellStyle name="Normal 5 2 3 2 2 4 3 2" xfId="18451" xr:uid="{00000000-0005-0000-0000-0000DC460000}"/>
    <cellStyle name="Normal 5 2 3 2 2 4 3 3" xfId="18452" xr:uid="{00000000-0005-0000-0000-0000DD460000}"/>
    <cellStyle name="Normal 5 2 3 2 2 4 4" xfId="18453" xr:uid="{00000000-0005-0000-0000-0000DE460000}"/>
    <cellStyle name="Normal 5 2 3 2 2 4 5" xfId="18454" xr:uid="{00000000-0005-0000-0000-0000DF460000}"/>
    <cellStyle name="Normal 5 2 3 2 2 4 6" xfId="18455" xr:uid="{00000000-0005-0000-0000-0000E0460000}"/>
    <cellStyle name="Normal 5 2 3 2 2 5" xfId="18456" xr:uid="{00000000-0005-0000-0000-0000E1460000}"/>
    <cellStyle name="Normal 5 2 3 2 2 5 2" xfId="18457" xr:uid="{00000000-0005-0000-0000-0000E2460000}"/>
    <cellStyle name="Normal 5 2 3 2 2 5 3" xfId="18458" xr:uid="{00000000-0005-0000-0000-0000E3460000}"/>
    <cellStyle name="Normal 5 2 3 2 2 5 4" xfId="18459" xr:uid="{00000000-0005-0000-0000-0000E4460000}"/>
    <cellStyle name="Normal 5 2 3 2 2 6" xfId="18460" xr:uid="{00000000-0005-0000-0000-0000E5460000}"/>
    <cellStyle name="Normal 5 2 3 2 2 6 2" xfId="18461" xr:uid="{00000000-0005-0000-0000-0000E6460000}"/>
    <cellStyle name="Normal 5 2 3 2 2 6 3" xfId="18462" xr:uid="{00000000-0005-0000-0000-0000E7460000}"/>
    <cellStyle name="Normal 5 2 3 2 2 6 4" xfId="18463" xr:uid="{00000000-0005-0000-0000-0000E8460000}"/>
    <cellStyle name="Normal 5 2 3 2 2 7" xfId="18464" xr:uid="{00000000-0005-0000-0000-0000E9460000}"/>
    <cellStyle name="Normal 5 2 3 2 2 7 2" xfId="18465" xr:uid="{00000000-0005-0000-0000-0000EA460000}"/>
    <cellStyle name="Normal 5 2 3 2 2 7 3" xfId="18466" xr:uid="{00000000-0005-0000-0000-0000EB460000}"/>
    <cellStyle name="Normal 5 2 3 2 2 7 4" xfId="18467" xr:uid="{00000000-0005-0000-0000-0000EC460000}"/>
    <cellStyle name="Normal 5 2 3 2 2 8" xfId="18468" xr:uid="{00000000-0005-0000-0000-0000ED460000}"/>
    <cellStyle name="Normal 5 2 3 2 2 8 2" xfId="18469" xr:uid="{00000000-0005-0000-0000-0000EE460000}"/>
    <cellStyle name="Normal 5 2 3 2 2 8 3" xfId="18470" xr:uid="{00000000-0005-0000-0000-0000EF460000}"/>
    <cellStyle name="Normal 5 2 3 2 2 9" xfId="18471" xr:uid="{00000000-0005-0000-0000-0000F0460000}"/>
    <cellStyle name="Normal 5 2 3 2 3" xfId="18472" xr:uid="{00000000-0005-0000-0000-0000F1460000}"/>
    <cellStyle name="Normal 5 2 3 2 3 10" xfId="18473" xr:uid="{00000000-0005-0000-0000-0000F2460000}"/>
    <cellStyle name="Normal 5 2 3 2 3 2" xfId="18474" xr:uid="{00000000-0005-0000-0000-0000F3460000}"/>
    <cellStyle name="Normal 5 2 3 2 3 2 2" xfId="18475" xr:uid="{00000000-0005-0000-0000-0000F4460000}"/>
    <cellStyle name="Normal 5 2 3 2 3 2 2 2" xfId="18476" xr:uid="{00000000-0005-0000-0000-0000F5460000}"/>
    <cellStyle name="Normal 5 2 3 2 3 2 2 2 2" xfId="18477" xr:uid="{00000000-0005-0000-0000-0000F6460000}"/>
    <cellStyle name="Normal 5 2 3 2 3 2 2 2 3" xfId="18478" xr:uid="{00000000-0005-0000-0000-0000F7460000}"/>
    <cellStyle name="Normal 5 2 3 2 3 2 2 2 4" xfId="18479" xr:uid="{00000000-0005-0000-0000-0000F8460000}"/>
    <cellStyle name="Normal 5 2 3 2 3 2 2 3" xfId="18480" xr:uid="{00000000-0005-0000-0000-0000F9460000}"/>
    <cellStyle name="Normal 5 2 3 2 3 2 2 3 2" xfId="18481" xr:uid="{00000000-0005-0000-0000-0000FA460000}"/>
    <cellStyle name="Normal 5 2 3 2 3 2 2 3 3" xfId="18482" xr:uid="{00000000-0005-0000-0000-0000FB460000}"/>
    <cellStyle name="Normal 5 2 3 2 3 2 2 4" xfId="18483" xr:uid="{00000000-0005-0000-0000-0000FC460000}"/>
    <cellStyle name="Normal 5 2 3 2 3 2 2 5" xfId="18484" xr:uid="{00000000-0005-0000-0000-0000FD460000}"/>
    <cellStyle name="Normal 5 2 3 2 3 2 2 6" xfId="18485" xr:uid="{00000000-0005-0000-0000-0000FE460000}"/>
    <cellStyle name="Normal 5 2 3 2 3 2 3" xfId="18486" xr:uid="{00000000-0005-0000-0000-0000FF460000}"/>
    <cellStyle name="Normal 5 2 3 2 3 2 3 2" xfId="18487" xr:uid="{00000000-0005-0000-0000-000000470000}"/>
    <cellStyle name="Normal 5 2 3 2 3 2 3 3" xfId="18488" xr:uid="{00000000-0005-0000-0000-000001470000}"/>
    <cellStyle name="Normal 5 2 3 2 3 2 3 4" xfId="18489" xr:uid="{00000000-0005-0000-0000-000002470000}"/>
    <cellStyle name="Normal 5 2 3 2 3 2 4" xfId="18490" xr:uid="{00000000-0005-0000-0000-000003470000}"/>
    <cellStyle name="Normal 5 2 3 2 3 2 4 2" xfId="18491" xr:uid="{00000000-0005-0000-0000-000004470000}"/>
    <cellStyle name="Normal 5 2 3 2 3 2 4 3" xfId="18492" xr:uid="{00000000-0005-0000-0000-000005470000}"/>
    <cellStyle name="Normal 5 2 3 2 3 2 4 4" xfId="18493" xr:uid="{00000000-0005-0000-0000-000006470000}"/>
    <cellStyle name="Normal 5 2 3 2 3 2 5" xfId="18494" xr:uid="{00000000-0005-0000-0000-000007470000}"/>
    <cellStyle name="Normal 5 2 3 2 3 2 5 2" xfId="18495" xr:uid="{00000000-0005-0000-0000-000008470000}"/>
    <cellStyle name="Normal 5 2 3 2 3 2 5 3" xfId="18496" xr:uid="{00000000-0005-0000-0000-000009470000}"/>
    <cellStyle name="Normal 5 2 3 2 3 2 5 4" xfId="18497" xr:uid="{00000000-0005-0000-0000-00000A470000}"/>
    <cellStyle name="Normal 5 2 3 2 3 2 6" xfId="18498" xr:uid="{00000000-0005-0000-0000-00000B470000}"/>
    <cellStyle name="Normal 5 2 3 2 3 2 6 2" xfId="18499" xr:uid="{00000000-0005-0000-0000-00000C470000}"/>
    <cellStyle name="Normal 5 2 3 2 3 2 6 3" xfId="18500" xr:uid="{00000000-0005-0000-0000-00000D470000}"/>
    <cellStyle name="Normal 5 2 3 2 3 2 7" xfId="18501" xr:uid="{00000000-0005-0000-0000-00000E470000}"/>
    <cellStyle name="Normal 5 2 3 2 3 2 8" xfId="18502" xr:uid="{00000000-0005-0000-0000-00000F470000}"/>
    <cellStyle name="Normal 5 2 3 2 3 2 9" xfId="18503" xr:uid="{00000000-0005-0000-0000-000010470000}"/>
    <cellStyle name="Normal 5 2 3 2 3 3" xfId="18504" xr:uid="{00000000-0005-0000-0000-000011470000}"/>
    <cellStyle name="Normal 5 2 3 2 3 3 2" xfId="18505" xr:uid="{00000000-0005-0000-0000-000012470000}"/>
    <cellStyle name="Normal 5 2 3 2 3 3 2 2" xfId="18506" xr:uid="{00000000-0005-0000-0000-000013470000}"/>
    <cellStyle name="Normal 5 2 3 2 3 3 2 3" xfId="18507" xr:uid="{00000000-0005-0000-0000-000014470000}"/>
    <cellStyle name="Normal 5 2 3 2 3 3 2 4" xfId="18508" xr:uid="{00000000-0005-0000-0000-000015470000}"/>
    <cellStyle name="Normal 5 2 3 2 3 3 3" xfId="18509" xr:uid="{00000000-0005-0000-0000-000016470000}"/>
    <cellStyle name="Normal 5 2 3 2 3 3 3 2" xfId="18510" xr:uid="{00000000-0005-0000-0000-000017470000}"/>
    <cellStyle name="Normal 5 2 3 2 3 3 3 3" xfId="18511" xr:uid="{00000000-0005-0000-0000-000018470000}"/>
    <cellStyle name="Normal 5 2 3 2 3 3 4" xfId="18512" xr:uid="{00000000-0005-0000-0000-000019470000}"/>
    <cellStyle name="Normal 5 2 3 2 3 3 5" xfId="18513" xr:uid="{00000000-0005-0000-0000-00001A470000}"/>
    <cellStyle name="Normal 5 2 3 2 3 3 6" xfId="18514" xr:uid="{00000000-0005-0000-0000-00001B470000}"/>
    <cellStyle name="Normal 5 2 3 2 3 4" xfId="18515" xr:uid="{00000000-0005-0000-0000-00001C470000}"/>
    <cellStyle name="Normal 5 2 3 2 3 4 2" xfId="18516" xr:uid="{00000000-0005-0000-0000-00001D470000}"/>
    <cellStyle name="Normal 5 2 3 2 3 4 3" xfId="18517" xr:uid="{00000000-0005-0000-0000-00001E470000}"/>
    <cellStyle name="Normal 5 2 3 2 3 4 4" xfId="18518" xr:uid="{00000000-0005-0000-0000-00001F470000}"/>
    <cellStyle name="Normal 5 2 3 2 3 5" xfId="18519" xr:uid="{00000000-0005-0000-0000-000020470000}"/>
    <cellStyle name="Normal 5 2 3 2 3 5 2" xfId="18520" xr:uid="{00000000-0005-0000-0000-000021470000}"/>
    <cellStyle name="Normal 5 2 3 2 3 5 3" xfId="18521" xr:uid="{00000000-0005-0000-0000-000022470000}"/>
    <cellStyle name="Normal 5 2 3 2 3 5 4" xfId="18522" xr:uid="{00000000-0005-0000-0000-000023470000}"/>
    <cellStyle name="Normal 5 2 3 2 3 6" xfId="18523" xr:uid="{00000000-0005-0000-0000-000024470000}"/>
    <cellStyle name="Normal 5 2 3 2 3 6 2" xfId="18524" xr:uid="{00000000-0005-0000-0000-000025470000}"/>
    <cellStyle name="Normal 5 2 3 2 3 6 3" xfId="18525" xr:uid="{00000000-0005-0000-0000-000026470000}"/>
    <cellStyle name="Normal 5 2 3 2 3 6 4" xfId="18526" xr:uid="{00000000-0005-0000-0000-000027470000}"/>
    <cellStyle name="Normal 5 2 3 2 3 7" xfId="18527" xr:uid="{00000000-0005-0000-0000-000028470000}"/>
    <cellStyle name="Normal 5 2 3 2 3 7 2" xfId="18528" xr:uid="{00000000-0005-0000-0000-000029470000}"/>
    <cellStyle name="Normal 5 2 3 2 3 7 3" xfId="18529" xr:uid="{00000000-0005-0000-0000-00002A470000}"/>
    <cellStyle name="Normal 5 2 3 2 3 8" xfId="18530" xr:uid="{00000000-0005-0000-0000-00002B470000}"/>
    <cellStyle name="Normal 5 2 3 2 3 9" xfId="18531" xr:uid="{00000000-0005-0000-0000-00002C470000}"/>
    <cellStyle name="Normal 5 2 3 2 4" xfId="18532" xr:uid="{00000000-0005-0000-0000-00002D470000}"/>
    <cellStyle name="Normal 5 2 3 2 4 2" xfId="18533" xr:uid="{00000000-0005-0000-0000-00002E470000}"/>
    <cellStyle name="Normal 5 2 3 2 4 2 2" xfId="18534" xr:uid="{00000000-0005-0000-0000-00002F470000}"/>
    <cellStyle name="Normal 5 2 3 2 4 2 2 2" xfId="18535" xr:uid="{00000000-0005-0000-0000-000030470000}"/>
    <cellStyle name="Normal 5 2 3 2 4 2 2 3" xfId="18536" xr:uid="{00000000-0005-0000-0000-000031470000}"/>
    <cellStyle name="Normal 5 2 3 2 4 2 2 4" xfId="18537" xr:uid="{00000000-0005-0000-0000-000032470000}"/>
    <cellStyle name="Normal 5 2 3 2 4 2 3" xfId="18538" xr:uid="{00000000-0005-0000-0000-000033470000}"/>
    <cellStyle name="Normal 5 2 3 2 4 2 3 2" xfId="18539" xr:uid="{00000000-0005-0000-0000-000034470000}"/>
    <cellStyle name="Normal 5 2 3 2 4 2 3 3" xfId="18540" xr:uid="{00000000-0005-0000-0000-000035470000}"/>
    <cellStyle name="Normal 5 2 3 2 4 2 4" xfId="18541" xr:uid="{00000000-0005-0000-0000-000036470000}"/>
    <cellStyle name="Normal 5 2 3 2 4 2 5" xfId="18542" xr:uid="{00000000-0005-0000-0000-000037470000}"/>
    <cellStyle name="Normal 5 2 3 2 4 2 6" xfId="18543" xr:uid="{00000000-0005-0000-0000-000038470000}"/>
    <cellStyle name="Normal 5 2 3 2 4 3" xfId="18544" xr:uid="{00000000-0005-0000-0000-000039470000}"/>
    <cellStyle name="Normal 5 2 3 2 4 3 2" xfId="18545" xr:uid="{00000000-0005-0000-0000-00003A470000}"/>
    <cellStyle name="Normal 5 2 3 2 4 3 3" xfId="18546" xr:uid="{00000000-0005-0000-0000-00003B470000}"/>
    <cellStyle name="Normal 5 2 3 2 4 3 4" xfId="18547" xr:uid="{00000000-0005-0000-0000-00003C470000}"/>
    <cellStyle name="Normal 5 2 3 2 4 4" xfId="18548" xr:uid="{00000000-0005-0000-0000-00003D470000}"/>
    <cellStyle name="Normal 5 2 3 2 4 4 2" xfId="18549" xr:uid="{00000000-0005-0000-0000-00003E470000}"/>
    <cellStyle name="Normal 5 2 3 2 4 4 3" xfId="18550" xr:uid="{00000000-0005-0000-0000-00003F470000}"/>
    <cellStyle name="Normal 5 2 3 2 4 4 4" xfId="18551" xr:uid="{00000000-0005-0000-0000-000040470000}"/>
    <cellStyle name="Normal 5 2 3 2 4 5" xfId="18552" xr:uid="{00000000-0005-0000-0000-000041470000}"/>
    <cellStyle name="Normal 5 2 3 2 4 5 2" xfId="18553" xr:uid="{00000000-0005-0000-0000-000042470000}"/>
    <cellStyle name="Normal 5 2 3 2 4 5 3" xfId="18554" xr:uid="{00000000-0005-0000-0000-000043470000}"/>
    <cellStyle name="Normal 5 2 3 2 4 5 4" xfId="18555" xr:uid="{00000000-0005-0000-0000-000044470000}"/>
    <cellStyle name="Normal 5 2 3 2 4 6" xfId="18556" xr:uid="{00000000-0005-0000-0000-000045470000}"/>
    <cellStyle name="Normal 5 2 3 2 4 6 2" xfId="18557" xr:uid="{00000000-0005-0000-0000-000046470000}"/>
    <cellStyle name="Normal 5 2 3 2 4 6 3" xfId="18558" xr:uid="{00000000-0005-0000-0000-000047470000}"/>
    <cellStyle name="Normal 5 2 3 2 4 7" xfId="18559" xr:uid="{00000000-0005-0000-0000-000048470000}"/>
    <cellStyle name="Normal 5 2 3 2 4 8" xfId="18560" xr:uid="{00000000-0005-0000-0000-000049470000}"/>
    <cellStyle name="Normal 5 2 3 2 4 9" xfId="18561" xr:uid="{00000000-0005-0000-0000-00004A470000}"/>
    <cellStyle name="Normal 5 2 3 2 5" xfId="18562" xr:uid="{00000000-0005-0000-0000-00004B470000}"/>
    <cellStyle name="Normal 5 2 3 2 5 2" xfId="18563" xr:uid="{00000000-0005-0000-0000-00004C470000}"/>
    <cellStyle name="Normal 5 2 3 2 5 2 2" xfId="18564" xr:uid="{00000000-0005-0000-0000-00004D470000}"/>
    <cellStyle name="Normal 5 2 3 2 5 2 2 2" xfId="18565" xr:uid="{00000000-0005-0000-0000-00004E470000}"/>
    <cellStyle name="Normal 5 2 3 2 5 2 2 3" xfId="18566" xr:uid="{00000000-0005-0000-0000-00004F470000}"/>
    <cellStyle name="Normal 5 2 3 2 5 2 2 4" xfId="18567" xr:uid="{00000000-0005-0000-0000-000050470000}"/>
    <cellStyle name="Normal 5 2 3 2 5 2 3" xfId="18568" xr:uid="{00000000-0005-0000-0000-000051470000}"/>
    <cellStyle name="Normal 5 2 3 2 5 2 3 2" xfId="18569" xr:uid="{00000000-0005-0000-0000-000052470000}"/>
    <cellStyle name="Normal 5 2 3 2 5 2 3 3" xfId="18570" xr:uid="{00000000-0005-0000-0000-000053470000}"/>
    <cellStyle name="Normal 5 2 3 2 5 2 4" xfId="18571" xr:uid="{00000000-0005-0000-0000-000054470000}"/>
    <cellStyle name="Normal 5 2 3 2 5 2 5" xfId="18572" xr:uid="{00000000-0005-0000-0000-000055470000}"/>
    <cellStyle name="Normal 5 2 3 2 5 2 6" xfId="18573" xr:uid="{00000000-0005-0000-0000-000056470000}"/>
    <cellStyle name="Normal 5 2 3 2 5 3" xfId="18574" xr:uid="{00000000-0005-0000-0000-000057470000}"/>
    <cellStyle name="Normal 5 2 3 2 5 3 2" xfId="18575" xr:uid="{00000000-0005-0000-0000-000058470000}"/>
    <cellStyle name="Normal 5 2 3 2 5 3 3" xfId="18576" xr:uid="{00000000-0005-0000-0000-000059470000}"/>
    <cellStyle name="Normal 5 2 3 2 5 3 4" xfId="18577" xr:uid="{00000000-0005-0000-0000-00005A470000}"/>
    <cellStyle name="Normal 5 2 3 2 5 4" xfId="18578" xr:uid="{00000000-0005-0000-0000-00005B470000}"/>
    <cellStyle name="Normal 5 2 3 2 5 4 2" xfId="18579" xr:uid="{00000000-0005-0000-0000-00005C470000}"/>
    <cellStyle name="Normal 5 2 3 2 5 4 3" xfId="18580" xr:uid="{00000000-0005-0000-0000-00005D470000}"/>
    <cellStyle name="Normal 5 2 3 2 5 4 4" xfId="18581" xr:uid="{00000000-0005-0000-0000-00005E470000}"/>
    <cellStyle name="Normal 5 2 3 2 5 5" xfId="18582" xr:uid="{00000000-0005-0000-0000-00005F470000}"/>
    <cellStyle name="Normal 5 2 3 2 5 5 2" xfId="18583" xr:uid="{00000000-0005-0000-0000-000060470000}"/>
    <cellStyle name="Normal 5 2 3 2 5 5 3" xfId="18584" xr:uid="{00000000-0005-0000-0000-000061470000}"/>
    <cellStyle name="Normal 5 2 3 2 5 5 4" xfId="18585" xr:uid="{00000000-0005-0000-0000-000062470000}"/>
    <cellStyle name="Normal 5 2 3 2 5 6" xfId="18586" xr:uid="{00000000-0005-0000-0000-000063470000}"/>
    <cellStyle name="Normal 5 2 3 2 5 6 2" xfId="18587" xr:uid="{00000000-0005-0000-0000-000064470000}"/>
    <cellStyle name="Normal 5 2 3 2 5 6 3" xfId="18588" xr:uid="{00000000-0005-0000-0000-000065470000}"/>
    <cellStyle name="Normal 5 2 3 2 5 7" xfId="18589" xr:uid="{00000000-0005-0000-0000-000066470000}"/>
    <cellStyle name="Normal 5 2 3 2 5 8" xfId="18590" xr:uid="{00000000-0005-0000-0000-000067470000}"/>
    <cellStyle name="Normal 5 2 3 2 5 9" xfId="18591" xr:uid="{00000000-0005-0000-0000-000068470000}"/>
    <cellStyle name="Normal 5 2 3 2 6" xfId="18592" xr:uid="{00000000-0005-0000-0000-000069470000}"/>
    <cellStyle name="Normal 5 2 3 2 6 2" xfId="18593" xr:uid="{00000000-0005-0000-0000-00006A470000}"/>
    <cellStyle name="Normal 5 2 3 2 6 2 2" xfId="18594" xr:uid="{00000000-0005-0000-0000-00006B470000}"/>
    <cellStyle name="Normal 5 2 3 2 6 2 2 2" xfId="18595" xr:uid="{00000000-0005-0000-0000-00006C470000}"/>
    <cellStyle name="Normal 5 2 3 2 6 2 2 3" xfId="18596" xr:uid="{00000000-0005-0000-0000-00006D470000}"/>
    <cellStyle name="Normal 5 2 3 2 6 2 2 4" xfId="18597" xr:uid="{00000000-0005-0000-0000-00006E470000}"/>
    <cellStyle name="Normal 5 2 3 2 6 2 3" xfId="18598" xr:uid="{00000000-0005-0000-0000-00006F470000}"/>
    <cellStyle name="Normal 5 2 3 2 6 2 3 2" xfId="18599" xr:uid="{00000000-0005-0000-0000-000070470000}"/>
    <cellStyle name="Normal 5 2 3 2 6 2 3 3" xfId="18600" xr:uid="{00000000-0005-0000-0000-000071470000}"/>
    <cellStyle name="Normal 5 2 3 2 6 2 4" xfId="18601" xr:uid="{00000000-0005-0000-0000-000072470000}"/>
    <cellStyle name="Normal 5 2 3 2 6 2 5" xfId="18602" xr:uid="{00000000-0005-0000-0000-000073470000}"/>
    <cellStyle name="Normal 5 2 3 2 6 2 6" xfId="18603" xr:uid="{00000000-0005-0000-0000-000074470000}"/>
    <cellStyle name="Normal 5 2 3 2 6 3" xfId="18604" xr:uid="{00000000-0005-0000-0000-000075470000}"/>
    <cellStyle name="Normal 5 2 3 2 6 3 2" xfId="18605" xr:uid="{00000000-0005-0000-0000-000076470000}"/>
    <cellStyle name="Normal 5 2 3 2 6 3 3" xfId="18606" xr:uid="{00000000-0005-0000-0000-000077470000}"/>
    <cellStyle name="Normal 5 2 3 2 6 3 4" xfId="18607" xr:uid="{00000000-0005-0000-0000-000078470000}"/>
    <cellStyle name="Normal 5 2 3 2 6 4" xfId="18608" xr:uid="{00000000-0005-0000-0000-000079470000}"/>
    <cellStyle name="Normal 5 2 3 2 6 4 2" xfId="18609" xr:uid="{00000000-0005-0000-0000-00007A470000}"/>
    <cellStyle name="Normal 5 2 3 2 6 4 3" xfId="18610" xr:uid="{00000000-0005-0000-0000-00007B470000}"/>
    <cellStyle name="Normal 5 2 3 2 6 4 4" xfId="18611" xr:uid="{00000000-0005-0000-0000-00007C470000}"/>
    <cellStyle name="Normal 5 2 3 2 6 5" xfId="18612" xr:uid="{00000000-0005-0000-0000-00007D470000}"/>
    <cellStyle name="Normal 5 2 3 2 6 5 2" xfId="18613" xr:uid="{00000000-0005-0000-0000-00007E470000}"/>
    <cellStyle name="Normal 5 2 3 2 6 5 3" xfId="18614" xr:uid="{00000000-0005-0000-0000-00007F470000}"/>
    <cellStyle name="Normal 5 2 3 2 6 6" xfId="18615" xr:uid="{00000000-0005-0000-0000-000080470000}"/>
    <cellStyle name="Normal 5 2 3 2 6 7" xfId="18616" xr:uid="{00000000-0005-0000-0000-000081470000}"/>
    <cellStyle name="Normal 5 2 3 2 6 8" xfId="18617" xr:uid="{00000000-0005-0000-0000-000082470000}"/>
    <cellStyle name="Normal 5 2 3 2 7" xfId="18618" xr:uid="{00000000-0005-0000-0000-000083470000}"/>
    <cellStyle name="Normal 5 2 3 2 7 2" xfId="18619" xr:uid="{00000000-0005-0000-0000-000084470000}"/>
    <cellStyle name="Normal 5 2 3 2 7 2 2" xfId="18620" xr:uid="{00000000-0005-0000-0000-000085470000}"/>
    <cellStyle name="Normal 5 2 3 2 7 2 3" xfId="18621" xr:uid="{00000000-0005-0000-0000-000086470000}"/>
    <cellStyle name="Normal 5 2 3 2 7 2 4" xfId="18622" xr:uid="{00000000-0005-0000-0000-000087470000}"/>
    <cellStyle name="Normal 5 2 3 2 7 3" xfId="18623" xr:uid="{00000000-0005-0000-0000-000088470000}"/>
    <cellStyle name="Normal 5 2 3 2 7 3 2" xfId="18624" xr:uid="{00000000-0005-0000-0000-000089470000}"/>
    <cellStyle name="Normal 5 2 3 2 7 3 3" xfId="18625" xr:uid="{00000000-0005-0000-0000-00008A470000}"/>
    <cellStyle name="Normal 5 2 3 2 7 4" xfId="18626" xr:uid="{00000000-0005-0000-0000-00008B470000}"/>
    <cellStyle name="Normal 5 2 3 2 7 5" xfId="18627" xr:uid="{00000000-0005-0000-0000-00008C470000}"/>
    <cellStyle name="Normal 5 2 3 2 7 6" xfId="18628" xr:uid="{00000000-0005-0000-0000-00008D470000}"/>
    <cellStyle name="Normal 5 2 3 2 8" xfId="18629" xr:uid="{00000000-0005-0000-0000-00008E470000}"/>
    <cellStyle name="Normal 5 2 3 2 8 2" xfId="18630" xr:uid="{00000000-0005-0000-0000-00008F470000}"/>
    <cellStyle name="Normal 5 2 3 2 8 3" xfId="18631" xr:uid="{00000000-0005-0000-0000-000090470000}"/>
    <cellStyle name="Normal 5 2 3 2 8 4" xfId="18632" xr:uid="{00000000-0005-0000-0000-000091470000}"/>
    <cellStyle name="Normal 5 2 3 2 9" xfId="18633" xr:uid="{00000000-0005-0000-0000-000092470000}"/>
    <cellStyle name="Normal 5 2 3 2 9 2" xfId="18634" xr:uid="{00000000-0005-0000-0000-000093470000}"/>
    <cellStyle name="Normal 5 2 3 2 9 3" xfId="18635" xr:uid="{00000000-0005-0000-0000-000094470000}"/>
    <cellStyle name="Normal 5 2 3 2 9 4" xfId="18636" xr:uid="{00000000-0005-0000-0000-000095470000}"/>
    <cellStyle name="Normal 5 2 3 3" xfId="318" xr:uid="{00000000-0005-0000-0000-000096470000}"/>
    <cellStyle name="Normal 5 2 3 3 10" xfId="18637" xr:uid="{00000000-0005-0000-0000-000097470000}"/>
    <cellStyle name="Normal 5 2 3 3 10 2" xfId="18638" xr:uid="{00000000-0005-0000-0000-000098470000}"/>
    <cellStyle name="Normal 5 2 3 3 10 3" xfId="18639" xr:uid="{00000000-0005-0000-0000-000099470000}"/>
    <cellStyle name="Normal 5 2 3 3 10 4" xfId="18640" xr:uid="{00000000-0005-0000-0000-00009A470000}"/>
    <cellStyle name="Normal 5 2 3 3 11" xfId="18641" xr:uid="{00000000-0005-0000-0000-00009B470000}"/>
    <cellStyle name="Normal 5 2 3 3 11 2" xfId="18642" xr:uid="{00000000-0005-0000-0000-00009C470000}"/>
    <cellStyle name="Normal 5 2 3 3 11 3" xfId="18643" xr:uid="{00000000-0005-0000-0000-00009D470000}"/>
    <cellStyle name="Normal 5 2 3 3 12" xfId="18644" xr:uid="{00000000-0005-0000-0000-00009E470000}"/>
    <cellStyle name="Normal 5 2 3 3 13" xfId="18645" xr:uid="{00000000-0005-0000-0000-00009F470000}"/>
    <cellStyle name="Normal 5 2 3 3 14" xfId="18646" xr:uid="{00000000-0005-0000-0000-0000A0470000}"/>
    <cellStyle name="Normal 5 2 3 3 2" xfId="18647" xr:uid="{00000000-0005-0000-0000-0000A1470000}"/>
    <cellStyle name="Normal 5 2 3 3 2 10" xfId="18648" xr:uid="{00000000-0005-0000-0000-0000A2470000}"/>
    <cellStyle name="Normal 5 2 3 3 2 11" xfId="18649" xr:uid="{00000000-0005-0000-0000-0000A3470000}"/>
    <cellStyle name="Normal 5 2 3 3 2 2" xfId="18650" xr:uid="{00000000-0005-0000-0000-0000A4470000}"/>
    <cellStyle name="Normal 5 2 3 3 2 2 10" xfId="18651" xr:uid="{00000000-0005-0000-0000-0000A5470000}"/>
    <cellStyle name="Normal 5 2 3 3 2 2 2" xfId="18652" xr:uid="{00000000-0005-0000-0000-0000A6470000}"/>
    <cellStyle name="Normal 5 2 3 3 2 2 2 2" xfId="18653" xr:uid="{00000000-0005-0000-0000-0000A7470000}"/>
    <cellStyle name="Normal 5 2 3 3 2 2 2 2 2" xfId="18654" xr:uid="{00000000-0005-0000-0000-0000A8470000}"/>
    <cellStyle name="Normal 5 2 3 3 2 2 2 2 2 2" xfId="18655" xr:uid="{00000000-0005-0000-0000-0000A9470000}"/>
    <cellStyle name="Normal 5 2 3 3 2 2 2 2 2 3" xfId="18656" xr:uid="{00000000-0005-0000-0000-0000AA470000}"/>
    <cellStyle name="Normal 5 2 3 3 2 2 2 2 2 4" xfId="18657" xr:uid="{00000000-0005-0000-0000-0000AB470000}"/>
    <cellStyle name="Normal 5 2 3 3 2 2 2 2 3" xfId="18658" xr:uid="{00000000-0005-0000-0000-0000AC470000}"/>
    <cellStyle name="Normal 5 2 3 3 2 2 2 2 3 2" xfId="18659" xr:uid="{00000000-0005-0000-0000-0000AD470000}"/>
    <cellStyle name="Normal 5 2 3 3 2 2 2 2 3 3" xfId="18660" xr:uid="{00000000-0005-0000-0000-0000AE470000}"/>
    <cellStyle name="Normal 5 2 3 3 2 2 2 2 4" xfId="18661" xr:uid="{00000000-0005-0000-0000-0000AF470000}"/>
    <cellStyle name="Normal 5 2 3 3 2 2 2 2 5" xfId="18662" xr:uid="{00000000-0005-0000-0000-0000B0470000}"/>
    <cellStyle name="Normal 5 2 3 3 2 2 2 2 6" xfId="18663" xr:uid="{00000000-0005-0000-0000-0000B1470000}"/>
    <cellStyle name="Normal 5 2 3 3 2 2 2 3" xfId="18664" xr:uid="{00000000-0005-0000-0000-0000B2470000}"/>
    <cellStyle name="Normal 5 2 3 3 2 2 2 3 2" xfId="18665" xr:uid="{00000000-0005-0000-0000-0000B3470000}"/>
    <cellStyle name="Normal 5 2 3 3 2 2 2 3 3" xfId="18666" xr:uid="{00000000-0005-0000-0000-0000B4470000}"/>
    <cellStyle name="Normal 5 2 3 3 2 2 2 3 4" xfId="18667" xr:uid="{00000000-0005-0000-0000-0000B5470000}"/>
    <cellStyle name="Normal 5 2 3 3 2 2 2 4" xfId="18668" xr:uid="{00000000-0005-0000-0000-0000B6470000}"/>
    <cellStyle name="Normal 5 2 3 3 2 2 2 4 2" xfId="18669" xr:uid="{00000000-0005-0000-0000-0000B7470000}"/>
    <cellStyle name="Normal 5 2 3 3 2 2 2 4 3" xfId="18670" xr:uid="{00000000-0005-0000-0000-0000B8470000}"/>
    <cellStyle name="Normal 5 2 3 3 2 2 2 4 4" xfId="18671" xr:uid="{00000000-0005-0000-0000-0000B9470000}"/>
    <cellStyle name="Normal 5 2 3 3 2 2 2 5" xfId="18672" xr:uid="{00000000-0005-0000-0000-0000BA470000}"/>
    <cellStyle name="Normal 5 2 3 3 2 2 2 5 2" xfId="18673" xr:uid="{00000000-0005-0000-0000-0000BB470000}"/>
    <cellStyle name="Normal 5 2 3 3 2 2 2 5 3" xfId="18674" xr:uid="{00000000-0005-0000-0000-0000BC470000}"/>
    <cellStyle name="Normal 5 2 3 3 2 2 2 5 4" xfId="18675" xr:uid="{00000000-0005-0000-0000-0000BD470000}"/>
    <cellStyle name="Normal 5 2 3 3 2 2 2 6" xfId="18676" xr:uid="{00000000-0005-0000-0000-0000BE470000}"/>
    <cellStyle name="Normal 5 2 3 3 2 2 2 6 2" xfId="18677" xr:uid="{00000000-0005-0000-0000-0000BF470000}"/>
    <cellStyle name="Normal 5 2 3 3 2 2 2 6 3" xfId="18678" xr:uid="{00000000-0005-0000-0000-0000C0470000}"/>
    <cellStyle name="Normal 5 2 3 3 2 2 2 7" xfId="18679" xr:uid="{00000000-0005-0000-0000-0000C1470000}"/>
    <cellStyle name="Normal 5 2 3 3 2 2 2 8" xfId="18680" xr:uid="{00000000-0005-0000-0000-0000C2470000}"/>
    <cellStyle name="Normal 5 2 3 3 2 2 2 9" xfId="18681" xr:uid="{00000000-0005-0000-0000-0000C3470000}"/>
    <cellStyle name="Normal 5 2 3 3 2 2 3" xfId="18682" xr:uid="{00000000-0005-0000-0000-0000C4470000}"/>
    <cellStyle name="Normal 5 2 3 3 2 2 3 2" xfId="18683" xr:uid="{00000000-0005-0000-0000-0000C5470000}"/>
    <cellStyle name="Normal 5 2 3 3 2 2 3 2 2" xfId="18684" xr:uid="{00000000-0005-0000-0000-0000C6470000}"/>
    <cellStyle name="Normal 5 2 3 3 2 2 3 2 3" xfId="18685" xr:uid="{00000000-0005-0000-0000-0000C7470000}"/>
    <cellStyle name="Normal 5 2 3 3 2 2 3 2 4" xfId="18686" xr:uid="{00000000-0005-0000-0000-0000C8470000}"/>
    <cellStyle name="Normal 5 2 3 3 2 2 3 3" xfId="18687" xr:uid="{00000000-0005-0000-0000-0000C9470000}"/>
    <cellStyle name="Normal 5 2 3 3 2 2 3 3 2" xfId="18688" xr:uid="{00000000-0005-0000-0000-0000CA470000}"/>
    <cellStyle name="Normal 5 2 3 3 2 2 3 3 3" xfId="18689" xr:uid="{00000000-0005-0000-0000-0000CB470000}"/>
    <cellStyle name="Normal 5 2 3 3 2 2 3 4" xfId="18690" xr:uid="{00000000-0005-0000-0000-0000CC470000}"/>
    <cellStyle name="Normal 5 2 3 3 2 2 3 5" xfId="18691" xr:uid="{00000000-0005-0000-0000-0000CD470000}"/>
    <cellStyle name="Normal 5 2 3 3 2 2 3 6" xfId="18692" xr:uid="{00000000-0005-0000-0000-0000CE470000}"/>
    <cellStyle name="Normal 5 2 3 3 2 2 4" xfId="18693" xr:uid="{00000000-0005-0000-0000-0000CF470000}"/>
    <cellStyle name="Normal 5 2 3 3 2 2 4 2" xfId="18694" xr:uid="{00000000-0005-0000-0000-0000D0470000}"/>
    <cellStyle name="Normal 5 2 3 3 2 2 4 3" xfId="18695" xr:uid="{00000000-0005-0000-0000-0000D1470000}"/>
    <cellStyle name="Normal 5 2 3 3 2 2 4 4" xfId="18696" xr:uid="{00000000-0005-0000-0000-0000D2470000}"/>
    <cellStyle name="Normal 5 2 3 3 2 2 5" xfId="18697" xr:uid="{00000000-0005-0000-0000-0000D3470000}"/>
    <cellStyle name="Normal 5 2 3 3 2 2 5 2" xfId="18698" xr:uid="{00000000-0005-0000-0000-0000D4470000}"/>
    <cellStyle name="Normal 5 2 3 3 2 2 5 3" xfId="18699" xr:uid="{00000000-0005-0000-0000-0000D5470000}"/>
    <cellStyle name="Normal 5 2 3 3 2 2 5 4" xfId="18700" xr:uid="{00000000-0005-0000-0000-0000D6470000}"/>
    <cellStyle name="Normal 5 2 3 3 2 2 6" xfId="18701" xr:uid="{00000000-0005-0000-0000-0000D7470000}"/>
    <cellStyle name="Normal 5 2 3 3 2 2 6 2" xfId="18702" xr:uid="{00000000-0005-0000-0000-0000D8470000}"/>
    <cellStyle name="Normal 5 2 3 3 2 2 6 3" xfId="18703" xr:uid="{00000000-0005-0000-0000-0000D9470000}"/>
    <cellStyle name="Normal 5 2 3 3 2 2 6 4" xfId="18704" xr:uid="{00000000-0005-0000-0000-0000DA470000}"/>
    <cellStyle name="Normal 5 2 3 3 2 2 7" xfId="18705" xr:uid="{00000000-0005-0000-0000-0000DB470000}"/>
    <cellStyle name="Normal 5 2 3 3 2 2 7 2" xfId="18706" xr:uid="{00000000-0005-0000-0000-0000DC470000}"/>
    <cellStyle name="Normal 5 2 3 3 2 2 7 3" xfId="18707" xr:uid="{00000000-0005-0000-0000-0000DD470000}"/>
    <cellStyle name="Normal 5 2 3 3 2 2 8" xfId="18708" xr:uid="{00000000-0005-0000-0000-0000DE470000}"/>
    <cellStyle name="Normal 5 2 3 3 2 2 9" xfId="18709" xr:uid="{00000000-0005-0000-0000-0000DF470000}"/>
    <cellStyle name="Normal 5 2 3 3 2 3" xfId="18710" xr:uid="{00000000-0005-0000-0000-0000E0470000}"/>
    <cellStyle name="Normal 5 2 3 3 2 3 2" xfId="18711" xr:uid="{00000000-0005-0000-0000-0000E1470000}"/>
    <cellStyle name="Normal 5 2 3 3 2 3 2 2" xfId="18712" xr:uid="{00000000-0005-0000-0000-0000E2470000}"/>
    <cellStyle name="Normal 5 2 3 3 2 3 2 2 2" xfId="18713" xr:uid="{00000000-0005-0000-0000-0000E3470000}"/>
    <cellStyle name="Normal 5 2 3 3 2 3 2 2 3" xfId="18714" xr:uid="{00000000-0005-0000-0000-0000E4470000}"/>
    <cellStyle name="Normal 5 2 3 3 2 3 2 2 4" xfId="18715" xr:uid="{00000000-0005-0000-0000-0000E5470000}"/>
    <cellStyle name="Normal 5 2 3 3 2 3 2 3" xfId="18716" xr:uid="{00000000-0005-0000-0000-0000E6470000}"/>
    <cellStyle name="Normal 5 2 3 3 2 3 2 3 2" xfId="18717" xr:uid="{00000000-0005-0000-0000-0000E7470000}"/>
    <cellStyle name="Normal 5 2 3 3 2 3 2 3 3" xfId="18718" xr:uid="{00000000-0005-0000-0000-0000E8470000}"/>
    <cellStyle name="Normal 5 2 3 3 2 3 2 4" xfId="18719" xr:uid="{00000000-0005-0000-0000-0000E9470000}"/>
    <cellStyle name="Normal 5 2 3 3 2 3 2 5" xfId="18720" xr:uid="{00000000-0005-0000-0000-0000EA470000}"/>
    <cellStyle name="Normal 5 2 3 3 2 3 2 6" xfId="18721" xr:uid="{00000000-0005-0000-0000-0000EB470000}"/>
    <cellStyle name="Normal 5 2 3 3 2 3 3" xfId="18722" xr:uid="{00000000-0005-0000-0000-0000EC470000}"/>
    <cellStyle name="Normal 5 2 3 3 2 3 3 2" xfId="18723" xr:uid="{00000000-0005-0000-0000-0000ED470000}"/>
    <cellStyle name="Normal 5 2 3 3 2 3 3 3" xfId="18724" xr:uid="{00000000-0005-0000-0000-0000EE470000}"/>
    <cellStyle name="Normal 5 2 3 3 2 3 3 4" xfId="18725" xr:uid="{00000000-0005-0000-0000-0000EF470000}"/>
    <cellStyle name="Normal 5 2 3 3 2 3 4" xfId="18726" xr:uid="{00000000-0005-0000-0000-0000F0470000}"/>
    <cellStyle name="Normal 5 2 3 3 2 3 4 2" xfId="18727" xr:uid="{00000000-0005-0000-0000-0000F1470000}"/>
    <cellStyle name="Normal 5 2 3 3 2 3 4 3" xfId="18728" xr:uid="{00000000-0005-0000-0000-0000F2470000}"/>
    <cellStyle name="Normal 5 2 3 3 2 3 4 4" xfId="18729" xr:uid="{00000000-0005-0000-0000-0000F3470000}"/>
    <cellStyle name="Normal 5 2 3 3 2 3 5" xfId="18730" xr:uid="{00000000-0005-0000-0000-0000F4470000}"/>
    <cellStyle name="Normal 5 2 3 3 2 3 5 2" xfId="18731" xr:uid="{00000000-0005-0000-0000-0000F5470000}"/>
    <cellStyle name="Normal 5 2 3 3 2 3 5 3" xfId="18732" xr:uid="{00000000-0005-0000-0000-0000F6470000}"/>
    <cellStyle name="Normal 5 2 3 3 2 3 5 4" xfId="18733" xr:uid="{00000000-0005-0000-0000-0000F7470000}"/>
    <cellStyle name="Normal 5 2 3 3 2 3 6" xfId="18734" xr:uid="{00000000-0005-0000-0000-0000F8470000}"/>
    <cellStyle name="Normal 5 2 3 3 2 3 6 2" xfId="18735" xr:uid="{00000000-0005-0000-0000-0000F9470000}"/>
    <cellStyle name="Normal 5 2 3 3 2 3 6 3" xfId="18736" xr:uid="{00000000-0005-0000-0000-0000FA470000}"/>
    <cellStyle name="Normal 5 2 3 3 2 3 7" xfId="18737" xr:uid="{00000000-0005-0000-0000-0000FB470000}"/>
    <cellStyle name="Normal 5 2 3 3 2 3 8" xfId="18738" xr:uid="{00000000-0005-0000-0000-0000FC470000}"/>
    <cellStyle name="Normal 5 2 3 3 2 3 9" xfId="18739" xr:uid="{00000000-0005-0000-0000-0000FD470000}"/>
    <cellStyle name="Normal 5 2 3 3 2 4" xfId="18740" xr:uid="{00000000-0005-0000-0000-0000FE470000}"/>
    <cellStyle name="Normal 5 2 3 3 2 4 2" xfId="18741" xr:uid="{00000000-0005-0000-0000-0000FF470000}"/>
    <cellStyle name="Normal 5 2 3 3 2 4 2 2" xfId="18742" xr:uid="{00000000-0005-0000-0000-000000480000}"/>
    <cellStyle name="Normal 5 2 3 3 2 4 2 3" xfId="18743" xr:uid="{00000000-0005-0000-0000-000001480000}"/>
    <cellStyle name="Normal 5 2 3 3 2 4 2 4" xfId="18744" xr:uid="{00000000-0005-0000-0000-000002480000}"/>
    <cellStyle name="Normal 5 2 3 3 2 4 3" xfId="18745" xr:uid="{00000000-0005-0000-0000-000003480000}"/>
    <cellStyle name="Normal 5 2 3 3 2 4 3 2" xfId="18746" xr:uid="{00000000-0005-0000-0000-000004480000}"/>
    <cellStyle name="Normal 5 2 3 3 2 4 3 3" xfId="18747" xr:uid="{00000000-0005-0000-0000-000005480000}"/>
    <cellStyle name="Normal 5 2 3 3 2 4 4" xfId="18748" xr:uid="{00000000-0005-0000-0000-000006480000}"/>
    <cellStyle name="Normal 5 2 3 3 2 4 5" xfId="18749" xr:uid="{00000000-0005-0000-0000-000007480000}"/>
    <cellStyle name="Normal 5 2 3 3 2 4 6" xfId="18750" xr:uid="{00000000-0005-0000-0000-000008480000}"/>
    <cellStyle name="Normal 5 2 3 3 2 5" xfId="18751" xr:uid="{00000000-0005-0000-0000-000009480000}"/>
    <cellStyle name="Normal 5 2 3 3 2 5 2" xfId="18752" xr:uid="{00000000-0005-0000-0000-00000A480000}"/>
    <cellStyle name="Normal 5 2 3 3 2 5 3" xfId="18753" xr:uid="{00000000-0005-0000-0000-00000B480000}"/>
    <cellStyle name="Normal 5 2 3 3 2 5 4" xfId="18754" xr:uid="{00000000-0005-0000-0000-00000C480000}"/>
    <cellStyle name="Normal 5 2 3 3 2 6" xfId="18755" xr:uid="{00000000-0005-0000-0000-00000D480000}"/>
    <cellStyle name="Normal 5 2 3 3 2 6 2" xfId="18756" xr:uid="{00000000-0005-0000-0000-00000E480000}"/>
    <cellStyle name="Normal 5 2 3 3 2 6 3" xfId="18757" xr:uid="{00000000-0005-0000-0000-00000F480000}"/>
    <cellStyle name="Normal 5 2 3 3 2 6 4" xfId="18758" xr:uid="{00000000-0005-0000-0000-000010480000}"/>
    <cellStyle name="Normal 5 2 3 3 2 7" xfId="18759" xr:uid="{00000000-0005-0000-0000-000011480000}"/>
    <cellStyle name="Normal 5 2 3 3 2 7 2" xfId="18760" xr:uid="{00000000-0005-0000-0000-000012480000}"/>
    <cellStyle name="Normal 5 2 3 3 2 7 3" xfId="18761" xr:uid="{00000000-0005-0000-0000-000013480000}"/>
    <cellStyle name="Normal 5 2 3 3 2 7 4" xfId="18762" xr:uid="{00000000-0005-0000-0000-000014480000}"/>
    <cellStyle name="Normal 5 2 3 3 2 8" xfId="18763" xr:uid="{00000000-0005-0000-0000-000015480000}"/>
    <cellStyle name="Normal 5 2 3 3 2 8 2" xfId="18764" xr:uid="{00000000-0005-0000-0000-000016480000}"/>
    <cellStyle name="Normal 5 2 3 3 2 8 3" xfId="18765" xr:uid="{00000000-0005-0000-0000-000017480000}"/>
    <cellStyle name="Normal 5 2 3 3 2 9" xfId="18766" xr:uid="{00000000-0005-0000-0000-000018480000}"/>
    <cellStyle name="Normal 5 2 3 3 3" xfId="18767" xr:uid="{00000000-0005-0000-0000-000019480000}"/>
    <cellStyle name="Normal 5 2 3 3 3 10" xfId="18768" xr:uid="{00000000-0005-0000-0000-00001A480000}"/>
    <cellStyle name="Normal 5 2 3 3 3 2" xfId="18769" xr:uid="{00000000-0005-0000-0000-00001B480000}"/>
    <cellStyle name="Normal 5 2 3 3 3 2 2" xfId="18770" xr:uid="{00000000-0005-0000-0000-00001C480000}"/>
    <cellStyle name="Normal 5 2 3 3 3 2 2 2" xfId="18771" xr:uid="{00000000-0005-0000-0000-00001D480000}"/>
    <cellStyle name="Normal 5 2 3 3 3 2 2 2 2" xfId="18772" xr:uid="{00000000-0005-0000-0000-00001E480000}"/>
    <cellStyle name="Normal 5 2 3 3 3 2 2 2 3" xfId="18773" xr:uid="{00000000-0005-0000-0000-00001F480000}"/>
    <cellStyle name="Normal 5 2 3 3 3 2 2 2 4" xfId="18774" xr:uid="{00000000-0005-0000-0000-000020480000}"/>
    <cellStyle name="Normal 5 2 3 3 3 2 2 3" xfId="18775" xr:uid="{00000000-0005-0000-0000-000021480000}"/>
    <cellStyle name="Normal 5 2 3 3 3 2 2 3 2" xfId="18776" xr:uid="{00000000-0005-0000-0000-000022480000}"/>
    <cellStyle name="Normal 5 2 3 3 3 2 2 3 3" xfId="18777" xr:uid="{00000000-0005-0000-0000-000023480000}"/>
    <cellStyle name="Normal 5 2 3 3 3 2 2 4" xfId="18778" xr:uid="{00000000-0005-0000-0000-000024480000}"/>
    <cellStyle name="Normal 5 2 3 3 3 2 2 5" xfId="18779" xr:uid="{00000000-0005-0000-0000-000025480000}"/>
    <cellStyle name="Normal 5 2 3 3 3 2 2 6" xfId="18780" xr:uid="{00000000-0005-0000-0000-000026480000}"/>
    <cellStyle name="Normal 5 2 3 3 3 2 3" xfId="18781" xr:uid="{00000000-0005-0000-0000-000027480000}"/>
    <cellStyle name="Normal 5 2 3 3 3 2 3 2" xfId="18782" xr:uid="{00000000-0005-0000-0000-000028480000}"/>
    <cellStyle name="Normal 5 2 3 3 3 2 3 3" xfId="18783" xr:uid="{00000000-0005-0000-0000-000029480000}"/>
    <cellStyle name="Normal 5 2 3 3 3 2 3 4" xfId="18784" xr:uid="{00000000-0005-0000-0000-00002A480000}"/>
    <cellStyle name="Normal 5 2 3 3 3 2 4" xfId="18785" xr:uid="{00000000-0005-0000-0000-00002B480000}"/>
    <cellStyle name="Normal 5 2 3 3 3 2 4 2" xfId="18786" xr:uid="{00000000-0005-0000-0000-00002C480000}"/>
    <cellStyle name="Normal 5 2 3 3 3 2 4 3" xfId="18787" xr:uid="{00000000-0005-0000-0000-00002D480000}"/>
    <cellStyle name="Normal 5 2 3 3 3 2 4 4" xfId="18788" xr:uid="{00000000-0005-0000-0000-00002E480000}"/>
    <cellStyle name="Normal 5 2 3 3 3 2 5" xfId="18789" xr:uid="{00000000-0005-0000-0000-00002F480000}"/>
    <cellStyle name="Normal 5 2 3 3 3 2 5 2" xfId="18790" xr:uid="{00000000-0005-0000-0000-000030480000}"/>
    <cellStyle name="Normal 5 2 3 3 3 2 5 3" xfId="18791" xr:uid="{00000000-0005-0000-0000-000031480000}"/>
    <cellStyle name="Normal 5 2 3 3 3 2 5 4" xfId="18792" xr:uid="{00000000-0005-0000-0000-000032480000}"/>
    <cellStyle name="Normal 5 2 3 3 3 2 6" xfId="18793" xr:uid="{00000000-0005-0000-0000-000033480000}"/>
    <cellStyle name="Normal 5 2 3 3 3 2 6 2" xfId="18794" xr:uid="{00000000-0005-0000-0000-000034480000}"/>
    <cellStyle name="Normal 5 2 3 3 3 2 6 3" xfId="18795" xr:uid="{00000000-0005-0000-0000-000035480000}"/>
    <cellStyle name="Normal 5 2 3 3 3 2 7" xfId="18796" xr:uid="{00000000-0005-0000-0000-000036480000}"/>
    <cellStyle name="Normal 5 2 3 3 3 2 8" xfId="18797" xr:uid="{00000000-0005-0000-0000-000037480000}"/>
    <cellStyle name="Normal 5 2 3 3 3 2 9" xfId="18798" xr:uid="{00000000-0005-0000-0000-000038480000}"/>
    <cellStyle name="Normal 5 2 3 3 3 3" xfId="18799" xr:uid="{00000000-0005-0000-0000-000039480000}"/>
    <cellStyle name="Normal 5 2 3 3 3 3 2" xfId="18800" xr:uid="{00000000-0005-0000-0000-00003A480000}"/>
    <cellStyle name="Normal 5 2 3 3 3 3 2 2" xfId="18801" xr:uid="{00000000-0005-0000-0000-00003B480000}"/>
    <cellStyle name="Normal 5 2 3 3 3 3 2 3" xfId="18802" xr:uid="{00000000-0005-0000-0000-00003C480000}"/>
    <cellStyle name="Normal 5 2 3 3 3 3 2 4" xfId="18803" xr:uid="{00000000-0005-0000-0000-00003D480000}"/>
    <cellStyle name="Normal 5 2 3 3 3 3 3" xfId="18804" xr:uid="{00000000-0005-0000-0000-00003E480000}"/>
    <cellStyle name="Normal 5 2 3 3 3 3 3 2" xfId="18805" xr:uid="{00000000-0005-0000-0000-00003F480000}"/>
    <cellStyle name="Normal 5 2 3 3 3 3 3 3" xfId="18806" xr:uid="{00000000-0005-0000-0000-000040480000}"/>
    <cellStyle name="Normal 5 2 3 3 3 3 4" xfId="18807" xr:uid="{00000000-0005-0000-0000-000041480000}"/>
    <cellStyle name="Normal 5 2 3 3 3 3 5" xfId="18808" xr:uid="{00000000-0005-0000-0000-000042480000}"/>
    <cellStyle name="Normal 5 2 3 3 3 3 6" xfId="18809" xr:uid="{00000000-0005-0000-0000-000043480000}"/>
    <cellStyle name="Normal 5 2 3 3 3 4" xfId="18810" xr:uid="{00000000-0005-0000-0000-000044480000}"/>
    <cellStyle name="Normal 5 2 3 3 3 4 2" xfId="18811" xr:uid="{00000000-0005-0000-0000-000045480000}"/>
    <cellStyle name="Normal 5 2 3 3 3 4 3" xfId="18812" xr:uid="{00000000-0005-0000-0000-000046480000}"/>
    <cellStyle name="Normal 5 2 3 3 3 4 4" xfId="18813" xr:uid="{00000000-0005-0000-0000-000047480000}"/>
    <cellStyle name="Normal 5 2 3 3 3 5" xfId="18814" xr:uid="{00000000-0005-0000-0000-000048480000}"/>
    <cellStyle name="Normal 5 2 3 3 3 5 2" xfId="18815" xr:uid="{00000000-0005-0000-0000-000049480000}"/>
    <cellStyle name="Normal 5 2 3 3 3 5 3" xfId="18816" xr:uid="{00000000-0005-0000-0000-00004A480000}"/>
    <cellStyle name="Normal 5 2 3 3 3 5 4" xfId="18817" xr:uid="{00000000-0005-0000-0000-00004B480000}"/>
    <cellStyle name="Normal 5 2 3 3 3 6" xfId="18818" xr:uid="{00000000-0005-0000-0000-00004C480000}"/>
    <cellStyle name="Normal 5 2 3 3 3 6 2" xfId="18819" xr:uid="{00000000-0005-0000-0000-00004D480000}"/>
    <cellStyle name="Normal 5 2 3 3 3 6 3" xfId="18820" xr:uid="{00000000-0005-0000-0000-00004E480000}"/>
    <cellStyle name="Normal 5 2 3 3 3 6 4" xfId="18821" xr:uid="{00000000-0005-0000-0000-00004F480000}"/>
    <cellStyle name="Normal 5 2 3 3 3 7" xfId="18822" xr:uid="{00000000-0005-0000-0000-000050480000}"/>
    <cellStyle name="Normal 5 2 3 3 3 7 2" xfId="18823" xr:uid="{00000000-0005-0000-0000-000051480000}"/>
    <cellStyle name="Normal 5 2 3 3 3 7 3" xfId="18824" xr:uid="{00000000-0005-0000-0000-000052480000}"/>
    <cellStyle name="Normal 5 2 3 3 3 8" xfId="18825" xr:uid="{00000000-0005-0000-0000-000053480000}"/>
    <cellStyle name="Normal 5 2 3 3 3 9" xfId="18826" xr:uid="{00000000-0005-0000-0000-000054480000}"/>
    <cellStyle name="Normal 5 2 3 3 4" xfId="18827" xr:uid="{00000000-0005-0000-0000-000055480000}"/>
    <cellStyle name="Normal 5 2 3 3 4 2" xfId="18828" xr:uid="{00000000-0005-0000-0000-000056480000}"/>
    <cellStyle name="Normal 5 2 3 3 4 2 2" xfId="18829" xr:uid="{00000000-0005-0000-0000-000057480000}"/>
    <cellStyle name="Normal 5 2 3 3 4 2 2 2" xfId="18830" xr:uid="{00000000-0005-0000-0000-000058480000}"/>
    <cellStyle name="Normal 5 2 3 3 4 2 2 3" xfId="18831" xr:uid="{00000000-0005-0000-0000-000059480000}"/>
    <cellStyle name="Normal 5 2 3 3 4 2 2 4" xfId="18832" xr:uid="{00000000-0005-0000-0000-00005A480000}"/>
    <cellStyle name="Normal 5 2 3 3 4 2 3" xfId="18833" xr:uid="{00000000-0005-0000-0000-00005B480000}"/>
    <cellStyle name="Normal 5 2 3 3 4 2 3 2" xfId="18834" xr:uid="{00000000-0005-0000-0000-00005C480000}"/>
    <cellStyle name="Normal 5 2 3 3 4 2 3 3" xfId="18835" xr:uid="{00000000-0005-0000-0000-00005D480000}"/>
    <cellStyle name="Normal 5 2 3 3 4 2 4" xfId="18836" xr:uid="{00000000-0005-0000-0000-00005E480000}"/>
    <cellStyle name="Normal 5 2 3 3 4 2 5" xfId="18837" xr:uid="{00000000-0005-0000-0000-00005F480000}"/>
    <cellStyle name="Normal 5 2 3 3 4 2 6" xfId="18838" xr:uid="{00000000-0005-0000-0000-000060480000}"/>
    <cellStyle name="Normal 5 2 3 3 4 3" xfId="18839" xr:uid="{00000000-0005-0000-0000-000061480000}"/>
    <cellStyle name="Normal 5 2 3 3 4 3 2" xfId="18840" xr:uid="{00000000-0005-0000-0000-000062480000}"/>
    <cellStyle name="Normal 5 2 3 3 4 3 3" xfId="18841" xr:uid="{00000000-0005-0000-0000-000063480000}"/>
    <cellStyle name="Normal 5 2 3 3 4 3 4" xfId="18842" xr:uid="{00000000-0005-0000-0000-000064480000}"/>
    <cellStyle name="Normal 5 2 3 3 4 4" xfId="18843" xr:uid="{00000000-0005-0000-0000-000065480000}"/>
    <cellStyle name="Normal 5 2 3 3 4 4 2" xfId="18844" xr:uid="{00000000-0005-0000-0000-000066480000}"/>
    <cellStyle name="Normal 5 2 3 3 4 4 3" xfId="18845" xr:uid="{00000000-0005-0000-0000-000067480000}"/>
    <cellStyle name="Normal 5 2 3 3 4 4 4" xfId="18846" xr:uid="{00000000-0005-0000-0000-000068480000}"/>
    <cellStyle name="Normal 5 2 3 3 4 5" xfId="18847" xr:uid="{00000000-0005-0000-0000-000069480000}"/>
    <cellStyle name="Normal 5 2 3 3 4 5 2" xfId="18848" xr:uid="{00000000-0005-0000-0000-00006A480000}"/>
    <cellStyle name="Normal 5 2 3 3 4 5 3" xfId="18849" xr:uid="{00000000-0005-0000-0000-00006B480000}"/>
    <cellStyle name="Normal 5 2 3 3 4 5 4" xfId="18850" xr:uid="{00000000-0005-0000-0000-00006C480000}"/>
    <cellStyle name="Normal 5 2 3 3 4 6" xfId="18851" xr:uid="{00000000-0005-0000-0000-00006D480000}"/>
    <cellStyle name="Normal 5 2 3 3 4 6 2" xfId="18852" xr:uid="{00000000-0005-0000-0000-00006E480000}"/>
    <cellStyle name="Normal 5 2 3 3 4 6 3" xfId="18853" xr:uid="{00000000-0005-0000-0000-00006F480000}"/>
    <cellStyle name="Normal 5 2 3 3 4 7" xfId="18854" xr:uid="{00000000-0005-0000-0000-000070480000}"/>
    <cellStyle name="Normal 5 2 3 3 4 8" xfId="18855" xr:uid="{00000000-0005-0000-0000-000071480000}"/>
    <cellStyle name="Normal 5 2 3 3 4 9" xfId="18856" xr:uid="{00000000-0005-0000-0000-000072480000}"/>
    <cellStyle name="Normal 5 2 3 3 5" xfId="18857" xr:uid="{00000000-0005-0000-0000-000073480000}"/>
    <cellStyle name="Normal 5 2 3 3 5 2" xfId="18858" xr:uid="{00000000-0005-0000-0000-000074480000}"/>
    <cellStyle name="Normal 5 2 3 3 5 2 2" xfId="18859" xr:uid="{00000000-0005-0000-0000-000075480000}"/>
    <cellStyle name="Normal 5 2 3 3 5 2 2 2" xfId="18860" xr:uid="{00000000-0005-0000-0000-000076480000}"/>
    <cellStyle name="Normal 5 2 3 3 5 2 2 3" xfId="18861" xr:uid="{00000000-0005-0000-0000-000077480000}"/>
    <cellStyle name="Normal 5 2 3 3 5 2 2 4" xfId="18862" xr:uid="{00000000-0005-0000-0000-000078480000}"/>
    <cellStyle name="Normal 5 2 3 3 5 2 3" xfId="18863" xr:uid="{00000000-0005-0000-0000-000079480000}"/>
    <cellStyle name="Normal 5 2 3 3 5 2 3 2" xfId="18864" xr:uid="{00000000-0005-0000-0000-00007A480000}"/>
    <cellStyle name="Normal 5 2 3 3 5 2 3 3" xfId="18865" xr:uid="{00000000-0005-0000-0000-00007B480000}"/>
    <cellStyle name="Normal 5 2 3 3 5 2 4" xfId="18866" xr:uid="{00000000-0005-0000-0000-00007C480000}"/>
    <cellStyle name="Normal 5 2 3 3 5 2 5" xfId="18867" xr:uid="{00000000-0005-0000-0000-00007D480000}"/>
    <cellStyle name="Normal 5 2 3 3 5 2 6" xfId="18868" xr:uid="{00000000-0005-0000-0000-00007E480000}"/>
    <cellStyle name="Normal 5 2 3 3 5 3" xfId="18869" xr:uid="{00000000-0005-0000-0000-00007F480000}"/>
    <cellStyle name="Normal 5 2 3 3 5 3 2" xfId="18870" xr:uid="{00000000-0005-0000-0000-000080480000}"/>
    <cellStyle name="Normal 5 2 3 3 5 3 3" xfId="18871" xr:uid="{00000000-0005-0000-0000-000081480000}"/>
    <cellStyle name="Normal 5 2 3 3 5 3 4" xfId="18872" xr:uid="{00000000-0005-0000-0000-000082480000}"/>
    <cellStyle name="Normal 5 2 3 3 5 4" xfId="18873" xr:uid="{00000000-0005-0000-0000-000083480000}"/>
    <cellStyle name="Normal 5 2 3 3 5 4 2" xfId="18874" xr:uid="{00000000-0005-0000-0000-000084480000}"/>
    <cellStyle name="Normal 5 2 3 3 5 4 3" xfId="18875" xr:uid="{00000000-0005-0000-0000-000085480000}"/>
    <cellStyle name="Normal 5 2 3 3 5 4 4" xfId="18876" xr:uid="{00000000-0005-0000-0000-000086480000}"/>
    <cellStyle name="Normal 5 2 3 3 5 5" xfId="18877" xr:uid="{00000000-0005-0000-0000-000087480000}"/>
    <cellStyle name="Normal 5 2 3 3 5 5 2" xfId="18878" xr:uid="{00000000-0005-0000-0000-000088480000}"/>
    <cellStyle name="Normal 5 2 3 3 5 5 3" xfId="18879" xr:uid="{00000000-0005-0000-0000-000089480000}"/>
    <cellStyle name="Normal 5 2 3 3 5 5 4" xfId="18880" xr:uid="{00000000-0005-0000-0000-00008A480000}"/>
    <cellStyle name="Normal 5 2 3 3 5 6" xfId="18881" xr:uid="{00000000-0005-0000-0000-00008B480000}"/>
    <cellStyle name="Normal 5 2 3 3 5 6 2" xfId="18882" xr:uid="{00000000-0005-0000-0000-00008C480000}"/>
    <cellStyle name="Normal 5 2 3 3 5 6 3" xfId="18883" xr:uid="{00000000-0005-0000-0000-00008D480000}"/>
    <cellStyle name="Normal 5 2 3 3 5 7" xfId="18884" xr:uid="{00000000-0005-0000-0000-00008E480000}"/>
    <cellStyle name="Normal 5 2 3 3 5 8" xfId="18885" xr:uid="{00000000-0005-0000-0000-00008F480000}"/>
    <cellStyle name="Normal 5 2 3 3 5 9" xfId="18886" xr:uid="{00000000-0005-0000-0000-000090480000}"/>
    <cellStyle name="Normal 5 2 3 3 6" xfId="18887" xr:uid="{00000000-0005-0000-0000-000091480000}"/>
    <cellStyle name="Normal 5 2 3 3 6 2" xfId="18888" xr:uid="{00000000-0005-0000-0000-000092480000}"/>
    <cellStyle name="Normal 5 2 3 3 6 2 2" xfId="18889" xr:uid="{00000000-0005-0000-0000-000093480000}"/>
    <cellStyle name="Normal 5 2 3 3 6 2 2 2" xfId="18890" xr:uid="{00000000-0005-0000-0000-000094480000}"/>
    <cellStyle name="Normal 5 2 3 3 6 2 2 3" xfId="18891" xr:uid="{00000000-0005-0000-0000-000095480000}"/>
    <cellStyle name="Normal 5 2 3 3 6 2 2 4" xfId="18892" xr:uid="{00000000-0005-0000-0000-000096480000}"/>
    <cellStyle name="Normal 5 2 3 3 6 2 3" xfId="18893" xr:uid="{00000000-0005-0000-0000-000097480000}"/>
    <cellStyle name="Normal 5 2 3 3 6 2 3 2" xfId="18894" xr:uid="{00000000-0005-0000-0000-000098480000}"/>
    <cellStyle name="Normal 5 2 3 3 6 2 3 3" xfId="18895" xr:uid="{00000000-0005-0000-0000-000099480000}"/>
    <cellStyle name="Normal 5 2 3 3 6 2 4" xfId="18896" xr:uid="{00000000-0005-0000-0000-00009A480000}"/>
    <cellStyle name="Normal 5 2 3 3 6 2 5" xfId="18897" xr:uid="{00000000-0005-0000-0000-00009B480000}"/>
    <cellStyle name="Normal 5 2 3 3 6 2 6" xfId="18898" xr:uid="{00000000-0005-0000-0000-00009C480000}"/>
    <cellStyle name="Normal 5 2 3 3 6 3" xfId="18899" xr:uid="{00000000-0005-0000-0000-00009D480000}"/>
    <cellStyle name="Normal 5 2 3 3 6 3 2" xfId="18900" xr:uid="{00000000-0005-0000-0000-00009E480000}"/>
    <cellStyle name="Normal 5 2 3 3 6 3 3" xfId="18901" xr:uid="{00000000-0005-0000-0000-00009F480000}"/>
    <cellStyle name="Normal 5 2 3 3 6 3 4" xfId="18902" xr:uid="{00000000-0005-0000-0000-0000A0480000}"/>
    <cellStyle name="Normal 5 2 3 3 6 4" xfId="18903" xr:uid="{00000000-0005-0000-0000-0000A1480000}"/>
    <cellStyle name="Normal 5 2 3 3 6 4 2" xfId="18904" xr:uid="{00000000-0005-0000-0000-0000A2480000}"/>
    <cellStyle name="Normal 5 2 3 3 6 4 3" xfId="18905" xr:uid="{00000000-0005-0000-0000-0000A3480000}"/>
    <cellStyle name="Normal 5 2 3 3 6 4 4" xfId="18906" xr:uid="{00000000-0005-0000-0000-0000A4480000}"/>
    <cellStyle name="Normal 5 2 3 3 6 5" xfId="18907" xr:uid="{00000000-0005-0000-0000-0000A5480000}"/>
    <cellStyle name="Normal 5 2 3 3 6 5 2" xfId="18908" xr:uid="{00000000-0005-0000-0000-0000A6480000}"/>
    <cellStyle name="Normal 5 2 3 3 6 5 3" xfId="18909" xr:uid="{00000000-0005-0000-0000-0000A7480000}"/>
    <cellStyle name="Normal 5 2 3 3 6 6" xfId="18910" xr:uid="{00000000-0005-0000-0000-0000A8480000}"/>
    <cellStyle name="Normal 5 2 3 3 6 7" xfId="18911" xr:uid="{00000000-0005-0000-0000-0000A9480000}"/>
    <cellStyle name="Normal 5 2 3 3 6 8" xfId="18912" xr:uid="{00000000-0005-0000-0000-0000AA480000}"/>
    <cellStyle name="Normal 5 2 3 3 7" xfId="18913" xr:uid="{00000000-0005-0000-0000-0000AB480000}"/>
    <cellStyle name="Normal 5 2 3 3 7 2" xfId="18914" xr:uid="{00000000-0005-0000-0000-0000AC480000}"/>
    <cellStyle name="Normal 5 2 3 3 7 2 2" xfId="18915" xr:uid="{00000000-0005-0000-0000-0000AD480000}"/>
    <cellStyle name="Normal 5 2 3 3 7 2 3" xfId="18916" xr:uid="{00000000-0005-0000-0000-0000AE480000}"/>
    <cellStyle name="Normal 5 2 3 3 7 2 4" xfId="18917" xr:uid="{00000000-0005-0000-0000-0000AF480000}"/>
    <cellStyle name="Normal 5 2 3 3 7 3" xfId="18918" xr:uid="{00000000-0005-0000-0000-0000B0480000}"/>
    <cellStyle name="Normal 5 2 3 3 7 3 2" xfId="18919" xr:uid="{00000000-0005-0000-0000-0000B1480000}"/>
    <cellStyle name="Normal 5 2 3 3 7 3 3" xfId="18920" xr:uid="{00000000-0005-0000-0000-0000B2480000}"/>
    <cellStyle name="Normal 5 2 3 3 7 4" xfId="18921" xr:uid="{00000000-0005-0000-0000-0000B3480000}"/>
    <cellStyle name="Normal 5 2 3 3 7 5" xfId="18922" xr:uid="{00000000-0005-0000-0000-0000B4480000}"/>
    <cellStyle name="Normal 5 2 3 3 7 6" xfId="18923" xr:uid="{00000000-0005-0000-0000-0000B5480000}"/>
    <cellStyle name="Normal 5 2 3 3 8" xfId="18924" xr:uid="{00000000-0005-0000-0000-0000B6480000}"/>
    <cellStyle name="Normal 5 2 3 3 8 2" xfId="18925" xr:uid="{00000000-0005-0000-0000-0000B7480000}"/>
    <cellStyle name="Normal 5 2 3 3 8 3" xfId="18926" xr:uid="{00000000-0005-0000-0000-0000B8480000}"/>
    <cellStyle name="Normal 5 2 3 3 8 4" xfId="18927" xr:uid="{00000000-0005-0000-0000-0000B9480000}"/>
    <cellStyle name="Normal 5 2 3 3 9" xfId="18928" xr:uid="{00000000-0005-0000-0000-0000BA480000}"/>
    <cellStyle name="Normal 5 2 3 3 9 2" xfId="18929" xr:uid="{00000000-0005-0000-0000-0000BB480000}"/>
    <cellStyle name="Normal 5 2 3 3 9 3" xfId="18930" xr:uid="{00000000-0005-0000-0000-0000BC480000}"/>
    <cellStyle name="Normal 5 2 3 3 9 4" xfId="18931" xr:uid="{00000000-0005-0000-0000-0000BD480000}"/>
    <cellStyle name="Normal 5 2 3 4" xfId="419" xr:uid="{00000000-0005-0000-0000-0000BE480000}"/>
    <cellStyle name="Normal 5 2 3 4 10" xfId="18932" xr:uid="{00000000-0005-0000-0000-0000BF480000}"/>
    <cellStyle name="Normal 5 2 3 4 11" xfId="18933" xr:uid="{00000000-0005-0000-0000-0000C0480000}"/>
    <cellStyle name="Normal 5 2 3 4 2" xfId="18934" xr:uid="{00000000-0005-0000-0000-0000C1480000}"/>
    <cellStyle name="Normal 5 2 3 4 2 10" xfId="18935" xr:uid="{00000000-0005-0000-0000-0000C2480000}"/>
    <cellStyle name="Normal 5 2 3 4 2 2" xfId="18936" xr:uid="{00000000-0005-0000-0000-0000C3480000}"/>
    <cellStyle name="Normal 5 2 3 4 2 2 2" xfId="18937" xr:uid="{00000000-0005-0000-0000-0000C4480000}"/>
    <cellStyle name="Normal 5 2 3 4 2 2 2 2" xfId="18938" xr:uid="{00000000-0005-0000-0000-0000C5480000}"/>
    <cellStyle name="Normal 5 2 3 4 2 2 2 2 2" xfId="18939" xr:uid="{00000000-0005-0000-0000-0000C6480000}"/>
    <cellStyle name="Normal 5 2 3 4 2 2 2 2 3" xfId="18940" xr:uid="{00000000-0005-0000-0000-0000C7480000}"/>
    <cellStyle name="Normal 5 2 3 4 2 2 2 2 4" xfId="18941" xr:uid="{00000000-0005-0000-0000-0000C8480000}"/>
    <cellStyle name="Normal 5 2 3 4 2 2 2 3" xfId="18942" xr:uid="{00000000-0005-0000-0000-0000C9480000}"/>
    <cellStyle name="Normal 5 2 3 4 2 2 2 3 2" xfId="18943" xr:uid="{00000000-0005-0000-0000-0000CA480000}"/>
    <cellStyle name="Normal 5 2 3 4 2 2 2 3 3" xfId="18944" xr:uid="{00000000-0005-0000-0000-0000CB480000}"/>
    <cellStyle name="Normal 5 2 3 4 2 2 2 4" xfId="18945" xr:uid="{00000000-0005-0000-0000-0000CC480000}"/>
    <cellStyle name="Normal 5 2 3 4 2 2 2 5" xfId="18946" xr:uid="{00000000-0005-0000-0000-0000CD480000}"/>
    <cellStyle name="Normal 5 2 3 4 2 2 2 6" xfId="18947" xr:uid="{00000000-0005-0000-0000-0000CE480000}"/>
    <cellStyle name="Normal 5 2 3 4 2 2 3" xfId="18948" xr:uid="{00000000-0005-0000-0000-0000CF480000}"/>
    <cellStyle name="Normal 5 2 3 4 2 2 3 2" xfId="18949" xr:uid="{00000000-0005-0000-0000-0000D0480000}"/>
    <cellStyle name="Normal 5 2 3 4 2 2 3 3" xfId="18950" xr:uid="{00000000-0005-0000-0000-0000D1480000}"/>
    <cellStyle name="Normal 5 2 3 4 2 2 3 4" xfId="18951" xr:uid="{00000000-0005-0000-0000-0000D2480000}"/>
    <cellStyle name="Normal 5 2 3 4 2 2 4" xfId="18952" xr:uid="{00000000-0005-0000-0000-0000D3480000}"/>
    <cellStyle name="Normal 5 2 3 4 2 2 4 2" xfId="18953" xr:uid="{00000000-0005-0000-0000-0000D4480000}"/>
    <cellStyle name="Normal 5 2 3 4 2 2 4 3" xfId="18954" xr:uid="{00000000-0005-0000-0000-0000D5480000}"/>
    <cellStyle name="Normal 5 2 3 4 2 2 4 4" xfId="18955" xr:uid="{00000000-0005-0000-0000-0000D6480000}"/>
    <cellStyle name="Normal 5 2 3 4 2 2 5" xfId="18956" xr:uid="{00000000-0005-0000-0000-0000D7480000}"/>
    <cellStyle name="Normal 5 2 3 4 2 2 5 2" xfId="18957" xr:uid="{00000000-0005-0000-0000-0000D8480000}"/>
    <cellStyle name="Normal 5 2 3 4 2 2 5 3" xfId="18958" xr:uid="{00000000-0005-0000-0000-0000D9480000}"/>
    <cellStyle name="Normal 5 2 3 4 2 2 5 4" xfId="18959" xr:uid="{00000000-0005-0000-0000-0000DA480000}"/>
    <cellStyle name="Normal 5 2 3 4 2 2 6" xfId="18960" xr:uid="{00000000-0005-0000-0000-0000DB480000}"/>
    <cellStyle name="Normal 5 2 3 4 2 2 6 2" xfId="18961" xr:uid="{00000000-0005-0000-0000-0000DC480000}"/>
    <cellStyle name="Normal 5 2 3 4 2 2 6 3" xfId="18962" xr:uid="{00000000-0005-0000-0000-0000DD480000}"/>
    <cellStyle name="Normal 5 2 3 4 2 2 7" xfId="18963" xr:uid="{00000000-0005-0000-0000-0000DE480000}"/>
    <cellStyle name="Normal 5 2 3 4 2 2 8" xfId="18964" xr:uid="{00000000-0005-0000-0000-0000DF480000}"/>
    <cellStyle name="Normal 5 2 3 4 2 2 9" xfId="18965" xr:uid="{00000000-0005-0000-0000-0000E0480000}"/>
    <cellStyle name="Normal 5 2 3 4 2 3" xfId="18966" xr:uid="{00000000-0005-0000-0000-0000E1480000}"/>
    <cellStyle name="Normal 5 2 3 4 2 3 2" xfId="18967" xr:uid="{00000000-0005-0000-0000-0000E2480000}"/>
    <cellStyle name="Normal 5 2 3 4 2 3 2 2" xfId="18968" xr:uid="{00000000-0005-0000-0000-0000E3480000}"/>
    <cellStyle name="Normal 5 2 3 4 2 3 2 3" xfId="18969" xr:uid="{00000000-0005-0000-0000-0000E4480000}"/>
    <cellStyle name="Normal 5 2 3 4 2 3 2 4" xfId="18970" xr:uid="{00000000-0005-0000-0000-0000E5480000}"/>
    <cellStyle name="Normal 5 2 3 4 2 3 3" xfId="18971" xr:uid="{00000000-0005-0000-0000-0000E6480000}"/>
    <cellStyle name="Normal 5 2 3 4 2 3 3 2" xfId="18972" xr:uid="{00000000-0005-0000-0000-0000E7480000}"/>
    <cellStyle name="Normal 5 2 3 4 2 3 3 3" xfId="18973" xr:uid="{00000000-0005-0000-0000-0000E8480000}"/>
    <cellStyle name="Normal 5 2 3 4 2 3 4" xfId="18974" xr:uid="{00000000-0005-0000-0000-0000E9480000}"/>
    <cellStyle name="Normal 5 2 3 4 2 3 5" xfId="18975" xr:uid="{00000000-0005-0000-0000-0000EA480000}"/>
    <cellStyle name="Normal 5 2 3 4 2 3 6" xfId="18976" xr:uid="{00000000-0005-0000-0000-0000EB480000}"/>
    <cellStyle name="Normal 5 2 3 4 2 4" xfId="18977" xr:uid="{00000000-0005-0000-0000-0000EC480000}"/>
    <cellStyle name="Normal 5 2 3 4 2 4 2" xfId="18978" xr:uid="{00000000-0005-0000-0000-0000ED480000}"/>
    <cellStyle name="Normal 5 2 3 4 2 4 3" xfId="18979" xr:uid="{00000000-0005-0000-0000-0000EE480000}"/>
    <cellStyle name="Normal 5 2 3 4 2 4 4" xfId="18980" xr:uid="{00000000-0005-0000-0000-0000EF480000}"/>
    <cellStyle name="Normal 5 2 3 4 2 5" xfId="18981" xr:uid="{00000000-0005-0000-0000-0000F0480000}"/>
    <cellStyle name="Normal 5 2 3 4 2 5 2" xfId="18982" xr:uid="{00000000-0005-0000-0000-0000F1480000}"/>
    <cellStyle name="Normal 5 2 3 4 2 5 3" xfId="18983" xr:uid="{00000000-0005-0000-0000-0000F2480000}"/>
    <cellStyle name="Normal 5 2 3 4 2 5 4" xfId="18984" xr:uid="{00000000-0005-0000-0000-0000F3480000}"/>
    <cellStyle name="Normal 5 2 3 4 2 6" xfId="18985" xr:uid="{00000000-0005-0000-0000-0000F4480000}"/>
    <cellStyle name="Normal 5 2 3 4 2 6 2" xfId="18986" xr:uid="{00000000-0005-0000-0000-0000F5480000}"/>
    <cellStyle name="Normal 5 2 3 4 2 6 3" xfId="18987" xr:uid="{00000000-0005-0000-0000-0000F6480000}"/>
    <cellStyle name="Normal 5 2 3 4 2 6 4" xfId="18988" xr:uid="{00000000-0005-0000-0000-0000F7480000}"/>
    <cellStyle name="Normal 5 2 3 4 2 7" xfId="18989" xr:uid="{00000000-0005-0000-0000-0000F8480000}"/>
    <cellStyle name="Normal 5 2 3 4 2 7 2" xfId="18990" xr:uid="{00000000-0005-0000-0000-0000F9480000}"/>
    <cellStyle name="Normal 5 2 3 4 2 7 3" xfId="18991" xr:uid="{00000000-0005-0000-0000-0000FA480000}"/>
    <cellStyle name="Normal 5 2 3 4 2 8" xfId="18992" xr:uid="{00000000-0005-0000-0000-0000FB480000}"/>
    <cellStyle name="Normal 5 2 3 4 2 9" xfId="18993" xr:uid="{00000000-0005-0000-0000-0000FC480000}"/>
    <cellStyle name="Normal 5 2 3 4 3" xfId="18994" xr:uid="{00000000-0005-0000-0000-0000FD480000}"/>
    <cellStyle name="Normal 5 2 3 4 3 2" xfId="18995" xr:uid="{00000000-0005-0000-0000-0000FE480000}"/>
    <cellStyle name="Normal 5 2 3 4 3 2 2" xfId="18996" xr:uid="{00000000-0005-0000-0000-0000FF480000}"/>
    <cellStyle name="Normal 5 2 3 4 3 2 2 2" xfId="18997" xr:uid="{00000000-0005-0000-0000-000000490000}"/>
    <cellStyle name="Normal 5 2 3 4 3 2 2 3" xfId="18998" xr:uid="{00000000-0005-0000-0000-000001490000}"/>
    <cellStyle name="Normal 5 2 3 4 3 2 2 4" xfId="18999" xr:uid="{00000000-0005-0000-0000-000002490000}"/>
    <cellStyle name="Normal 5 2 3 4 3 2 3" xfId="19000" xr:uid="{00000000-0005-0000-0000-000003490000}"/>
    <cellStyle name="Normal 5 2 3 4 3 2 3 2" xfId="19001" xr:uid="{00000000-0005-0000-0000-000004490000}"/>
    <cellStyle name="Normal 5 2 3 4 3 2 3 3" xfId="19002" xr:uid="{00000000-0005-0000-0000-000005490000}"/>
    <cellStyle name="Normal 5 2 3 4 3 2 4" xfId="19003" xr:uid="{00000000-0005-0000-0000-000006490000}"/>
    <cellStyle name="Normal 5 2 3 4 3 2 5" xfId="19004" xr:uid="{00000000-0005-0000-0000-000007490000}"/>
    <cellStyle name="Normal 5 2 3 4 3 2 6" xfId="19005" xr:uid="{00000000-0005-0000-0000-000008490000}"/>
    <cellStyle name="Normal 5 2 3 4 3 3" xfId="19006" xr:uid="{00000000-0005-0000-0000-000009490000}"/>
    <cellStyle name="Normal 5 2 3 4 3 3 2" xfId="19007" xr:uid="{00000000-0005-0000-0000-00000A490000}"/>
    <cellStyle name="Normal 5 2 3 4 3 3 3" xfId="19008" xr:uid="{00000000-0005-0000-0000-00000B490000}"/>
    <cellStyle name="Normal 5 2 3 4 3 3 4" xfId="19009" xr:uid="{00000000-0005-0000-0000-00000C490000}"/>
    <cellStyle name="Normal 5 2 3 4 3 4" xfId="19010" xr:uid="{00000000-0005-0000-0000-00000D490000}"/>
    <cellStyle name="Normal 5 2 3 4 3 4 2" xfId="19011" xr:uid="{00000000-0005-0000-0000-00000E490000}"/>
    <cellStyle name="Normal 5 2 3 4 3 4 3" xfId="19012" xr:uid="{00000000-0005-0000-0000-00000F490000}"/>
    <cellStyle name="Normal 5 2 3 4 3 4 4" xfId="19013" xr:uid="{00000000-0005-0000-0000-000010490000}"/>
    <cellStyle name="Normal 5 2 3 4 3 5" xfId="19014" xr:uid="{00000000-0005-0000-0000-000011490000}"/>
    <cellStyle name="Normal 5 2 3 4 3 5 2" xfId="19015" xr:uid="{00000000-0005-0000-0000-000012490000}"/>
    <cellStyle name="Normal 5 2 3 4 3 5 3" xfId="19016" xr:uid="{00000000-0005-0000-0000-000013490000}"/>
    <cellStyle name="Normal 5 2 3 4 3 5 4" xfId="19017" xr:uid="{00000000-0005-0000-0000-000014490000}"/>
    <cellStyle name="Normal 5 2 3 4 3 6" xfId="19018" xr:uid="{00000000-0005-0000-0000-000015490000}"/>
    <cellStyle name="Normal 5 2 3 4 3 6 2" xfId="19019" xr:uid="{00000000-0005-0000-0000-000016490000}"/>
    <cellStyle name="Normal 5 2 3 4 3 6 3" xfId="19020" xr:uid="{00000000-0005-0000-0000-000017490000}"/>
    <cellStyle name="Normal 5 2 3 4 3 7" xfId="19021" xr:uid="{00000000-0005-0000-0000-000018490000}"/>
    <cellStyle name="Normal 5 2 3 4 3 8" xfId="19022" xr:uid="{00000000-0005-0000-0000-000019490000}"/>
    <cellStyle name="Normal 5 2 3 4 3 9" xfId="19023" xr:uid="{00000000-0005-0000-0000-00001A490000}"/>
    <cellStyle name="Normal 5 2 3 4 4" xfId="19024" xr:uid="{00000000-0005-0000-0000-00001B490000}"/>
    <cellStyle name="Normal 5 2 3 4 4 2" xfId="19025" xr:uid="{00000000-0005-0000-0000-00001C490000}"/>
    <cellStyle name="Normal 5 2 3 4 4 2 2" xfId="19026" xr:uid="{00000000-0005-0000-0000-00001D490000}"/>
    <cellStyle name="Normal 5 2 3 4 4 2 3" xfId="19027" xr:uid="{00000000-0005-0000-0000-00001E490000}"/>
    <cellStyle name="Normal 5 2 3 4 4 2 4" xfId="19028" xr:uid="{00000000-0005-0000-0000-00001F490000}"/>
    <cellStyle name="Normal 5 2 3 4 4 3" xfId="19029" xr:uid="{00000000-0005-0000-0000-000020490000}"/>
    <cellStyle name="Normal 5 2 3 4 4 3 2" xfId="19030" xr:uid="{00000000-0005-0000-0000-000021490000}"/>
    <cellStyle name="Normal 5 2 3 4 4 3 3" xfId="19031" xr:uid="{00000000-0005-0000-0000-000022490000}"/>
    <cellStyle name="Normal 5 2 3 4 4 4" xfId="19032" xr:uid="{00000000-0005-0000-0000-000023490000}"/>
    <cellStyle name="Normal 5 2 3 4 4 5" xfId="19033" xr:uid="{00000000-0005-0000-0000-000024490000}"/>
    <cellStyle name="Normal 5 2 3 4 4 6" xfId="19034" xr:uid="{00000000-0005-0000-0000-000025490000}"/>
    <cellStyle name="Normal 5 2 3 4 5" xfId="19035" xr:uid="{00000000-0005-0000-0000-000026490000}"/>
    <cellStyle name="Normal 5 2 3 4 5 2" xfId="19036" xr:uid="{00000000-0005-0000-0000-000027490000}"/>
    <cellStyle name="Normal 5 2 3 4 5 3" xfId="19037" xr:uid="{00000000-0005-0000-0000-000028490000}"/>
    <cellStyle name="Normal 5 2 3 4 5 4" xfId="19038" xr:uid="{00000000-0005-0000-0000-000029490000}"/>
    <cellStyle name="Normal 5 2 3 4 6" xfId="19039" xr:uid="{00000000-0005-0000-0000-00002A490000}"/>
    <cellStyle name="Normal 5 2 3 4 6 2" xfId="19040" xr:uid="{00000000-0005-0000-0000-00002B490000}"/>
    <cellStyle name="Normal 5 2 3 4 6 3" xfId="19041" xr:uid="{00000000-0005-0000-0000-00002C490000}"/>
    <cellStyle name="Normal 5 2 3 4 6 4" xfId="19042" xr:uid="{00000000-0005-0000-0000-00002D490000}"/>
    <cellStyle name="Normal 5 2 3 4 7" xfId="19043" xr:uid="{00000000-0005-0000-0000-00002E490000}"/>
    <cellStyle name="Normal 5 2 3 4 7 2" xfId="19044" xr:uid="{00000000-0005-0000-0000-00002F490000}"/>
    <cellStyle name="Normal 5 2 3 4 7 3" xfId="19045" xr:uid="{00000000-0005-0000-0000-000030490000}"/>
    <cellStyle name="Normal 5 2 3 4 7 4" xfId="19046" xr:uid="{00000000-0005-0000-0000-000031490000}"/>
    <cellStyle name="Normal 5 2 3 4 8" xfId="19047" xr:uid="{00000000-0005-0000-0000-000032490000}"/>
    <cellStyle name="Normal 5 2 3 4 8 2" xfId="19048" xr:uid="{00000000-0005-0000-0000-000033490000}"/>
    <cellStyle name="Normal 5 2 3 4 8 3" xfId="19049" xr:uid="{00000000-0005-0000-0000-000034490000}"/>
    <cellStyle name="Normal 5 2 3 4 9" xfId="19050" xr:uid="{00000000-0005-0000-0000-000035490000}"/>
    <cellStyle name="Normal 5 2 3 5" xfId="19051" xr:uid="{00000000-0005-0000-0000-000036490000}"/>
    <cellStyle name="Normal 5 2 3 5 10" xfId="19052" xr:uid="{00000000-0005-0000-0000-000037490000}"/>
    <cellStyle name="Normal 5 2 3 5 11" xfId="19053" xr:uid="{00000000-0005-0000-0000-000038490000}"/>
    <cellStyle name="Normal 5 2 3 5 2" xfId="19054" xr:uid="{00000000-0005-0000-0000-000039490000}"/>
    <cellStyle name="Normal 5 2 3 5 2 10" xfId="19055" xr:uid="{00000000-0005-0000-0000-00003A490000}"/>
    <cellStyle name="Normal 5 2 3 5 2 2" xfId="19056" xr:uid="{00000000-0005-0000-0000-00003B490000}"/>
    <cellStyle name="Normal 5 2 3 5 2 2 2" xfId="19057" xr:uid="{00000000-0005-0000-0000-00003C490000}"/>
    <cellStyle name="Normal 5 2 3 5 2 2 2 2" xfId="19058" xr:uid="{00000000-0005-0000-0000-00003D490000}"/>
    <cellStyle name="Normal 5 2 3 5 2 2 2 2 2" xfId="19059" xr:uid="{00000000-0005-0000-0000-00003E490000}"/>
    <cellStyle name="Normal 5 2 3 5 2 2 2 2 3" xfId="19060" xr:uid="{00000000-0005-0000-0000-00003F490000}"/>
    <cellStyle name="Normal 5 2 3 5 2 2 2 2 4" xfId="19061" xr:uid="{00000000-0005-0000-0000-000040490000}"/>
    <cellStyle name="Normal 5 2 3 5 2 2 2 3" xfId="19062" xr:uid="{00000000-0005-0000-0000-000041490000}"/>
    <cellStyle name="Normal 5 2 3 5 2 2 2 3 2" xfId="19063" xr:uid="{00000000-0005-0000-0000-000042490000}"/>
    <cellStyle name="Normal 5 2 3 5 2 2 2 3 3" xfId="19064" xr:uid="{00000000-0005-0000-0000-000043490000}"/>
    <cellStyle name="Normal 5 2 3 5 2 2 2 4" xfId="19065" xr:uid="{00000000-0005-0000-0000-000044490000}"/>
    <cellStyle name="Normal 5 2 3 5 2 2 2 5" xfId="19066" xr:uid="{00000000-0005-0000-0000-000045490000}"/>
    <cellStyle name="Normal 5 2 3 5 2 2 2 6" xfId="19067" xr:uid="{00000000-0005-0000-0000-000046490000}"/>
    <cellStyle name="Normal 5 2 3 5 2 2 3" xfId="19068" xr:uid="{00000000-0005-0000-0000-000047490000}"/>
    <cellStyle name="Normal 5 2 3 5 2 2 3 2" xfId="19069" xr:uid="{00000000-0005-0000-0000-000048490000}"/>
    <cellStyle name="Normal 5 2 3 5 2 2 3 3" xfId="19070" xr:uid="{00000000-0005-0000-0000-000049490000}"/>
    <cellStyle name="Normal 5 2 3 5 2 2 3 4" xfId="19071" xr:uid="{00000000-0005-0000-0000-00004A490000}"/>
    <cellStyle name="Normal 5 2 3 5 2 2 4" xfId="19072" xr:uid="{00000000-0005-0000-0000-00004B490000}"/>
    <cellStyle name="Normal 5 2 3 5 2 2 4 2" xfId="19073" xr:uid="{00000000-0005-0000-0000-00004C490000}"/>
    <cellStyle name="Normal 5 2 3 5 2 2 4 3" xfId="19074" xr:uid="{00000000-0005-0000-0000-00004D490000}"/>
    <cellStyle name="Normal 5 2 3 5 2 2 4 4" xfId="19075" xr:uid="{00000000-0005-0000-0000-00004E490000}"/>
    <cellStyle name="Normal 5 2 3 5 2 2 5" xfId="19076" xr:uid="{00000000-0005-0000-0000-00004F490000}"/>
    <cellStyle name="Normal 5 2 3 5 2 2 5 2" xfId="19077" xr:uid="{00000000-0005-0000-0000-000050490000}"/>
    <cellStyle name="Normal 5 2 3 5 2 2 5 3" xfId="19078" xr:uid="{00000000-0005-0000-0000-000051490000}"/>
    <cellStyle name="Normal 5 2 3 5 2 2 5 4" xfId="19079" xr:uid="{00000000-0005-0000-0000-000052490000}"/>
    <cellStyle name="Normal 5 2 3 5 2 2 6" xfId="19080" xr:uid="{00000000-0005-0000-0000-000053490000}"/>
    <cellStyle name="Normal 5 2 3 5 2 2 6 2" xfId="19081" xr:uid="{00000000-0005-0000-0000-000054490000}"/>
    <cellStyle name="Normal 5 2 3 5 2 2 6 3" xfId="19082" xr:uid="{00000000-0005-0000-0000-000055490000}"/>
    <cellStyle name="Normal 5 2 3 5 2 2 7" xfId="19083" xr:uid="{00000000-0005-0000-0000-000056490000}"/>
    <cellStyle name="Normal 5 2 3 5 2 2 8" xfId="19084" xr:uid="{00000000-0005-0000-0000-000057490000}"/>
    <cellStyle name="Normal 5 2 3 5 2 2 9" xfId="19085" xr:uid="{00000000-0005-0000-0000-000058490000}"/>
    <cellStyle name="Normal 5 2 3 5 2 3" xfId="19086" xr:uid="{00000000-0005-0000-0000-000059490000}"/>
    <cellStyle name="Normal 5 2 3 5 2 3 2" xfId="19087" xr:uid="{00000000-0005-0000-0000-00005A490000}"/>
    <cellStyle name="Normal 5 2 3 5 2 3 2 2" xfId="19088" xr:uid="{00000000-0005-0000-0000-00005B490000}"/>
    <cellStyle name="Normal 5 2 3 5 2 3 2 3" xfId="19089" xr:uid="{00000000-0005-0000-0000-00005C490000}"/>
    <cellStyle name="Normal 5 2 3 5 2 3 2 4" xfId="19090" xr:uid="{00000000-0005-0000-0000-00005D490000}"/>
    <cellStyle name="Normal 5 2 3 5 2 3 3" xfId="19091" xr:uid="{00000000-0005-0000-0000-00005E490000}"/>
    <cellStyle name="Normal 5 2 3 5 2 3 3 2" xfId="19092" xr:uid="{00000000-0005-0000-0000-00005F490000}"/>
    <cellStyle name="Normal 5 2 3 5 2 3 3 3" xfId="19093" xr:uid="{00000000-0005-0000-0000-000060490000}"/>
    <cellStyle name="Normal 5 2 3 5 2 3 4" xfId="19094" xr:uid="{00000000-0005-0000-0000-000061490000}"/>
    <cellStyle name="Normal 5 2 3 5 2 3 5" xfId="19095" xr:uid="{00000000-0005-0000-0000-000062490000}"/>
    <cellStyle name="Normal 5 2 3 5 2 3 6" xfId="19096" xr:uid="{00000000-0005-0000-0000-000063490000}"/>
    <cellStyle name="Normal 5 2 3 5 2 4" xfId="19097" xr:uid="{00000000-0005-0000-0000-000064490000}"/>
    <cellStyle name="Normal 5 2 3 5 2 4 2" xfId="19098" xr:uid="{00000000-0005-0000-0000-000065490000}"/>
    <cellStyle name="Normal 5 2 3 5 2 4 3" xfId="19099" xr:uid="{00000000-0005-0000-0000-000066490000}"/>
    <cellStyle name="Normal 5 2 3 5 2 4 4" xfId="19100" xr:uid="{00000000-0005-0000-0000-000067490000}"/>
    <cellStyle name="Normal 5 2 3 5 2 5" xfId="19101" xr:uid="{00000000-0005-0000-0000-000068490000}"/>
    <cellStyle name="Normal 5 2 3 5 2 5 2" xfId="19102" xr:uid="{00000000-0005-0000-0000-000069490000}"/>
    <cellStyle name="Normal 5 2 3 5 2 5 3" xfId="19103" xr:uid="{00000000-0005-0000-0000-00006A490000}"/>
    <cellStyle name="Normal 5 2 3 5 2 5 4" xfId="19104" xr:uid="{00000000-0005-0000-0000-00006B490000}"/>
    <cellStyle name="Normal 5 2 3 5 2 6" xfId="19105" xr:uid="{00000000-0005-0000-0000-00006C490000}"/>
    <cellStyle name="Normal 5 2 3 5 2 6 2" xfId="19106" xr:uid="{00000000-0005-0000-0000-00006D490000}"/>
    <cellStyle name="Normal 5 2 3 5 2 6 3" xfId="19107" xr:uid="{00000000-0005-0000-0000-00006E490000}"/>
    <cellStyle name="Normal 5 2 3 5 2 6 4" xfId="19108" xr:uid="{00000000-0005-0000-0000-00006F490000}"/>
    <cellStyle name="Normal 5 2 3 5 2 7" xfId="19109" xr:uid="{00000000-0005-0000-0000-000070490000}"/>
    <cellStyle name="Normal 5 2 3 5 2 7 2" xfId="19110" xr:uid="{00000000-0005-0000-0000-000071490000}"/>
    <cellStyle name="Normal 5 2 3 5 2 7 3" xfId="19111" xr:uid="{00000000-0005-0000-0000-000072490000}"/>
    <cellStyle name="Normal 5 2 3 5 2 8" xfId="19112" xr:uid="{00000000-0005-0000-0000-000073490000}"/>
    <cellStyle name="Normal 5 2 3 5 2 9" xfId="19113" xr:uid="{00000000-0005-0000-0000-000074490000}"/>
    <cellStyle name="Normal 5 2 3 5 3" xfId="19114" xr:uid="{00000000-0005-0000-0000-000075490000}"/>
    <cellStyle name="Normal 5 2 3 5 3 2" xfId="19115" xr:uid="{00000000-0005-0000-0000-000076490000}"/>
    <cellStyle name="Normal 5 2 3 5 3 2 2" xfId="19116" xr:uid="{00000000-0005-0000-0000-000077490000}"/>
    <cellStyle name="Normal 5 2 3 5 3 2 2 2" xfId="19117" xr:uid="{00000000-0005-0000-0000-000078490000}"/>
    <cellStyle name="Normal 5 2 3 5 3 2 2 3" xfId="19118" xr:uid="{00000000-0005-0000-0000-000079490000}"/>
    <cellStyle name="Normal 5 2 3 5 3 2 2 4" xfId="19119" xr:uid="{00000000-0005-0000-0000-00007A490000}"/>
    <cellStyle name="Normal 5 2 3 5 3 2 3" xfId="19120" xr:uid="{00000000-0005-0000-0000-00007B490000}"/>
    <cellStyle name="Normal 5 2 3 5 3 2 3 2" xfId="19121" xr:uid="{00000000-0005-0000-0000-00007C490000}"/>
    <cellStyle name="Normal 5 2 3 5 3 2 3 3" xfId="19122" xr:uid="{00000000-0005-0000-0000-00007D490000}"/>
    <cellStyle name="Normal 5 2 3 5 3 2 4" xfId="19123" xr:uid="{00000000-0005-0000-0000-00007E490000}"/>
    <cellStyle name="Normal 5 2 3 5 3 2 5" xfId="19124" xr:uid="{00000000-0005-0000-0000-00007F490000}"/>
    <cellStyle name="Normal 5 2 3 5 3 2 6" xfId="19125" xr:uid="{00000000-0005-0000-0000-000080490000}"/>
    <cellStyle name="Normal 5 2 3 5 3 3" xfId="19126" xr:uid="{00000000-0005-0000-0000-000081490000}"/>
    <cellStyle name="Normal 5 2 3 5 3 3 2" xfId="19127" xr:uid="{00000000-0005-0000-0000-000082490000}"/>
    <cellStyle name="Normal 5 2 3 5 3 3 3" xfId="19128" xr:uid="{00000000-0005-0000-0000-000083490000}"/>
    <cellStyle name="Normal 5 2 3 5 3 3 4" xfId="19129" xr:uid="{00000000-0005-0000-0000-000084490000}"/>
    <cellStyle name="Normal 5 2 3 5 3 4" xfId="19130" xr:uid="{00000000-0005-0000-0000-000085490000}"/>
    <cellStyle name="Normal 5 2 3 5 3 4 2" xfId="19131" xr:uid="{00000000-0005-0000-0000-000086490000}"/>
    <cellStyle name="Normal 5 2 3 5 3 4 3" xfId="19132" xr:uid="{00000000-0005-0000-0000-000087490000}"/>
    <cellStyle name="Normal 5 2 3 5 3 4 4" xfId="19133" xr:uid="{00000000-0005-0000-0000-000088490000}"/>
    <cellStyle name="Normal 5 2 3 5 3 5" xfId="19134" xr:uid="{00000000-0005-0000-0000-000089490000}"/>
    <cellStyle name="Normal 5 2 3 5 3 5 2" xfId="19135" xr:uid="{00000000-0005-0000-0000-00008A490000}"/>
    <cellStyle name="Normal 5 2 3 5 3 5 3" xfId="19136" xr:uid="{00000000-0005-0000-0000-00008B490000}"/>
    <cellStyle name="Normal 5 2 3 5 3 5 4" xfId="19137" xr:uid="{00000000-0005-0000-0000-00008C490000}"/>
    <cellStyle name="Normal 5 2 3 5 3 6" xfId="19138" xr:uid="{00000000-0005-0000-0000-00008D490000}"/>
    <cellStyle name="Normal 5 2 3 5 3 6 2" xfId="19139" xr:uid="{00000000-0005-0000-0000-00008E490000}"/>
    <cellStyle name="Normal 5 2 3 5 3 6 3" xfId="19140" xr:uid="{00000000-0005-0000-0000-00008F490000}"/>
    <cellStyle name="Normal 5 2 3 5 3 7" xfId="19141" xr:uid="{00000000-0005-0000-0000-000090490000}"/>
    <cellStyle name="Normal 5 2 3 5 3 8" xfId="19142" xr:uid="{00000000-0005-0000-0000-000091490000}"/>
    <cellStyle name="Normal 5 2 3 5 3 9" xfId="19143" xr:uid="{00000000-0005-0000-0000-000092490000}"/>
    <cellStyle name="Normal 5 2 3 5 4" xfId="19144" xr:uid="{00000000-0005-0000-0000-000093490000}"/>
    <cellStyle name="Normal 5 2 3 5 4 2" xfId="19145" xr:uid="{00000000-0005-0000-0000-000094490000}"/>
    <cellStyle name="Normal 5 2 3 5 4 2 2" xfId="19146" xr:uid="{00000000-0005-0000-0000-000095490000}"/>
    <cellStyle name="Normal 5 2 3 5 4 2 3" xfId="19147" xr:uid="{00000000-0005-0000-0000-000096490000}"/>
    <cellStyle name="Normal 5 2 3 5 4 2 4" xfId="19148" xr:uid="{00000000-0005-0000-0000-000097490000}"/>
    <cellStyle name="Normal 5 2 3 5 4 3" xfId="19149" xr:uid="{00000000-0005-0000-0000-000098490000}"/>
    <cellStyle name="Normal 5 2 3 5 4 3 2" xfId="19150" xr:uid="{00000000-0005-0000-0000-000099490000}"/>
    <cellStyle name="Normal 5 2 3 5 4 3 3" xfId="19151" xr:uid="{00000000-0005-0000-0000-00009A490000}"/>
    <cellStyle name="Normal 5 2 3 5 4 4" xfId="19152" xr:uid="{00000000-0005-0000-0000-00009B490000}"/>
    <cellStyle name="Normal 5 2 3 5 4 5" xfId="19153" xr:uid="{00000000-0005-0000-0000-00009C490000}"/>
    <cellStyle name="Normal 5 2 3 5 4 6" xfId="19154" xr:uid="{00000000-0005-0000-0000-00009D490000}"/>
    <cellStyle name="Normal 5 2 3 5 5" xfId="19155" xr:uid="{00000000-0005-0000-0000-00009E490000}"/>
    <cellStyle name="Normal 5 2 3 5 5 2" xfId="19156" xr:uid="{00000000-0005-0000-0000-00009F490000}"/>
    <cellStyle name="Normal 5 2 3 5 5 3" xfId="19157" xr:uid="{00000000-0005-0000-0000-0000A0490000}"/>
    <cellStyle name="Normal 5 2 3 5 5 4" xfId="19158" xr:uid="{00000000-0005-0000-0000-0000A1490000}"/>
    <cellStyle name="Normal 5 2 3 5 6" xfId="19159" xr:uid="{00000000-0005-0000-0000-0000A2490000}"/>
    <cellStyle name="Normal 5 2 3 5 6 2" xfId="19160" xr:uid="{00000000-0005-0000-0000-0000A3490000}"/>
    <cellStyle name="Normal 5 2 3 5 6 3" xfId="19161" xr:uid="{00000000-0005-0000-0000-0000A4490000}"/>
    <cellStyle name="Normal 5 2 3 5 6 4" xfId="19162" xr:uid="{00000000-0005-0000-0000-0000A5490000}"/>
    <cellStyle name="Normal 5 2 3 5 7" xfId="19163" xr:uid="{00000000-0005-0000-0000-0000A6490000}"/>
    <cellStyle name="Normal 5 2 3 5 7 2" xfId="19164" xr:uid="{00000000-0005-0000-0000-0000A7490000}"/>
    <cellStyle name="Normal 5 2 3 5 7 3" xfId="19165" xr:uid="{00000000-0005-0000-0000-0000A8490000}"/>
    <cellStyle name="Normal 5 2 3 5 7 4" xfId="19166" xr:uid="{00000000-0005-0000-0000-0000A9490000}"/>
    <cellStyle name="Normal 5 2 3 5 8" xfId="19167" xr:uid="{00000000-0005-0000-0000-0000AA490000}"/>
    <cellStyle name="Normal 5 2 3 5 8 2" xfId="19168" xr:uid="{00000000-0005-0000-0000-0000AB490000}"/>
    <cellStyle name="Normal 5 2 3 5 8 3" xfId="19169" xr:uid="{00000000-0005-0000-0000-0000AC490000}"/>
    <cellStyle name="Normal 5 2 3 5 9" xfId="19170" xr:uid="{00000000-0005-0000-0000-0000AD490000}"/>
    <cellStyle name="Normal 5 2 3 6" xfId="19171" xr:uid="{00000000-0005-0000-0000-0000AE490000}"/>
    <cellStyle name="Normal 5 2 3 6 10" xfId="19172" xr:uid="{00000000-0005-0000-0000-0000AF490000}"/>
    <cellStyle name="Normal 5 2 3 6 11" xfId="19173" xr:uid="{00000000-0005-0000-0000-0000B0490000}"/>
    <cellStyle name="Normal 5 2 3 6 2" xfId="19174" xr:uid="{00000000-0005-0000-0000-0000B1490000}"/>
    <cellStyle name="Normal 5 2 3 6 2 10" xfId="19175" xr:uid="{00000000-0005-0000-0000-0000B2490000}"/>
    <cellStyle name="Normal 5 2 3 6 2 2" xfId="19176" xr:uid="{00000000-0005-0000-0000-0000B3490000}"/>
    <cellStyle name="Normal 5 2 3 6 2 2 2" xfId="19177" xr:uid="{00000000-0005-0000-0000-0000B4490000}"/>
    <cellStyle name="Normal 5 2 3 6 2 2 2 2" xfId="19178" xr:uid="{00000000-0005-0000-0000-0000B5490000}"/>
    <cellStyle name="Normal 5 2 3 6 2 2 2 2 2" xfId="19179" xr:uid="{00000000-0005-0000-0000-0000B6490000}"/>
    <cellStyle name="Normal 5 2 3 6 2 2 2 2 3" xfId="19180" xr:uid="{00000000-0005-0000-0000-0000B7490000}"/>
    <cellStyle name="Normal 5 2 3 6 2 2 2 2 4" xfId="19181" xr:uid="{00000000-0005-0000-0000-0000B8490000}"/>
    <cellStyle name="Normal 5 2 3 6 2 2 2 3" xfId="19182" xr:uid="{00000000-0005-0000-0000-0000B9490000}"/>
    <cellStyle name="Normal 5 2 3 6 2 2 2 3 2" xfId="19183" xr:uid="{00000000-0005-0000-0000-0000BA490000}"/>
    <cellStyle name="Normal 5 2 3 6 2 2 2 3 3" xfId="19184" xr:uid="{00000000-0005-0000-0000-0000BB490000}"/>
    <cellStyle name="Normal 5 2 3 6 2 2 2 4" xfId="19185" xr:uid="{00000000-0005-0000-0000-0000BC490000}"/>
    <cellStyle name="Normal 5 2 3 6 2 2 2 5" xfId="19186" xr:uid="{00000000-0005-0000-0000-0000BD490000}"/>
    <cellStyle name="Normal 5 2 3 6 2 2 2 6" xfId="19187" xr:uid="{00000000-0005-0000-0000-0000BE490000}"/>
    <cellStyle name="Normal 5 2 3 6 2 2 3" xfId="19188" xr:uid="{00000000-0005-0000-0000-0000BF490000}"/>
    <cellStyle name="Normal 5 2 3 6 2 2 3 2" xfId="19189" xr:uid="{00000000-0005-0000-0000-0000C0490000}"/>
    <cellStyle name="Normal 5 2 3 6 2 2 3 3" xfId="19190" xr:uid="{00000000-0005-0000-0000-0000C1490000}"/>
    <cellStyle name="Normal 5 2 3 6 2 2 3 4" xfId="19191" xr:uid="{00000000-0005-0000-0000-0000C2490000}"/>
    <cellStyle name="Normal 5 2 3 6 2 2 4" xfId="19192" xr:uid="{00000000-0005-0000-0000-0000C3490000}"/>
    <cellStyle name="Normal 5 2 3 6 2 2 4 2" xfId="19193" xr:uid="{00000000-0005-0000-0000-0000C4490000}"/>
    <cellStyle name="Normal 5 2 3 6 2 2 4 3" xfId="19194" xr:uid="{00000000-0005-0000-0000-0000C5490000}"/>
    <cellStyle name="Normal 5 2 3 6 2 2 4 4" xfId="19195" xr:uid="{00000000-0005-0000-0000-0000C6490000}"/>
    <cellStyle name="Normal 5 2 3 6 2 2 5" xfId="19196" xr:uid="{00000000-0005-0000-0000-0000C7490000}"/>
    <cellStyle name="Normal 5 2 3 6 2 2 5 2" xfId="19197" xr:uid="{00000000-0005-0000-0000-0000C8490000}"/>
    <cellStyle name="Normal 5 2 3 6 2 2 5 3" xfId="19198" xr:uid="{00000000-0005-0000-0000-0000C9490000}"/>
    <cellStyle name="Normal 5 2 3 6 2 2 5 4" xfId="19199" xr:uid="{00000000-0005-0000-0000-0000CA490000}"/>
    <cellStyle name="Normal 5 2 3 6 2 2 6" xfId="19200" xr:uid="{00000000-0005-0000-0000-0000CB490000}"/>
    <cellStyle name="Normal 5 2 3 6 2 2 6 2" xfId="19201" xr:uid="{00000000-0005-0000-0000-0000CC490000}"/>
    <cellStyle name="Normal 5 2 3 6 2 2 6 3" xfId="19202" xr:uid="{00000000-0005-0000-0000-0000CD490000}"/>
    <cellStyle name="Normal 5 2 3 6 2 2 7" xfId="19203" xr:uid="{00000000-0005-0000-0000-0000CE490000}"/>
    <cellStyle name="Normal 5 2 3 6 2 2 8" xfId="19204" xr:uid="{00000000-0005-0000-0000-0000CF490000}"/>
    <cellStyle name="Normal 5 2 3 6 2 2 9" xfId="19205" xr:uid="{00000000-0005-0000-0000-0000D0490000}"/>
    <cellStyle name="Normal 5 2 3 6 2 3" xfId="19206" xr:uid="{00000000-0005-0000-0000-0000D1490000}"/>
    <cellStyle name="Normal 5 2 3 6 2 3 2" xfId="19207" xr:uid="{00000000-0005-0000-0000-0000D2490000}"/>
    <cellStyle name="Normal 5 2 3 6 2 3 2 2" xfId="19208" xr:uid="{00000000-0005-0000-0000-0000D3490000}"/>
    <cellStyle name="Normal 5 2 3 6 2 3 2 3" xfId="19209" xr:uid="{00000000-0005-0000-0000-0000D4490000}"/>
    <cellStyle name="Normal 5 2 3 6 2 3 2 4" xfId="19210" xr:uid="{00000000-0005-0000-0000-0000D5490000}"/>
    <cellStyle name="Normal 5 2 3 6 2 3 3" xfId="19211" xr:uid="{00000000-0005-0000-0000-0000D6490000}"/>
    <cellStyle name="Normal 5 2 3 6 2 3 3 2" xfId="19212" xr:uid="{00000000-0005-0000-0000-0000D7490000}"/>
    <cellStyle name="Normal 5 2 3 6 2 3 3 3" xfId="19213" xr:uid="{00000000-0005-0000-0000-0000D8490000}"/>
    <cellStyle name="Normal 5 2 3 6 2 3 4" xfId="19214" xr:uid="{00000000-0005-0000-0000-0000D9490000}"/>
    <cellStyle name="Normal 5 2 3 6 2 3 5" xfId="19215" xr:uid="{00000000-0005-0000-0000-0000DA490000}"/>
    <cellStyle name="Normal 5 2 3 6 2 3 6" xfId="19216" xr:uid="{00000000-0005-0000-0000-0000DB490000}"/>
    <cellStyle name="Normal 5 2 3 6 2 4" xfId="19217" xr:uid="{00000000-0005-0000-0000-0000DC490000}"/>
    <cellStyle name="Normal 5 2 3 6 2 4 2" xfId="19218" xr:uid="{00000000-0005-0000-0000-0000DD490000}"/>
    <cellStyle name="Normal 5 2 3 6 2 4 3" xfId="19219" xr:uid="{00000000-0005-0000-0000-0000DE490000}"/>
    <cellStyle name="Normal 5 2 3 6 2 4 4" xfId="19220" xr:uid="{00000000-0005-0000-0000-0000DF490000}"/>
    <cellStyle name="Normal 5 2 3 6 2 5" xfId="19221" xr:uid="{00000000-0005-0000-0000-0000E0490000}"/>
    <cellStyle name="Normal 5 2 3 6 2 5 2" xfId="19222" xr:uid="{00000000-0005-0000-0000-0000E1490000}"/>
    <cellStyle name="Normal 5 2 3 6 2 5 3" xfId="19223" xr:uid="{00000000-0005-0000-0000-0000E2490000}"/>
    <cellStyle name="Normal 5 2 3 6 2 5 4" xfId="19224" xr:uid="{00000000-0005-0000-0000-0000E3490000}"/>
    <cellStyle name="Normal 5 2 3 6 2 6" xfId="19225" xr:uid="{00000000-0005-0000-0000-0000E4490000}"/>
    <cellStyle name="Normal 5 2 3 6 2 6 2" xfId="19226" xr:uid="{00000000-0005-0000-0000-0000E5490000}"/>
    <cellStyle name="Normal 5 2 3 6 2 6 3" xfId="19227" xr:uid="{00000000-0005-0000-0000-0000E6490000}"/>
    <cellStyle name="Normal 5 2 3 6 2 6 4" xfId="19228" xr:uid="{00000000-0005-0000-0000-0000E7490000}"/>
    <cellStyle name="Normal 5 2 3 6 2 7" xfId="19229" xr:uid="{00000000-0005-0000-0000-0000E8490000}"/>
    <cellStyle name="Normal 5 2 3 6 2 7 2" xfId="19230" xr:uid="{00000000-0005-0000-0000-0000E9490000}"/>
    <cellStyle name="Normal 5 2 3 6 2 7 3" xfId="19231" xr:uid="{00000000-0005-0000-0000-0000EA490000}"/>
    <cellStyle name="Normal 5 2 3 6 2 8" xfId="19232" xr:uid="{00000000-0005-0000-0000-0000EB490000}"/>
    <cellStyle name="Normal 5 2 3 6 2 9" xfId="19233" xr:uid="{00000000-0005-0000-0000-0000EC490000}"/>
    <cellStyle name="Normal 5 2 3 6 3" xfId="19234" xr:uid="{00000000-0005-0000-0000-0000ED490000}"/>
    <cellStyle name="Normal 5 2 3 6 3 2" xfId="19235" xr:uid="{00000000-0005-0000-0000-0000EE490000}"/>
    <cellStyle name="Normal 5 2 3 6 3 2 2" xfId="19236" xr:uid="{00000000-0005-0000-0000-0000EF490000}"/>
    <cellStyle name="Normal 5 2 3 6 3 2 2 2" xfId="19237" xr:uid="{00000000-0005-0000-0000-0000F0490000}"/>
    <cellStyle name="Normal 5 2 3 6 3 2 2 3" xfId="19238" xr:uid="{00000000-0005-0000-0000-0000F1490000}"/>
    <cellStyle name="Normal 5 2 3 6 3 2 2 4" xfId="19239" xr:uid="{00000000-0005-0000-0000-0000F2490000}"/>
    <cellStyle name="Normal 5 2 3 6 3 2 3" xfId="19240" xr:uid="{00000000-0005-0000-0000-0000F3490000}"/>
    <cellStyle name="Normal 5 2 3 6 3 2 3 2" xfId="19241" xr:uid="{00000000-0005-0000-0000-0000F4490000}"/>
    <cellStyle name="Normal 5 2 3 6 3 2 3 3" xfId="19242" xr:uid="{00000000-0005-0000-0000-0000F5490000}"/>
    <cellStyle name="Normal 5 2 3 6 3 2 4" xfId="19243" xr:uid="{00000000-0005-0000-0000-0000F6490000}"/>
    <cellStyle name="Normal 5 2 3 6 3 2 5" xfId="19244" xr:uid="{00000000-0005-0000-0000-0000F7490000}"/>
    <cellStyle name="Normal 5 2 3 6 3 2 6" xfId="19245" xr:uid="{00000000-0005-0000-0000-0000F8490000}"/>
    <cellStyle name="Normal 5 2 3 6 3 3" xfId="19246" xr:uid="{00000000-0005-0000-0000-0000F9490000}"/>
    <cellStyle name="Normal 5 2 3 6 3 3 2" xfId="19247" xr:uid="{00000000-0005-0000-0000-0000FA490000}"/>
    <cellStyle name="Normal 5 2 3 6 3 3 3" xfId="19248" xr:uid="{00000000-0005-0000-0000-0000FB490000}"/>
    <cellStyle name="Normal 5 2 3 6 3 3 4" xfId="19249" xr:uid="{00000000-0005-0000-0000-0000FC490000}"/>
    <cellStyle name="Normal 5 2 3 6 3 4" xfId="19250" xr:uid="{00000000-0005-0000-0000-0000FD490000}"/>
    <cellStyle name="Normal 5 2 3 6 3 4 2" xfId="19251" xr:uid="{00000000-0005-0000-0000-0000FE490000}"/>
    <cellStyle name="Normal 5 2 3 6 3 4 3" xfId="19252" xr:uid="{00000000-0005-0000-0000-0000FF490000}"/>
    <cellStyle name="Normal 5 2 3 6 3 4 4" xfId="19253" xr:uid="{00000000-0005-0000-0000-0000004A0000}"/>
    <cellStyle name="Normal 5 2 3 6 3 5" xfId="19254" xr:uid="{00000000-0005-0000-0000-0000014A0000}"/>
    <cellStyle name="Normal 5 2 3 6 3 5 2" xfId="19255" xr:uid="{00000000-0005-0000-0000-0000024A0000}"/>
    <cellStyle name="Normal 5 2 3 6 3 5 3" xfId="19256" xr:uid="{00000000-0005-0000-0000-0000034A0000}"/>
    <cellStyle name="Normal 5 2 3 6 3 5 4" xfId="19257" xr:uid="{00000000-0005-0000-0000-0000044A0000}"/>
    <cellStyle name="Normal 5 2 3 6 3 6" xfId="19258" xr:uid="{00000000-0005-0000-0000-0000054A0000}"/>
    <cellStyle name="Normal 5 2 3 6 3 6 2" xfId="19259" xr:uid="{00000000-0005-0000-0000-0000064A0000}"/>
    <cellStyle name="Normal 5 2 3 6 3 6 3" xfId="19260" xr:uid="{00000000-0005-0000-0000-0000074A0000}"/>
    <cellStyle name="Normal 5 2 3 6 3 7" xfId="19261" xr:uid="{00000000-0005-0000-0000-0000084A0000}"/>
    <cellStyle name="Normal 5 2 3 6 3 8" xfId="19262" xr:uid="{00000000-0005-0000-0000-0000094A0000}"/>
    <cellStyle name="Normal 5 2 3 6 3 9" xfId="19263" xr:uid="{00000000-0005-0000-0000-00000A4A0000}"/>
    <cellStyle name="Normal 5 2 3 6 4" xfId="19264" xr:uid="{00000000-0005-0000-0000-00000B4A0000}"/>
    <cellStyle name="Normal 5 2 3 6 4 2" xfId="19265" xr:uid="{00000000-0005-0000-0000-00000C4A0000}"/>
    <cellStyle name="Normal 5 2 3 6 4 2 2" xfId="19266" xr:uid="{00000000-0005-0000-0000-00000D4A0000}"/>
    <cellStyle name="Normal 5 2 3 6 4 2 3" xfId="19267" xr:uid="{00000000-0005-0000-0000-00000E4A0000}"/>
    <cellStyle name="Normal 5 2 3 6 4 2 4" xfId="19268" xr:uid="{00000000-0005-0000-0000-00000F4A0000}"/>
    <cellStyle name="Normal 5 2 3 6 4 3" xfId="19269" xr:uid="{00000000-0005-0000-0000-0000104A0000}"/>
    <cellStyle name="Normal 5 2 3 6 4 3 2" xfId="19270" xr:uid="{00000000-0005-0000-0000-0000114A0000}"/>
    <cellStyle name="Normal 5 2 3 6 4 3 3" xfId="19271" xr:uid="{00000000-0005-0000-0000-0000124A0000}"/>
    <cellStyle name="Normal 5 2 3 6 4 4" xfId="19272" xr:uid="{00000000-0005-0000-0000-0000134A0000}"/>
    <cellStyle name="Normal 5 2 3 6 4 5" xfId="19273" xr:uid="{00000000-0005-0000-0000-0000144A0000}"/>
    <cellStyle name="Normal 5 2 3 6 4 6" xfId="19274" xr:uid="{00000000-0005-0000-0000-0000154A0000}"/>
    <cellStyle name="Normal 5 2 3 6 5" xfId="19275" xr:uid="{00000000-0005-0000-0000-0000164A0000}"/>
    <cellStyle name="Normal 5 2 3 6 5 2" xfId="19276" xr:uid="{00000000-0005-0000-0000-0000174A0000}"/>
    <cellStyle name="Normal 5 2 3 6 5 3" xfId="19277" xr:uid="{00000000-0005-0000-0000-0000184A0000}"/>
    <cellStyle name="Normal 5 2 3 6 5 4" xfId="19278" xr:uid="{00000000-0005-0000-0000-0000194A0000}"/>
    <cellStyle name="Normal 5 2 3 6 6" xfId="19279" xr:uid="{00000000-0005-0000-0000-00001A4A0000}"/>
    <cellStyle name="Normal 5 2 3 6 6 2" xfId="19280" xr:uid="{00000000-0005-0000-0000-00001B4A0000}"/>
    <cellStyle name="Normal 5 2 3 6 6 3" xfId="19281" xr:uid="{00000000-0005-0000-0000-00001C4A0000}"/>
    <cellStyle name="Normal 5 2 3 6 6 4" xfId="19282" xr:uid="{00000000-0005-0000-0000-00001D4A0000}"/>
    <cellStyle name="Normal 5 2 3 6 7" xfId="19283" xr:uid="{00000000-0005-0000-0000-00001E4A0000}"/>
    <cellStyle name="Normal 5 2 3 6 7 2" xfId="19284" xr:uid="{00000000-0005-0000-0000-00001F4A0000}"/>
    <cellStyle name="Normal 5 2 3 6 7 3" xfId="19285" xr:uid="{00000000-0005-0000-0000-0000204A0000}"/>
    <cellStyle name="Normal 5 2 3 6 7 4" xfId="19286" xr:uid="{00000000-0005-0000-0000-0000214A0000}"/>
    <cellStyle name="Normal 5 2 3 6 8" xfId="19287" xr:uid="{00000000-0005-0000-0000-0000224A0000}"/>
    <cellStyle name="Normal 5 2 3 6 8 2" xfId="19288" xr:uid="{00000000-0005-0000-0000-0000234A0000}"/>
    <cellStyle name="Normal 5 2 3 6 8 3" xfId="19289" xr:uid="{00000000-0005-0000-0000-0000244A0000}"/>
    <cellStyle name="Normal 5 2 3 6 9" xfId="19290" xr:uid="{00000000-0005-0000-0000-0000254A0000}"/>
    <cellStyle name="Normal 5 2 3 7" xfId="19291" xr:uid="{00000000-0005-0000-0000-0000264A0000}"/>
    <cellStyle name="Normal 5 2 3 7 10" xfId="19292" xr:uid="{00000000-0005-0000-0000-0000274A0000}"/>
    <cellStyle name="Normal 5 2 3 7 2" xfId="19293" xr:uid="{00000000-0005-0000-0000-0000284A0000}"/>
    <cellStyle name="Normal 5 2 3 7 2 2" xfId="19294" xr:uid="{00000000-0005-0000-0000-0000294A0000}"/>
    <cellStyle name="Normal 5 2 3 7 2 2 2" xfId="19295" xr:uid="{00000000-0005-0000-0000-00002A4A0000}"/>
    <cellStyle name="Normal 5 2 3 7 2 2 2 2" xfId="19296" xr:uid="{00000000-0005-0000-0000-00002B4A0000}"/>
    <cellStyle name="Normal 5 2 3 7 2 2 2 3" xfId="19297" xr:uid="{00000000-0005-0000-0000-00002C4A0000}"/>
    <cellStyle name="Normal 5 2 3 7 2 2 2 4" xfId="19298" xr:uid="{00000000-0005-0000-0000-00002D4A0000}"/>
    <cellStyle name="Normal 5 2 3 7 2 2 3" xfId="19299" xr:uid="{00000000-0005-0000-0000-00002E4A0000}"/>
    <cellStyle name="Normal 5 2 3 7 2 2 3 2" xfId="19300" xr:uid="{00000000-0005-0000-0000-00002F4A0000}"/>
    <cellStyle name="Normal 5 2 3 7 2 2 3 3" xfId="19301" xr:uid="{00000000-0005-0000-0000-0000304A0000}"/>
    <cellStyle name="Normal 5 2 3 7 2 2 4" xfId="19302" xr:uid="{00000000-0005-0000-0000-0000314A0000}"/>
    <cellStyle name="Normal 5 2 3 7 2 2 5" xfId="19303" xr:uid="{00000000-0005-0000-0000-0000324A0000}"/>
    <cellStyle name="Normal 5 2 3 7 2 2 6" xfId="19304" xr:uid="{00000000-0005-0000-0000-0000334A0000}"/>
    <cellStyle name="Normal 5 2 3 7 2 3" xfId="19305" xr:uid="{00000000-0005-0000-0000-0000344A0000}"/>
    <cellStyle name="Normal 5 2 3 7 2 3 2" xfId="19306" xr:uid="{00000000-0005-0000-0000-0000354A0000}"/>
    <cellStyle name="Normal 5 2 3 7 2 3 3" xfId="19307" xr:uid="{00000000-0005-0000-0000-0000364A0000}"/>
    <cellStyle name="Normal 5 2 3 7 2 3 4" xfId="19308" xr:uid="{00000000-0005-0000-0000-0000374A0000}"/>
    <cellStyle name="Normal 5 2 3 7 2 4" xfId="19309" xr:uid="{00000000-0005-0000-0000-0000384A0000}"/>
    <cellStyle name="Normal 5 2 3 7 2 4 2" xfId="19310" xr:uid="{00000000-0005-0000-0000-0000394A0000}"/>
    <cellStyle name="Normal 5 2 3 7 2 4 3" xfId="19311" xr:uid="{00000000-0005-0000-0000-00003A4A0000}"/>
    <cellStyle name="Normal 5 2 3 7 2 4 4" xfId="19312" xr:uid="{00000000-0005-0000-0000-00003B4A0000}"/>
    <cellStyle name="Normal 5 2 3 7 2 5" xfId="19313" xr:uid="{00000000-0005-0000-0000-00003C4A0000}"/>
    <cellStyle name="Normal 5 2 3 7 2 5 2" xfId="19314" xr:uid="{00000000-0005-0000-0000-00003D4A0000}"/>
    <cellStyle name="Normal 5 2 3 7 2 5 3" xfId="19315" xr:uid="{00000000-0005-0000-0000-00003E4A0000}"/>
    <cellStyle name="Normal 5 2 3 7 2 5 4" xfId="19316" xr:uid="{00000000-0005-0000-0000-00003F4A0000}"/>
    <cellStyle name="Normal 5 2 3 7 2 6" xfId="19317" xr:uid="{00000000-0005-0000-0000-0000404A0000}"/>
    <cellStyle name="Normal 5 2 3 7 2 6 2" xfId="19318" xr:uid="{00000000-0005-0000-0000-0000414A0000}"/>
    <cellStyle name="Normal 5 2 3 7 2 6 3" xfId="19319" xr:uid="{00000000-0005-0000-0000-0000424A0000}"/>
    <cellStyle name="Normal 5 2 3 7 2 7" xfId="19320" xr:uid="{00000000-0005-0000-0000-0000434A0000}"/>
    <cellStyle name="Normal 5 2 3 7 2 8" xfId="19321" xr:uid="{00000000-0005-0000-0000-0000444A0000}"/>
    <cellStyle name="Normal 5 2 3 7 2 9" xfId="19322" xr:uid="{00000000-0005-0000-0000-0000454A0000}"/>
    <cellStyle name="Normal 5 2 3 7 3" xfId="19323" xr:uid="{00000000-0005-0000-0000-0000464A0000}"/>
    <cellStyle name="Normal 5 2 3 7 3 2" xfId="19324" xr:uid="{00000000-0005-0000-0000-0000474A0000}"/>
    <cellStyle name="Normal 5 2 3 7 3 2 2" xfId="19325" xr:uid="{00000000-0005-0000-0000-0000484A0000}"/>
    <cellStyle name="Normal 5 2 3 7 3 2 3" xfId="19326" xr:uid="{00000000-0005-0000-0000-0000494A0000}"/>
    <cellStyle name="Normal 5 2 3 7 3 2 4" xfId="19327" xr:uid="{00000000-0005-0000-0000-00004A4A0000}"/>
    <cellStyle name="Normal 5 2 3 7 3 3" xfId="19328" xr:uid="{00000000-0005-0000-0000-00004B4A0000}"/>
    <cellStyle name="Normal 5 2 3 7 3 3 2" xfId="19329" xr:uid="{00000000-0005-0000-0000-00004C4A0000}"/>
    <cellStyle name="Normal 5 2 3 7 3 3 3" xfId="19330" xr:uid="{00000000-0005-0000-0000-00004D4A0000}"/>
    <cellStyle name="Normal 5 2 3 7 3 4" xfId="19331" xr:uid="{00000000-0005-0000-0000-00004E4A0000}"/>
    <cellStyle name="Normal 5 2 3 7 3 5" xfId="19332" xr:uid="{00000000-0005-0000-0000-00004F4A0000}"/>
    <cellStyle name="Normal 5 2 3 7 3 6" xfId="19333" xr:uid="{00000000-0005-0000-0000-0000504A0000}"/>
    <cellStyle name="Normal 5 2 3 7 4" xfId="19334" xr:uid="{00000000-0005-0000-0000-0000514A0000}"/>
    <cellStyle name="Normal 5 2 3 7 4 2" xfId="19335" xr:uid="{00000000-0005-0000-0000-0000524A0000}"/>
    <cellStyle name="Normal 5 2 3 7 4 3" xfId="19336" xr:uid="{00000000-0005-0000-0000-0000534A0000}"/>
    <cellStyle name="Normal 5 2 3 7 4 4" xfId="19337" xr:uid="{00000000-0005-0000-0000-0000544A0000}"/>
    <cellStyle name="Normal 5 2 3 7 5" xfId="19338" xr:uid="{00000000-0005-0000-0000-0000554A0000}"/>
    <cellStyle name="Normal 5 2 3 7 5 2" xfId="19339" xr:uid="{00000000-0005-0000-0000-0000564A0000}"/>
    <cellStyle name="Normal 5 2 3 7 5 3" xfId="19340" xr:uid="{00000000-0005-0000-0000-0000574A0000}"/>
    <cellStyle name="Normal 5 2 3 7 5 4" xfId="19341" xr:uid="{00000000-0005-0000-0000-0000584A0000}"/>
    <cellStyle name="Normal 5 2 3 7 6" xfId="19342" xr:uid="{00000000-0005-0000-0000-0000594A0000}"/>
    <cellStyle name="Normal 5 2 3 7 6 2" xfId="19343" xr:uid="{00000000-0005-0000-0000-00005A4A0000}"/>
    <cellStyle name="Normal 5 2 3 7 6 3" xfId="19344" xr:uid="{00000000-0005-0000-0000-00005B4A0000}"/>
    <cellStyle name="Normal 5 2 3 7 6 4" xfId="19345" xr:uid="{00000000-0005-0000-0000-00005C4A0000}"/>
    <cellStyle name="Normal 5 2 3 7 7" xfId="19346" xr:uid="{00000000-0005-0000-0000-00005D4A0000}"/>
    <cellStyle name="Normal 5 2 3 7 7 2" xfId="19347" xr:uid="{00000000-0005-0000-0000-00005E4A0000}"/>
    <cellStyle name="Normal 5 2 3 7 7 3" xfId="19348" xr:uid="{00000000-0005-0000-0000-00005F4A0000}"/>
    <cellStyle name="Normal 5 2 3 7 8" xfId="19349" xr:uid="{00000000-0005-0000-0000-0000604A0000}"/>
    <cellStyle name="Normal 5 2 3 7 9" xfId="19350" xr:uid="{00000000-0005-0000-0000-0000614A0000}"/>
    <cellStyle name="Normal 5 2 3 8" xfId="19351" xr:uid="{00000000-0005-0000-0000-0000624A0000}"/>
    <cellStyle name="Normal 5 2 3 8 2" xfId="19352" xr:uid="{00000000-0005-0000-0000-0000634A0000}"/>
    <cellStyle name="Normal 5 2 3 8 2 2" xfId="19353" xr:uid="{00000000-0005-0000-0000-0000644A0000}"/>
    <cellStyle name="Normal 5 2 3 8 2 2 2" xfId="19354" xr:uid="{00000000-0005-0000-0000-0000654A0000}"/>
    <cellStyle name="Normal 5 2 3 8 2 2 3" xfId="19355" xr:uid="{00000000-0005-0000-0000-0000664A0000}"/>
    <cellStyle name="Normal 5 2 3 8 2 2 4" xfId="19356" xr:uid="{00000000-0005-0000-0000-0000674A0000}"/>
    <cellStyle name="Normal 5 2 3 8 2 3" xfId="19357" xr:uid="{00000000-0005-0000-0000-0000684A0000}"/>
    <cellStyle name="Normal 5 2 3 8 2 3 2" xfId="19358" xr:uid="{00000000-0005-0000-0000-0000694A0000}"/>
    <cellStyle name="Normal 5 2 3 8 2 3 3" xfId="19359" xr:uid="{00000000-0005-0000-0000-00006A4A0000}"/>
    <cellStyle name="Normal 5 2 3 8 2 4" xfId="19360" xr:uid="{00000000-0005-0000-0000-00006B4A0000}"/>
    <cellStyle name="Normal 5 2 3 8 2 5" xfId="19361" xr:uid="{00000000-0005-0000-0000-00006C4A0000}"/>
    <cellStyle name="Normal 5 2 3 8 2 6" xfId="19362" xr:uid="{00000000-0005-0000-0000-00006D4A0000}"/>
    <cellStyle name="Normal 5 2 3 8 3" xfId="19363" xr:uid="{00000000-0005-0000-0000-00006E4A0000}"/>
    <cellStyle name="Normal 5 2 3 8 3 2" xfId="19364" xr:uid="{00000000-0005-0000-0000-00006F4A0000}"/>
    <cellStyle name="Normal 5 2 3 8 3 3" xfId="19365" xr:uid="{00000000-0005-0000-0000-0000704A0000}"/>
    <cellStyle name="Normal 5 2 3 8 3 4" xfId="19366" xr:uid="{00000000-0005-0000-0000-0000714A0000}"/>
    <cellStyle name="Normal 5 2 3 8 4" xfId="19367" xr:uid="{00000000-0005-0000-0000-0000724A0000}"/>
    <cellStyle name="Normal 5 2 3 8 4 2" xfId="19368" xr:uid="{00000000-0005-0000-0000-0000734A0000}"/>
    <cellStyle name="Normal 5 2 3 8 4 3" xfId="19369" xr:uid="{00000000-0005-0000-0000-0000744A0000}"/>
    <cellStyle name="Normal 5 2 3 8 4 4" xfId="19370" xr:uid="{00000000-0005-0000-0000-0000754A0000}"/>
    <cellStyle name="Normal 5 2 3 8 5" xfId="19371" xr:uid="{00000000-0005-0000-0000-0000764A0000}"/>
    <cellStyle name="Normal 5 2 3 8 5 2" xfId="19372" xr:uid="{00000000-0005-0000-0000-0000774A0000}"/>
    <cellStyle name="Normal 5 2 3 8 5 3" xfId="19373" xr:uid="{00000000-0005-0000-0000-0000784A0000}"/>
    <cellStyle name="Normal 5 2 3 8 5 4" xfId="19374" xr:uid="{00000000-0005-0000-0000-0000794A0000}"/>
    <cellStyle name="Normal 5 2 3 8 6" xfId="19375" xr:uid="{00000000-0005-0000-0000-00007A4A0000}"/>
    <cellStyle name="Normal 5 2 3 8 6 2" xfId="19376" xr:uid="{00000000-0005-0000-0000-00007B4A0000}"/>
    <cellStyle name="Normal 5 2 3 8 6 3" xfId="19377" xr:uid="{00000000-0005-0000-0000-00007C4A0000}"/>
    <cellStyle name="Normal 5 2 3 8 7" xfId="19378" xr:uid="{00000000-0005-0000-0000-00007D4A0000}"/>
    <cellStyle name="Normal 5 2 3 8 8" xfId="19379" xr:uid="{00000000-0005-0000-0000-00007E4A0000}"/>
    <cellStyle name="Normal 5 2 3 8 9" xfId="19380" xr:uid="{00000000-0005-0000-0000-00007F4A0000}"/>
    <cellStyle name="Normal 5 2 3 9" xfId="19381" xr:uid="{00000000-0005-0000-0000-0000804A0000}"/>
    <cellStyle name="Normal 5 2 3 9 2" xfId="19382" xr:uid="{00000000-0005-0000-0000-0000814A0000}"/>
    <cellStyle name="Normal 5 2 3 9 2 2" xfId="19383" xr:uid="{00000000-0005-0000-0000-0000824A0000}"/>
    <cellStyle name="Normal 5 2 3 9 2 2 2" xfId="19384" xr:uid="{00000000-0005-0000-0000-0000834A0000}"/>
    <cellStyle name="Normal 5 2 3 9 2 2 3" xfId="19385" xr:uid="{00000000-0005-0000-0000-0000844A0000}"/>
    <cellStyle name="Normal 5 2 3 9 2 2 4" xfId="19386" xr:uid="{00000000-0005-0000-0000-0000854A0000}"/>
    <cellStyle name="Normal 5 2 3 9 2 3" xfId="19387" xr:uid="{00000000-0005-0000-0000-0000864A0000}"/>
    <cellStyle name="Normal 5 2 3 9 2 3 2" xfId="19388" xr:uid="{00000000-0005-0000-0000-0000874A0000}"/>
    <cellStyle name="Normal 5 2 3 9 2 3 3" xfId="19389" xr:uid="{00000000-0005-0000-0000-0000884A0000}"/>
    <cellStyle name="Normal 5 2 3 9 2 4" xfId="19390" xr:uid="{00000000-0005-0000-0000-0000894A0000}"/>
    <cellStyle name="Normal 5 2 3 9 2 5" xfId="19391" xr:uid="{00000000-0005-0000-0000-00008A4A0000}"/>
    <cellStyle name="Normal 5 2 3 9 2 6" xfId="19392" xr:uid="{00000000-0005-0000-0000-00008B4A0000}"/>
    <cellStyle name="Normal 5 2 3 9 3" xfId="19393" xr:uid="{00000000-0005-0000-0000-00008C4A0000}"/>
    <cellStyle name="Normal 5 2 3 9 3 2" xfId="19394" xr:uid="{00000000-0005-0000-0000-00008D4A0000}"/>
    <cellStyle name="Normal 5 2 3 9 3 3" xfId="19395" xr:uid="{00000000-0005-0000-0000-00008E4A0000}"/>
    <cellStyle name="Normal 5 2 3 9 3 4" xfId="19396" xr:uid="{00000000-0005-0000-0000-00008F4A0000}"/>
    <cellStyle name="Normal 5 2 3 9 4" xfId="19397" xr:uid="{00000000-0005-0000-0000-0000904A0000}"/>
    <cellStyle name="Normal 5 2 3 9 4 2" xfId="19398" xr:uid="{00000000-0005-0000-0000-0000914A0000}"/>
    <cellStyle name="Normal 5 2 3 9 4 3" xfId="19399" xr:uid="{00000000-0005-0000-0000-0000924A0000}"/>
    <cellStyle name="Normal 5 2 3 9 4 4" xfId="19400" xr:uid="{00000000-0005-0000-0000-0000934A0000}"/>
    <cellStyle name="Normal 5 2 3 9 5" xfId="19401" xr:uid="{00000000-0005-0000-0000-0000944A0000}"/>
    <cellStyle name="Normal 5 2 3 9 5 2" xfId="19402" xr:uid="{00000000-0005-0000-0000-0000954A0000}"/>
    <cellStyle name="Normal 5 2 3 9 5 3" xfId="19403" xr:uid="{00000000-0005-0000-0000-0000964A0000}"/>
    <cellStyle name="Normal 5 2 3 9 5 4" xfId="19404" xr:uid="{00000000-0005-0000-0000-0000974A0000}"/>
    <cellStyle name="Normal 5 2 3 9 6" xfId="19405" xr:uid="{00000000-0005-0000-0000-0000984A0000}"/>
    <cellStyle name="Normal 5 2 3 9 6 2" xfId="19406" xr:uid="{00000000-0005-0000-0000-0000994A0000}"/>
    <cellStyle name="Normal 5 2 3 9 6 3" xfId="19407" xr:uid="{00000000-0005-0000-0000-00009A4A0000}"/>
    <cellStyle name="Normal 5 2 3 9 7" xfId="19408" xr:uid="{00000000-0005-0000-0000-00009B4A0000}"/>
    <cellStyle name="Normal 5 2 3 9 8" xfId="19409" xr:uid="{00000000-0005-0000-0000-00009C4A0000}"/>
    <cellStyle name="Normal 5 2 3 9 9" xfId="19410" xr:uid="{00000000-0005-0000-0000-00009D4A0000}"/>
    <cellStyle name="Normal 5 2 4" xfId="240" xr:uid="{00000000-0005-0000-0000-00009E4A0000}"/>
    <cellStyle name="Normal 5 2 4 10" xfId="19411" xr:uid="{00000000-0005-0000-0000-00009F4A0000}"/>
    <cellStyle name="Normal 5 2 4 10 2" xfId="19412" xr:uid="{00000000-0005-0000-0000-0000A04A0000}"/>
    <cellStyle name="Normal 5 2 4 10 3" xfId="19413" xr:uid="{00000000-0005-0000-0000-0000A14A0000}"/>
    <cellStyle name="Normal 5 2 4 10 4" xfId="19414" xr:uid="{00000000-0005-0000-0000-0000A24A0000}"/>
    <cellStyle name="Normal 5 2 4 11" xfId="19415" xr:uid="{00000000-0005-0000-0000-0000A34A0000}"/>
    <cellStyle name="Normal 5 2 4 11 2" xfId="19416" xr:uid="{00000000-0005-0000-0000-0000A44A0000}"/>
    <cellStyle name="Normal 5 2 4 11 3" xfId="19417" xr:uid="{00000000-0005-0000-0000-0000A54A0000}"/>
    <cellStyle name="Normal 5 2 4 12" xfId="19418" xr:uid="{00000000-0005-0000-0000-0000A64A0000}"/>
    <cellStyle name="Normal 5 2 4 13" xfId="19419" xr:uid="{00000000-0005-0000-0000-0000A74A0000}"/>
    <cellStyle name="Normal 5 2 4 14" xfId="19420" xr:uid="{00000000-0005-0000-0000-0000A84A0000}"/>
    <cellStyle name="Normal 5 2 4 2" xfId="530" xr:uid="{00000000-0005-0000-0000-0000A94A0000}"/>
    <cellStyle name="Normal 5 2 4 2 10" xfId="19421" xr:uid="{00000000-0005-0000-0000-0000AA4A0000}"/>
    <cellStyle name="Normal 5 2 4 2 11" xfId="19422" xr:uid="{00000000-0005-0000-0000-0000AB4A0000}"/>
    <cellStyle name="Normal 5 2 4 2 2" xfId="19423" xr:uid="{00000000-0005-0000-0000-0000AC4A0000}"/>
    <cellStyle name="Normal 5 2 4 2 2 10" xfId="19424" xr:uid="{00000000-0005-0000-0000-0000AD4A0000}"/>
    <cellStyle name="Normal 5 2 4 2 2 2" xfId="19425" xr:uid="{00000000-0005-0000-0000-0000AE4A0000}"/>
    <cellStyle name="Normal 5 2 4 2 2 2 2" xfId="19426" xr:uid="{00000000-0005-0000-0000-0000AF4A0000}"/>
    <cellStyle name="Normal 5 2 4 2 2 2 2 2" xfId="19427" xr:uid="{00000000-0005-0000-0000-0000B04A0000}"/>
    <cellStyle name="Normal 5 2 4 2 2 2 2 2 2" xfId="19428" xr:uid="{00000000-0005-0000-0000-0000B14A0000}"/>
    <cellStyle name="Normal 5 2 4 2 2 2 2 2 3" xfId="19429" xr:uid="{00000000-0005-0000-0000-0000B24A0000}"/>
    <cellStyle name="Normal 5 2 4 2 2 2 2 2 4" xfId="19430" xr:uid="{00000000-0005-0000-0000-0000B34A0000}"/>
    <cellStyle name="Normal 5 2 4 2 2 2 2 3" xfId="19431" xr:uid="{00000000-0005-0000-0000-0000B44A0000}"/>
    <cellStyle name="Normal 5 2 4 2 2 2 2 3 2" xfId="19432" xr:uid="{00000000-0005-0000-0000-0000B54A0000}"/>
    <cellStyle name="Normal 5 2 4 2 2 2 2 3 3" xfId="19433" xr:uid="{00000000-0005-0000-0000-0000B64A0000}"/>
    <cellStyle name="Normal 5 2 4 2 2 2 2 4" xfId="19434" xr:uid="{00000000-0005-0000-0000-0000B74A0000}"/>
    <cellStyle name="Normal 5 2 4 2 2 2 2 5" xfId="19435" xr:uid="{00000000-0005-0000-0000-0000B84A0000}"/>
    <cellStyle name="Normal 5 2 4 2 2 2 2 6" xfId="19436" xr:uid="{00000000-0005-0000-0000-0000B94A0000}"/>
    <cellStyle name="Normal 5 2 4 2 2 2 3" xfId="19437" xr:uid="{00000000-0005-0000-0000-0000BA4A0000}"/>
    <cellStyle name="Normal 5 2 4 2 2 2 3 2" xfId="19438" xr:uid="{00000000-0005-0000-0000-0000BB4A0000}"/>
    <cellStyle name="Normal 5 2 4 2 2 2 3 3" xfId="19439" xr:uid="{00000000-0005-0000-0000-0000BC4A0000}"/>
    <cellStyle name="Normal 5 2 4 2 2 2 3 4" xfId="19440" xr:uid="{00000000-0005-0000-0000-0000BD4A0000}"/>
    <cellStyle name="Normal 5 2 4 2 2 2 4" xfId="19441" xr:uid="{00000000-0005-0000-0000-0000BE4A0000}"/>
    <cellStyle name="Normal 5 2 4 2 2 2 4 2" xfId="19442" xr:uid="{00000000-0005-0000-0000-0000BF4A0000}"/>
    <cellStyle name="Normal 5 2 4 2 2 2 4 3" xfId="19443" xr:uid="{00000000-0005-0000-0000-0000C04A0000}"/>
    <cellStyle name="Normal 5 2 4 2 2 2 4 4" xfId="19444" xr:uid="{00000000-0005-0000-0000-0000C14A0000}"/>
    <cellStyle name="Normal 5 2 4 2 2 2 5" xfId="19445" xr:uid="{00000000-0005-0000-0000-0000C24A0000}"/>
    <cellStyle name="Normal 5 2 4 2 2 2 5 2" xfId="19446" xr:uid="{00000000-0005-0000-0000-0000C34A0000}"/>
    <cellStyle name="Normal 5 2 4 2 2 2 5 3" xfId="19447" xr:uid="{00000000-0005-0000-0000-0000C44A0000}"/>
    <cellStyle name="Normal 5 2 4 2 2 2 5 4" xfId="19448" xr:uid="{00000000-0005-0000-0000-0000C54A0000}"/>
    <cellStyle name="Normal 5 2 4 2 2 2 6" xfId="19449" xr:uid="{00000000-0005-0000-0000-0000C64A0000}"/>
    <cellStyle name="Normal 5 2 4 2 2 2 6 2" xfId="19450" xr:uid="{00000000-0005-0000-0000-0000C74A0000}"/>
    <cellStyle name="Normal 5 2 4 2 2 2 6 3" xfId="19451" xr:uid="{00000000-0005-0000-0000-0000C84A0000}"/>
    <cellStyle name="Normal 5 2 4 2 2 2 7" xfId="19452" xr:uid="{00000000-0005-0000-0000-0000C94A0000}"/>
    <cellStyle name="Normal 5 2 4 2 2 2 8" xfId="19453" xr:uid="{00000000-0005-0000-0000-0000CA4A0000}"/>
    <cellStyle name="Normal 5 2 4 2 2 2 9" xfId="19454" xr:uid="{00000000-0005-0000-0000-0000CB4A0000}"/>
    <cellStyle name="Normal 5 2 4 2 2 3" xfId="19455" xr:uid="{00000000-0005-0000-0000-0000CC4A0000}"/>
    <cellStyle name="Normal 5 2 4 2 2 3 2" xfId="19456" xr:uid="{00000000-0005-0000-0000-0000CD4A0000}"/>
    <cellStyle name="Normal 5 2 4 2 2 3 2 2" xfId="19457" xr:uid="{00000000-0005-0000-0000-0000CE4A0000}"/>
    <cellStyle name="Normal 5 2 4 2 2 3 2 3" xfId="19458" xr:uid="{00000000-0005-0000-0000-0000CF4A0000}"/>
    <cellStyle name="Normal 5 2 4 2 2 3 2 4" xfId="19459" xr:uid="{00000000-0005-0000-0000-0000D04A0000}"/>
    <cellStyle name="Normal 5 2 4 2 2 3 3" xfId="19460" xr:uid="{00000000-0005-0000-0000-0000D14A0000}"/>
    <cellStyle name="Normal 5 2 4 2 2 3 3 2" xfId="19461" xr:uid="{00000000-0005-0000-0000-0000D24A0000}"/>
    <cellStyle name="Normal 5 2 4 2 2 3 3 3" xfId="19462" xr:uid="{00000000-0005-0000-0000-0000D34A0000}"/>
    <cellStyle name="Normal 5 2 4 2 2 3 4" xfId="19463" xr:uid="{00000000-0005-0000-0000-0000D44A0000}"/>
    <cellStyle name="Normal 5 2 4 2 2 3 5" xfId="19464" xr:uid="{00000000-0005-0000-0000-0000D54A0000}"/>
    <cellStyle name="Normal 5 2 4 2 2 3 6" xfId="19465" xr:uid="{00000000-0005-0000-0000-0000D64A0000}"/>
    <cellStyle name="Normal 5 2 4 2 2 4" xfId="19466" xr:uid="{00000000-0005-0000-0000-0000D74A0000}"/>
    <cellStyle name="Normal 5 2 4 2 2 4 2" xfId="19467" xr:uid="{00000000-0005-0000-0000-0000D84A0000}"/>
    <cellStyle name="Normal 5 2 4 2 2 4 3" xfId="19468" xr:uid="{00000000-0005-0000-0000-0000D94A0000}"/>
    <cellStyle name="Normal 5 2 4 2 2 4 4" xfId="19469" xr:uid="{00000000-0005-0000-0000-0000DA4A0000}"/>
    <cellStyle name="Normal 5 2 4 2 2 5" xfId="19470" xr:uid="{00000000-0005-0000-0000-0000DB4A0000}"/>
    <cellStyle name="Normal 5 2 4 2 2 5 2" xfId="19471" xr:uid="{00000000-0005-0000-0000-0000DC4A0000}"/>
    <cellStyle name="Normal 5 2 4 2 2 5 3" xfId="19472" xr:uid="{00000000-0005-0000-0000-0000DD4A0000}"/>
    <cellStyle name="Normal 5 2 4 2 2 5 4" xfId="19473" xr:uid="{00000000-0005-0000-0000-0000DE4A0000}"/>
    <cellStyle name="Normal 5 2 4 2 2 6" xfId="19474" xr:uid="{00000000-0005-0000-0000-0000DF4A0000}"/>
    <cellStyle name="Normal 5 2 4 2 2 6 2" xfId="19475" xr:uid="{00000000-0005-0000-0000-0000E04A0000}"/>
    <cellStyle name="Normal 5 2 4 2 2 6 3" xfId="19476" xr:uid="{00000000-0005-0000-0000-0000E14A0000}"/>
    <cellStyle name="Normal 5 2 4 2 2 6 4" xfId="19477" xr:uid="{00000000-0005-0000-0000-0000E24A0000}"/>
    <cellStyle name="Normal 5 2 4 2 2 7" xfId="19478" xr:uid="{00000000-0005-0000-0000-0000E34A0000}"/>
    <cellStyle name="Normal 5 2 4 2 2 7 2" xfId="19479" xr:uid="{00000000-0005-0000-0000-0000E44A0000}"/>
    <cellStyle name="Normal 5 2 4 2 2 7 3" xfId="19480" xr:uid="{00000000-0005-0000-0000-0000E54A0000}"/>
    <cellStyle name="Normal 5 2 4 2 2 8" xfId="19481" xr:uid="{00000000-0005-0000-0000-0000E64A0000}"/>
    <cellStyle name="Normal 5 2 4 2 2 9" xfId="19482" xr:uid="{00000000-0005-0000-0000-0000E74A0000}"/>
    <cellStyle name="Normal 5 2 4 2 3" xfId="19483" xr:uid="{00000000-0005-0000-0000-0000E84A0000}"/>
    <cellStyle name="Normal 5 2 4 2 3 2" xfId="19484" xr:uid="{00000000-0005-0000-0000-0000E94A0000}"/>
    <cellStyle name="Normal 5 2 4 2 3 2 2" xfId="19485" xr:uid="{00000000-0005-0000-0000-0000EA4A0000}"/>
    <cellStyle name="Normal 5 2 4 2 3 2 2 2" xfId="19486" xr:uid="{00000000-0005-0000-0000-0000EB4A0000}"/>
    <cellStyle name="Normal 5 2 4 2 3 2 2 3" xfId="19487" xr:uid="{00000000-0005-0000-0000-0000EC4A0000}"/>
    <cellStyle name="Normal 5 2 4 2 3 2 2 4" xfId="19488" xr:uid="{00000000-0005-0000-0000-0000ED4A0000}"/>
    <cellStyle name="Normal 5 2 4 2 3 2 3" xfId="19489" xr:uid="{00000000-0005-0000-0000-0000EE4A0000}"/>
    <cellStyle name="Normal 5 2 4 2 3 2 3 2" xfId="19490" xr:uid="{00000000-0005-0000-0000-0000EF4A0000}"/>
    <cellStyle name="Normal 5 2 4 2 3 2 3 3" xfId="19491" xr:uid="{00000000-0005-0000-0000-0000F04A0000}"/>
    <cellStyle name="Normal 5 2 4 2 3 2 4" xfId="19492" xr:uid="{00000000-0005-0000-0000-0000F14A0000}"/>
    <cellStyle name="Normal 5 2 4 2 3 2 5" xfId="19493" xr:uid="{00000000-0005-0000-0000-0000F24A0000}"/>
    <cellStyle name="Normal 5 2 4 2 3 2 6" xfId="19494" xr:uid="{00000000-0005-0000-0000-0000F34A0000}"/>
    <cellStyle name="Normal 5 2 4 2 3 3" xfId="19495" xr:uid="{00000000-0005-0000-0000-0000F44A0000}"/>
    <cellStyle name="Normal 5 2 4 2 3 3 2" xfId="19496" xr:uid="{00000000-0005-0000-0000-0000F54A0000}"/>
    <cellStyle name="Normal 5 2 4 2 3 3 3" xfId="19497" xr:uid="{00000000-0005-0000-0000-0000F64A0000}"/>
    <cellStyle name="Normal 5 2 4 2 3 3 4" xfId="19498" xr:uid="{00000000-0005-0000-0000-0000F74A0000}"/>
    <cellStyle name="Normal 5 2 4 2 3 4" xfId="19499" xr:uid="{00000000-0005-0000-0000-0000F84A0000}"/>
    <cellStyle name="Normal 5 2 4 2 3 4 2" xfId="19500" xr:uid="{00000000-0005-0000-0000-0000F94A0000}"/>
    <cellStyle name="Normal 5 2 4 2 3 4 3" xfId="19501" xr:uid="{00000000-0005-0000-0000-0000FA4A0000}"/>
    <cellStyle name="Normal 5 2 4 2 3 4 4" xfId="19502" xr:uid="{00000000-0005-0000-0000-0000FB4A0000}"/>
    <cellStyle name="Normal 5 2 4 2 3 5" xfId="19503" xr:uid="{00000000-0005-0000-0000-0000FC4A0000}"/>
    <cellStyle name="Normal 5 2 4 2 3 5 2" xfId="19504" xr:uid="{00000000-0005-0000-0000-0000FD4A0000}"/>
    <cellStyle name="Normal 5 2 4 2 3 5 3" xfId="19505" xr:uid="{00000000-0005-0000-0000-0000FE4A0000}"/>
    <cellStyle name="Normal 5 2 4 2 3 5 4" xfId="19506" xr:uid="{00000000-0005-0000-0000-0000FF4A0000}"/>
    <cellStyle name="Normal 5 2 4 2 3 6" xfId="19507" xr:uid="{00000000-0005-0000-0000-0000004B0000}"/>
    <cellStyle name="Normal 5 2 4 2 3 6 2" xfId="19508" xr:uid="{00000000-0005-0000-0000-0000014B0000}"/>
    <cellStyle name="Normal 5 2 4 2 3 6 3" xfId="19509" xr:uid="{00000000-0005-0000-0000-0000024B0000}"/>
    <cellStyle name="Normal 5 2 4 2 3 7" xfId="19510" xr:uid="{00000000-0005-0000-0000-0000034B0000}"/>
    <cellStyle name="Normal 5 2 4 2 3 8" xfId="19511" xr:uid="{00000000-0005-0000-0000-0000044B0000}"/>
    <cellStyle name="Normal 5 2 4 2 3 9" xfId="19512" xr:uid="{00000000-0005-0000-0000-0000054B0000}"/>
    <cellStyle name="Normal 5 2 4 2 4" xfId="19513" xr:uid="{00000000-0005-0000-0000-0000064B0000}"/>
    <cellStyle name="Normal 5 2 4 2 4 2" xfId="19514" xr:uid="{00000000-0005-0000-0000-0000074B0000}"/>
    <cellStyle name="Normal 5 2 4 2 4 2 2" xfId="19515" xr:uid="{00000000-0005-0000-0000-0000084B0000}"/>
    <cellStyle name="Normal 5 2 4 2 4 2 3" xfId="19516" xr:uid="{00000000-0005-0000-0000-0000094B0000}"/>
    <cellStyle name="Normal 5 2 4 2 4 2 4" xfId="19517" xr:uid="{00000000-0005-0000-0000-00000A4B0000}"/>
    <cellStyle name="Normal 5 2 4 2 4 3" xfId="19518" xr:uid="{00000000-0005-0000-0000-00000B4B0000}"/>
    <cellStyle name="Normal 5 2 4 2 4 3 2" xfId="19519" xr:uid="{00000000-0005-0000-0000-00000C4B0000}"/>
    <cellStyle name="Normal 5 2 4 2 4 3 3" xfId="19520" xr:uid="{00000000-0005-0000-0000-00000D4B0000}"/>
    <cellStyle name="Normal 5 2 4 2 4 4" xfId="19521" xr:uid="{00000000-0005-0000-0000-00000E4B0000}"/>
    <cellStyle name="Normal 5 2 4 2 4 5" xfId="19522" xr:uid="{00000000-0005-0000-0000-00000F4B0000}"/>
    <cellStyle name="Normal 5 2 4 2 4 6" xfId="19523" xr:uid="{00000000-0005-0000-0000-0000104B0000}"/>
    <cellStyle name="Normal 5 2 4 2 5" xfId="19524" xr:uid="{00000000-0005-0000-0000-0000114B0000}"/>
    <cellStyle name="Normal 5 2 4 2 5 2" xfId="19525" xr:uid="{00000000-0005-0000-0000-0000124B0000}"/>
    <cellStyle name="Normal 5 2 4 2 5 3" xfId="19526" xr:uid="{00000000-0005-0000-0000-0000134B0000}"/>
    <cellStyle name="Normal 5 2 4 2 5 4" xfId="19527" xr:uid="{00000000-0005-0000-0000-0000144B0000}"/>
    <cellStyle name="Normal 5 2 4 2 6" xfId="19528" xr:uid="{00000000-0005-0000-0000-0000154B0000}"/>
    <cellStyle name="Normal 5 2 4 2 6 2" xfId="19529" xr:uid="{00000000-0005-0000-0000-0000164B0000}"/>
    <cellStyle name="Normal 5 2 4 2 6 3" xfId="19530" xr:uid="{00000000-0005-0000-0000-0000174B0000}"/>
    <cellStyle name="Normal 5 2 4 2 6 4" xfId="19531" xr:uid="{00000000-0005-0000-0000-0000184B0000}"/>
    <cellStyle name="Normal 5 2 4 2 7" xfId="19532" xr:uid="{00000000-0005-0000-0000-0000194B0000}"/>
    <cellStyle name="Normal 5 2 4 2 7 2" xfId="19533" xr:uid="{00000000-0005-0000-0000-00001A4B0000}"/>
    <cellStyle name="Normal 5 2 4 2 7 3" xfId="19534" xr:uid="{00000000-0005-0000-0000-00001B4B0000}"/>
    <cellStyle name="Normal 5 2 4 2 7 4" xfId="19535" xr:uid="{00000000-0005-0000-0000-00001C4B0000}"/>
    <cellStyle name="Normal 5 2 4 2 8" xfId="19536" xr:uid="{00000000-0005-0000-0000-00001D4B0000}"/>
    <cellStyle name="Normal 5 2 4 2 8 2" xfId="19537" xr:uid="{00000000-0005-0000-0000-00001E4B0000}"/>
    <cellStyle name="Normal 5 2 4 2 8 3" xfId="19538" xr:uid="{00000000-0005-0000-0000-00001F4B0000}"/>
    <cellStyle name="Normal 5 2 4 2 9" xfId="19539" xr:uid="{00000000-0005-0000-0000-0000204B0000}"/>
    <cellStyle name="Normal 5 2 4 3" xfId="19540" xr:uid="{00000000-0005-0000-0000-0000214B0000}"/>
    <cellStyle name="Normal 5 2 4 3 10" xfId="19541" xr:uid="{00000000-0005-0000-0000-0000224B0000}"/>
    <cellStyle name="Normal 5 2 4 3 2" xfId="19542" xr:uid="{00000000-0005-0000-0000-0000234B0000}"/>
    <cellStyle name="Normal 5 2 4 3 2 2" xfId="19543" xr:uid="{00000000-0005-0000-0000-0000244B0000}"/>
    <cellStyle name="Normal 5 2 4 3 2 2 2" xfId="19544" xr:uid="{00000000-0005-0000-0000-0000254B0000}"/>
    <cellStyle name="Normal 5 2 4 3 2 2 2 2" xfId="19545" xr:uid="{00000000-0005-0000-0000-0000264B0000}"/>
    <cellStyle name="Normal 5 2 4 3 2 2 2 3" xfId="19546" xr:uid="{00000000-0005-0000-0000-0000274B0000}"/>
    <cellStyle name="Normal 5 2 4 3 2 2 2 4" xfId="19547" xr:uid="{00000000-0005-0000-0000-0000284B0000}"/>
    <cellStyle name="Normal 5 2 4 3 2 2 3" xfId="19548" xr:uid="{00000000-0005-0000-0000-0000294B0000}"/>
    <cellStyle name="Normal 5 2 4 3 2 2 3 2" xfId="19549" xr:uid="{00000000-0005-0000-0000-00002A4B0000}"/>
    <cellStyle name="Normal 5 2 4 3 2 2 3 3" xfId="19550" xr:uid="{00000000-0005-0000-0000-00002B4B0000}"/>
    <cellStyle name="Normal 5 2 4 3 2 2 4" xfId="19551" xr:uid="{00000000-0005-0000-0000-00002C4B0000}"/>
    <cellStyle name="Normal 5 2 4 3 2 2 5" xfId="19552" xr:uid="{00000000-0005-0000-0000-00002D4B0000}"/>
    <cellStyle name="Normal 5 2 4 3 2 2 6" xfId="19553" xr:uid="{00000000-0005-0000-0000-00002E4B0000}"/>
    <cellStyle name="Normal 5 2 4 3 2 3" xfId="19554" xr:uid="{00000000-0005-0000-0000-00002F4B0000}"/>
    <cellStyle name="Normal 5 2 4 3 2 3 2" xfId="19555" xr:uid="{00000000-0005-0000-0000-0000304B0000}"/>
    <cellStyle name="Normal 5 2 4 3 2 3 3" xfId="19556" xr:uid="{00000000-0005-0000-0000-0000314B0000}"/>
    <cellStyle name="Normal 5 2 4 3 2 3 4" xfId="19557" xr:uid="{00000000-0005-0000-0000-0000324B0000}"/>
    <cellStyle name="Normal 5 2 4 3 2 4" xfId="19558" xr:uid="{00000000-0005-0000-0000-0000334B0000}"/>
    <cellStyle name="Normal 5 2 4 3 2 4 2" xfId="19559" xr:uid="{00000000-0005-0000-0000-0000344B0000}"/>
    <cellStyle name="Normal 5 2 4 3 2 4 3" xfId="19560" xr:uid="{00000000-0005-0000-0000-0000354B0000}"/>
    <cellStyle name="Normal 5 2 4 3 2 4 4" xfId="19561" xr:uid="{00000000-0005-0000-0000-0000364B0000}"/>
    <cellStyle name="Normal 5 2 4 3 2 5" xfId="19562" xr:uid="{00000000-0005-0000-0000-0000374B0000}"/>
    <cellStyle name="Normal 5 2 4 3 2 5 2" xfId="19563" xr:uid="{00000000-0005-0000-0000-0000384B0000}"/>
    <cellStyle name="Normal 5 2 4 3 2 5 3" xfId="19564" xr:uid="{00000000-0005-0000-0000-0000394B0000}"/>
    <cellStyle name="Normal 5 2 4 3 2 5 4" xfId="19565" xr:uid="{00000000-0005-0000-0000-00003A4B0000}"/>
    <cellStyle name="Normal 5 2 4 3 2 6" xfId="19566" xr:uid="{00000000-0005-0000-0000-00003B4B0000}"/>
    <cellStyle name="Normal 5 2 4 3 2 6 2" xfId="19567" xr:uid="{00000000-0005-0000-0000-00003C4B0000}"/>
    <cellStyle name="Normal 5 2 4 3 2 6 3" xfId="19568" xr:uid="{00000000-0005-0000-0000-00003D4B0000}"/>
    <cellStyle name="Normal 5 2 4 3 2 7" xfId="19569" xr:uid="{00000000-0005-0000-0000-00003E4B0000}"/>
    <cellStyle name="Normal 5 2 4 3 2 8" xfId="19570" xr:uid="{00000000-0005-0000-0000-00003F4B0000}"/>
    <cellStyle name="Normal 5 2 4 3 2 9" xfId="19571" xr:uid="{00000000-0005-0000-0000-0000404B0000}"/>
    <cellStyle name="Normal 5 2 4 3 3" xfId="19572" xr:uid="{00000000-0005-0000-0000-0000414B0000}"/>
    <cellStyle name="Normal 5 2 4 3 3 2" xfId="19573" xr:uid="{00000000-0005-0000-0000-0000424B0000}"/>
    <cellStyle name="Normal 5 2 4 3 3 2 2" xfId="19574" xr:uid="{00000000-0005-0000-0000-0000434B0000}"/>
    <cellStyle name="Normal 5 2 4 3 3 2 3" xfId="19575" xr:uid="{00000000-0005-0000-0000-0000444B0000}"/>
    <cellStyle name="Normal 5 2 4 3 3 2 4" xfId="19576" xr:uid="{00000000-0005-0000-0000-0000454B0000}"/>
    <cellStyle name="Normal 5 2 4 3 3 3" xfId="19577" xr:uid="{00000000-0005-0000-0000-0000464B0000}"/>
    <cellStyle name="Normal 5 2 4 3 3 3 2" xfId="19578" xr:uid="{00000000-0005-0000-0000-0000474B0000}"/>
    <cellStyle name="Normal 5 2 4 3 3 3 3" xfId="19579" xr:uid="{00000000-0005-0000-0000-0000484B0000}"/>
    <cellStyle name="Normal 5 2 4 3 3 4" xfId="19580" xr:uid="{00000000-0005-0000-0000-0000494B0000}"/>
    <cellStyle name="Normal 5 2 4 3 3 5" xfId="19581" xr:uid="{00000000-0005-0000-0000-00004A4B0000}"/>
    <cellStyle name="Normal 5 2 4 3 3 6" xfId="19582" xr:uid="{00000000-0005-0000-0000-00004B4B0000}"/>
    <cellStyle name="Normal 5 2 4 3 4" xfId="19583" xr:uid="{00000000-0005-0000-0000-00004C4B0000}"/>
    <cellStyle name="Normal 5 2 4 3 4 2" xfId="19584" xr:uid="{00000000-0005-0000-0000-00004D4B0000}"/>
    <cellStyle name="Normal 5 2 4 3 4 3" xfId="19585" xr:uid="{00000000-0005-0000-0000-00004E4B0000}"/>
    <cellStyle name="Normal 5 2 4 3 4 4" xfId="19586" xr:uid="{00000000-0005-0000-0000-00004F4B0000}"/>
    <cellStyle name="Normal 5 2 4 3 5" xfId="19587" xr:uid="{00000000-0005-0000-0000-0000504B0000}"/>
    <cellStyle name="Normal 5 2 4 3 5 2" xfId="19588" xr:uid="{00000000-0005-0000-0000-0000514B0000}"/>
    <cellStyle name="Normal 5 2 4 3 5 3" xfId="19589" xr:uid="{00000000-0005-0000-0000-0000524B0000}"/>
    <cellStyle name="Normal 5 2 4 3 5 4" xfId="19590" xr:uid="{00000000-0005-0000-0000-0000534B0000}"/>
    <cellStyle name="Normal 5 2 4 3 6" xfId="19591" xr:uid="{00000000-0005-0000-0000-0000544B0000}"/>
    <cellStyle name="Normal 5 2 4 3 6 2" xfId="19592" xr:uid="{00000000-0005-0000-0000-0000554B0000}"/>
    <cellStyle name="Normal 5 2 4 3 6 3" xfId="19593" xr:uid="{00000000-0005-0000-0000-0000564B0000}"/>
    <cellStyle name="Normal 5 2 4 3 6 4" xfId="19594" xr:uid="{00000000-0005-0000-0000-0000574B0000}"/>
    <cellStyle name="Normal 5 2 4 3 7" xfId="19595" xr:uid="{00000000-0005-0000-0000-0000584B0000}"/>
    <cellStyle name="Normal 5 2 4 3 7 2" xfId="19596" xr:uid="{00000000-0005-0000-0000-0000594B0000}"/>
    <cellStyle name="Normal 5 2 4 3 7 3" xfId="19597" xr:uid="{00000000-0005-0000-0000-00005A4B0000}"/>
    <cellStyle name="Normal 5 2 4 3 8" xfId="19598" xr:uid="{00000000-0005-0000-0000-00005B4B0000}"/>
    <cellStyle name="Normal 5 2 4 3 9" xfId="19599" xr:uid="{00000000-0005-0000-0000-00005C4B0000}"/>
    <cellStyle name="Normal 5 2 4 4" xfId="19600" xr:uid="{00000000-0005-0000-0000-00005D4B0000}"/>
    <cellStyle name="Normal 5 2 4 4 2" xfId="19601" xr:uid="{00000000-0005-0000-0000-00005E4B0000}"/>
    <cellStyle name="Normal 5 2 4 4 2 2" xfId="19602" xr:uid="{00000000-0005-0000-0000-00005F4B0000}"/>
    <cellStyle name="Normal 5 2 4 4 2 2 2" xfId="19603" xr:uid="{00000000-0005-0000-0000-0000604B0000}"/>
    <cellStyle name="Normal 5 2 4 4 2 2 3" xfId="19604" xr:uid="{00000000-0005-0000-0000-0000614B0000}"/>
    <cellStyle name="Normal 5 2 4 4 2 2 4" xfId="19605" xr:uid="{00000000-0005-0000-0000-0000624B0000}"/>
    <cellStyle name="Normal 5 2 4 4 2 3" xfId="19606" xr:uid="{00000000-0005-0000-0000-0000634B0000}"/>
    <cellStyle name="Normal 5 2 4 4 2 3 2" xfId="19607" xr:uid="{00000000-0005-0000-0000-0000644B0000}"/>
    <cellStyle name="Normal 5 2 4 4 2 3 3" xfId="19608" xr:uid="{00000000-0005-0000-0000-0000654B0000}"/>
    <cellStyle name="Normal 5 2 4 4 2 4" xfId="19609" xr:uid="{00000000-0005-0000-0000-0000664B0000}"/>
    <cellStyle name="Normal 5 2 4 4 2 5" xfId="19610" xr:uid="{00000000-0005-0000-0000-0000674B0000}"/>
    <cellStyle name="Normal 5 2 4 4 2 6" xfId="19611" xr:uid="{00000000-0005-0000-0000-0000684B0000}"/>
    <cellStyle name="Normal 5 2 4 4 3" xfId="19612" xr:uid="{00000000-0005-0000-0000-0000694B0000}"/>
    <cellStyle name="Normal 5 2 4 4 3 2" xfId="19613" xr:uid="{00000000-0005-0000-0000-00006A4B0000}"/>
    <cellStyle name="Normal 5 2 4 4 3 3" xfId="19614" xr:uid="{00000000-0005-0000-0000-00006B4B0000}"/>
    <cellStyle name="Normal 5 2 4 4 3 4" xfId="19615" xr:uid="{00000000-0005-0000-0000-00006C4B0000}"/>
    <cellStyle name="Normal 5 2 4 4 4" xfId="19616" xr:uid="{00000000-0005-0000-0000-00006D4B0000}"/>
    <cellStyle name="Normal 5 2 4 4 4 2" xfId="19617" xr:uid="{00000000-0005-0000-0000-00006E4B0000}"/>
    <cellStyle name="Normal 5 2 4 4 4 3" xfId="19618" xr:uid="{00000000-0005-0000-0000-00006F4B0000}"/>
    <cellStyle name="Normal 5 2 4 4 4 4" xfId="19619" xr:uid="{00000000-0005-0000-0000-0000704B0000}"/>
    <cellStyle name="Normal 5 2 4 4 5" xfId="19620" xr:uid="{00000000-0005-0000-0000-0000714B0000}"/>
    <cellStyle name="Normal 5 2 4 4 5 2" xfId="19621" xr:uid="{00000000-0005-0000-0000-0000724B0000}"/>
    <cellStyle name="Normal 5 2 4 4 5 3" xfId="19622" xr:uid="{00000000-0005-0000-0000-0000734B0000}"/>
    <cellStyle name="Normal 5 2 4 4 5 4" xfId="19623" xr:uid="{00000000-0005-0000-0000-0000744B0000}"/>
    <cellStyle name="Normal 5 2 4 4 6" xfId="19624" xr:uid="{00000000-0005-0000-0000-0000754B0000}"/>
    <cellStyle name="Normal 5 2 4 4 6 2" xfId="19625" xr:uid="{00000000-0005-0000-0000-0000764B0000}"/>
    <cellStyle name="Normal 5 2 4 4 6 3" xfId="19626" xr:uid="{00000000-0005-0000-0000-0000774B0000}"/>
    <cellStyle name="Normal 5 2 4 4 7" xfId="19627" xr:uid="{00000000-0005-0000-0000-0000784B0000}"/>
    <cellStyle name="Normal 5 2 4 4 8" xfId="19628" xr:uid="{00000000-0005-0000-0000-0000794B0000}"/>
    <cellStyle name="Normal 5 2 4 4 9" xfId="19629" xr:uid="{00000000-0005-0000-0000-00007A4B0000}"/>
    <cellStyle name="Normal 5 2 4 5" xfId="19630" xr:uid="{00000000-0005-0000-0000-00007B4B0000}"/>
    <cellStyle name="Normal 5 2 4 5 2" xfId="19631" xr:uid="{00000000-0005-0000-0000-00007C4B0000}"/>
    <cellStyle name="Normal 5 2 4 5 2 2" xfId="19632" xr:uid="{00000000-0005-0000-0000-00007D4B0000}"/>
    <cellStyle name="Normal 5 2 4 5 2 2 2" xfId="19633" xr:uid="{00000000-0005-0000-0000-00007E4B0000}"/>
    <cellStyle name="Normal 5 2 4 5 2 2 3" xfId="19634" xr:uid="{00000000-0005-0000-0000-00007F4B0000}"/>
    <cellStyle name="Normal 5 2 4 5 2 2 4" xfId="19635" xr:uid="{00000000-0005-0000-0000-0000804B0000}"/>
    <cellStyle name="Normal 5 2 4 5 2 3" xfId="19636" xr:uid="{00000000-0005-0000-0000-0000814B0000}"/>
    <cellStyle name="Normal 5 2 4 5 2 3 2" xfId="19637" xr:uid="{00000000-0005-0000-0000-0000824B0000}"/>
    <cellStyle name="Normal 5 2 4 5 2 3 3" xfId="19638" xr:uid="{00000000-0005-0000-0000-0000834B0000}"/>
    <cellStyle name="Normal 5 2 4 5 2 4" xfId="19639" xr:uid="{00000000-0005-0000-0000-0000844B0000}"/>
    <cellStyle name="Normal 5 2 4 5 2 5" xfId="19640" xr:uid="{00000000-0005-0000-0000-0000854B0000}"/>
    <cellStyle name="Normal 5 2 4 5 2 6" xfId="19641" xr:uid="{00000000-0005-0000-0000-0000864B0000}"/>
    <cellStyle name="Normal 5 2 4 5 3" xfId="19642" xr:uid="{00000000-0005-0000-0000-0000874B0000}"/>
    <cellStyle name="Normal 5 2 4 5 3 2" xfId="19643" xr:uid="{00000000-0005-0000-0000-0000884B0000}"/>
    <cellStyle name="Normal 5 2 4 5 3 3" xfId="19644" xr:uid="{00000000-0005-0000-0000-0000894B0000}"/>
    <cellStyle name="Normal 5 2 4 5 3 4" xfId="19645" xr:uid="{00000000-0005-0000-0000-00008A4B0000}"/>
    <cellStyle name="Normal 5 2 4 5 4" xfId="19646" xr:uid="{00000000-0005-0000-0000-00008B4B0000}"/>
    <cellStyle name="Normal 5 2 4 5 4 2" xfId="19647" xr:uid="{00000000-0005-0000-0000-00008C4B0000}"/>
    <cellStyle name="Normal 5 2 4 5 4 3" xfId="19648" xr:uid="{00000000-0005-0000-0000-00008D4B0000}"/>
    <cellStyle name="Normal 5 2 4 5 4 4" xfId="19649" xr:uid="{00000000-0005-0000-0000-00008E4B0000}"/>
    <cellStyle name="Normal 5 2 4 5 5" xfId="19650" xr:uid="{00000000-0005-0000-0000-00008F4B0000}"/>
    <cellStyle name="Normal 5 2 4 5 5 2" xfId="19651" xr:uid="{00000000-0005-0000-0000-0000904B0000}"/>
    <cellStyle name="Normal 5 2 4 5 5 3" xfId="19652" xr:uid="{00000000-0005-0000-0000-0000914B0000}"/>
    <cellStyle name="Normal 5 2 4 5 5 4" xfId="19653" xr:uid="{00000000-0005-0000-0000-0000924B0000}"/>
    <cellStyle name="Normal 5 2 4 5 6" xfId="19654" xr:uid="{00000000-0005-0000-0000-0000934B0000}"/>
    <cellStyle name="Normal 5 2 4 5 6 2" xfId="19655" xr:uid="{00000000-0005-0000-0000-0000944B0000}"/>
    <cellStyle name="Normal 5 2 4 5 6 3" xfId="19656" xr:uid="{00000000-0005-0000-0000-0000954B0000}"/>
    <cellStyle name="Normal 5 2 4 5 7" xfId="19657" xr:uid="{00000000-0005-0000-0000-0000964B0000}"/>
    <cellStyle name="Normal 5 2 4 5 8" xfId="19658" xr:uid="{00000000-0005-0000-0000-0000974B0000}"/>
    <cellStyle name="Normal 5 2 4 5 9" xfId="19659" xr:uid="{00000000-0005-0000-0000-0000984B0000}"/>
    <cellStyle name="Normal 5 2 4 6" xfId="19660" xr:uid="{00000000-0005-0000-0000-0000994B0000}"/>
    <cellStyle name="Normal 5 2 4 6 2" xfId="19661" xr:uid="{00000000-0005-0000-0000-00009A4B0000}"/>
    <cellStyle name="Normal 5 2 4 6 2 2" xfId="19662" xr:uid="{00000000-0005-0000-0000-00009B4B0000}"/>
    <cellStyle name="Normal 5 2 4 6 2 2 2" xfId="19663" xr:uid="{00000000-0005-0000-0000-00009C4B0000}"/>
    <cellStyle name="Normal 5 2 4 6 2 2 3" xfId="19664" xr:uid="{00000000-0005-0000-0000-00009D4B0000}"/>
    <cellStyle name="Normal 5 2 4 6 2 2 4" xfId="19665" xr:uid="{00000000-0005-0000-0000-00009E4B0000}"/>
    <cellStyle name="Normal 5 2 4 6 2 3" xfId="19666" xr:uid="{00000000-0005-0000-0000-00009F4B0000}"/>
    <cellStyle name="Normal 5 2 4 6 2 3 2" xfId="19667" xr:uid="{00000000-0005-0000-0000-0000A04B0000}"/>
    <cellStyle name="Normal 5 2 4 6 2 3 3" xfId="19668" xr:uid="{00000000-0005-0000-0000-0000A14B0000}"/>
    <cellStyle name="Normal 5 2 4 6 2 4" xfId="19669" xr:uid="{00000000-0005-0000-0000-0000A24B0000}"/>
    <cellStyle name="Normal 5 2 4 6 2 5" xfId="19670" xr:uid="{00000000-0005-0000-0000-0000A34B0000}"/>
    <cellStyle name="Normal 5 2 4 6 2 6" xfId="19671" xr:uid="{00000000-0005-0000-0000-0000A44B0000}"/>
    <cellStyle name="Normal 5 2 4 6 3" xfId="19672" xr:uid="{00000000-0005-0000-0000-0000A54B0000}"/>
    <cellStyle name="Normal 5 2 4 6 3 2" xfId="19673" xr:uid="{00000000-0005-0000-0000-0000A64B0000}"/>
    <cellStyle name="Normal 5 2 4 6 3 3" xfId="19674" xr:uid="{00000000-0005-0000-0000-0000A74B0000}"/>
    <cellStyle name="Normal 5 2 4 6 3 4" xfId="19675" xr:uid="{00000000-0005-0000-0000-0000A84B0000}"/>
    <cellStyle name="Normal 5 2 4 6 4" xfId="19676" xr:uid="{00000000-0005-0000-0000-0000A94B0000}"/>
    <cellStyle name="Normal 5 2 4 6 4 2" xfId="19677" xr:uid="{00000000-0005-0000-0000-0000AA4B0000}"/>
    <cellStyle name="Normal 5 2 4 6 4 3" xfId="19678" xr:uid="{00000000-0005-0000-0000-0000AB4B0000}"/>
    <cellStyle name="Normal 5 2 4 6 4 4" xfId="19679" xr:uid="{00000000-0005-0000-0000-0000AC4B0000}"/>
    <cellStyle name="Normal 5 2 4 6 5" xfId="19680" xr:uid="{00000000-0005-0000-0000-0000AD4B0000}"/>
    <cellStyle name="Normal 5 2 4 6 5 2" xfId="19681" xr:uid="{00000000-0005-0000-0000-0000AE4B0000}"/>
    <cellStyle name="Normal 5 2 4 6 5 3" xfId="19682" xr:uid="{00000000-0005-0000-0000-0000AF4B0000}"/>
    <cellStyle name="Normal 5 2 4 6 6" xfId="19683" xr:uid="{00000000-0005-0000-0000-0000B04B0000}"/>
    <cellStyle name="Normal 5 2 4 6 7" xfId="19684" xr:uid="{00000000-0005-0000-0000-0000B14B0000}"/>
    <cellStyle name="Normal 5 2 4 6 8" xfId="19685" xr:uid="{00000000-0005-0000-0000-0000B24B0000}"/>
    <cellStyle name="Normal 5 2 4 7" xfId="19686" xr:uid="{00000000-0005-0000-0000-0000B34B0000}"/>
    <cellStyle name="Normal 5 2 4 7 2" xfId="19687" xr:uid="{00000000-0005-0000-0000-0000B44B0000}"/>
    <cellStyle name="Normal 5 2 4 7 2 2" xfId="19688" xr:uid="{00000000-0005-0000-0000-0000B54B0000}"/>
    <cellStyle name="Normal 5 2 4 7 2 3" xfId="19689" xr:uid="{00000000-0005-0000-0000-0000B64B0000}"/>
    <cellStyle name="Normal 5 2 4 7 2 4" xfId="19690" xr:uid="{00000000-0005-0000-0000-0000B74B0000}"/>
    <cellStyle name="Normal 5 2 4 7 3" xfId="19691" xr:uid="{00000000-0005-0000-0000-0000B84B0000}"/>
    <cellStyle name="Normal 5 2 4 7 3 2" xfId="19692" xr:uid="{00000000-0005-0000-0000-0000B94B0000}"/>
    <cellStyle name="Normal 5 2 4 7 3 3" xfId="19693" xr:uid="{00000000-0005-0000-0000-0000BA4B0000}"/>
    <cellStyle name="Normal 5 2 4 7 4" xfId="19694" xr:uid="{00000000-0005-0000-0000-0000BB4B0000}"/>
    <cellStyle name="Normal 5 2 4 7 5" xfId="19695" xr:uid="{00000000-0005-0000-0000-0000BC4B0000}"/>
    <cellStyle name="Normal 5 2 4 7 6" xfId="19696" xr:uid="{00000000-0005-0000-0000-0000BD4B0000}"/>
    <cellStyle name="Normal 5 2 4 8" xfId="19697" xr:uid="{00000000-0005-0000-0000-0000BE4B0000}"/>
    <cellStyle name="Normal 5 2 4 8 2" xfId="19698" xr:uid="{00000000-0005-0000-0000-0000BF4B0000}"/>
    <cellStyle name="Normal 5 2 4 8 3" xfId="19699" xr:uid="{00000000-0005-0000-0000-0000C04B0000}"/>
    <cellStyle name="Normal 5 2 4 8 4" xfId="19700" xr:uid="{00000000-0005-0000-0000-0000C14B0000}"/>
    <cellStyle name="Normal 5 2 4 9" xfId="19701" xr:uid="{00000000-0005-0000-0000-0000C24B0000}"/>
    <cellStyle name="Normal 5 2 4 9 2" xfId="19702" xr:uid="{00000000-0005-0000-0000-0000C34B0000}"/>
    <cellStyle name="Normal 5 2 4 9 3" xfId="19703" xr:uid="{00000000-0005-0000-0000-0000C44B0000}"/>
    <cellStyle name="Normal 5 2 4 9 4" xfId="19704" xr:uid="{00000000-0005-0000-0000-0000C54B0000}"/>
    <cellStyle name="Normal 5 2 5" xfId="316" xr:uid="{00000000-0005-0000-0000-0000C64B0000}"/>
    <cellStyle name="Normal 5 2 5 10" xfId="19705" xr:uid="{00000000-0005-0000-0000-0000C74B0000}"/>
    <cellStyle name="Normal 5 2 5 10 2" xfId="19706" xr:uid="{00000000-0005-0000-0000-0000C84B0000}"/>
    <cellStyle name="Normal 5 2 5 10 3" xfId="19707" xr:uid="{00000000-0005-0000-0000-0000C94B0000}"/>
    <cellStyle name="Normal 5 2 5 10 4" xfId="19708" xr:uid="{00000000-0005-0000-0000-0000CA4B0000}"/>
    <cellStyle name="Normal 5 2 5 11" xfId="19709" xr:uid="{00000000-0005-0000-0000-0000CB4B0000}"/>
    <cellStyle name="Normal 5 2 5 11 2" xfId="19710" xr:uid="{00000000-0005-0000-0000-0000CC4B0000}"/>
    <cellStyle name="Normal 5 2 5 11 3" xfId="19711" xr:uid="{00000000-0005-0000-0000-0000CD4B0000}"/>
    <cellStyle name="Normal 5 2 5 12" xfId="19712" xr:uid="{00000000-0005-0000-0000-0000CE4B0000}"/>
    <cellStyle name="Normal 5 2 5 13" xfId="19713" xr:uid="{00000000-0005-0000-0000-0000CF4B0000}"/>
    <cellStyle name="Normal 5 2 5 14" xfId="19714" xr:uid="{00000000-0005-0000-0000-0000D04B0000}"/>
    <cellStyle name="Normal 5 2 5 2" xfId="19715" xr:uid="{00000000-0005-0000-0000-0000D14B0000}"/>
    <cellStyle name="Normal 5 2 5 2 10" xfId="19716" xr:uid="{00000000-0005-0000-0000-0000D24B0000}"/>
    <cellStyle name="Normal 5 2 5 2 11" xfId="19717" xr:uid="{00000000-0005-0000-0000-0000D34B0000}"/>
    <cellStyle name="Normal 5 2 5 2 2" xfId="19718" xr:uid="{00000000-0005-0000-0000-0000D44B0000}"/>
    <cellStyle name="Normal 5 2 5 2 2 10" xfId="19719" xr:uid="{00000000-0005-0000-0000-0000D54B0000}"/>
    <cellStyle name="Normal 5 2 5 2 2 2" xfId="19720" xr:uid="{00000000-0005-0000-0000-0000D64B0000}"/>
    <cellStyle name="Normal 5 2 5 2 2 2 2" xfId="19721" xr:uid="{00000000-0005-0000-0000-0000D74B0000}"/>
    <cellStyle name="Normal 5 2 5 2 2 2 2 2" xfId="19722" xr:uid="{00000000-0005-0000-0000-0000D84B0000}"/>
    <cellStyle name="Normal 5 2 5 2 2 2 2 2 2" xfId="19723" xr:uid="{00000000-0005-0000-0000-0000D94B0000}"/>
    <cellStyle name="Normal 5 2 5 2 2 2 2 2 3" xfId="19724" xr:uid="{00000000-0005-0000-0000-0000DA4B0000}"/>
    <cellStyle name="Normal 5 2 5 2 2 2 2 2 4" xfId="19725" xr:uid="{00000000-0005-0000-0000-0000DB4B0000}"/>
    <cellStyle name="Normal 5 2 5 2 2 2 2 3" xfId="19726" xr:uid="{00000000-0005-0000-0000-0000DC4B0000}"/>
    <cellStyle name="Normal 5 2 5 2 2 2 2 3 2" xfId="19727" xr:uid="{00000000-0005-0000-0000-0000DD4B0000}"/>
    <cellStyle name="Normal 5 2 5 2 2 2 2 3 3" xfId="19728" xr:uid="{00000000-0005-0000-0000-0000DE4B0000}"/>
    <cellStyle name="Normal 5 2 5 2 2 2 2 4" xfId="19729" xr:uid="{00000000-0005-0000-0000-0000DF4B0000}"/>
    <cellStyle name="Normal 5 2 5 2 2 2 2 5" xfId="19730" xr:uid="{00000000-0005-0000-0000-0000E04B0000}"/>
    <cellStyle name="Normal 5 2 5 2 2 2 2 6" xfId="19731" xr:uid="{00000000-0005-0000-0000-0000E14B0000}"/>
    <cellStyle name="Normal 5 2 5 2 2 2 3" xfId="19732" xr:uid="{00000000-0005-0000-0000-0000E24B0000}"/>
    <cellStyle name="Normal 5 2 5 2 2 2 3 2" xfId="19733" xr:uid="{00000000-0005-0000-0000-0000E34B0000}"/>
    <cellStyle name="Normal 5 2 5 2 2 2 3 3" xfId="19734" xr:uid="{00000000-0005-0000-0000-0000E44B0000}"/>
    <cellStyle name="Normal 5 2 5 2 2 2 3 4" xfId="19735" xr:uid="{00000000-0005-0000-0000-0000E54B0000}"/>
    <cellStyle name="Normal 5 2 5 2 2 2 4" xfId="19736" xr:uid="{00000000-0005-0000-0000-0000E64B0000}"/>
    <cellStyle name="Normal 5 2 5 2 2 2 4 2" xfId="19737" xr:uid="{00000000-0005-0000-0000-0000E74B0000}"/>
    <cellStyle name="Normal 5 2 5 2 2 2 4 3" xfId="19738" xr:uid="{00000000-0005-0000-0000-0000E84B0000}"/>
    <cellStyle name="Normal 5 2 5 2 2 2 4 4" xfId="19739" xr:uid="{00000000-0005-0000-0000-0000E94B0000}"/>
    <cellStyle name="Normal 5 2 5 2 2 2 5" xfId="19740" xr:uid="{00000000-0005-0000-0000-0000EA4B0000}"/>
    <cellStyle name="Normal 5 2 5 2 2 2 5 2" xfId="19741" xr:uid="{00000000-0005-0000-0000-0000EB4B0000}"/>
    <cellStyle name="Normal 5 2 5 2 2 2 5 3" xfId="19742" xr:uid="{00000000-0005-0000-0000-0000EC4B0000}"/>
    <cellStyle name="Normal 5 2 5 2 2 2 5 4" xfId="19743" xr:uid="{00000000-0005-0000-0000-0000ED4B0000}"/>
    <cellStyle name="Normal 5 2 5 2 2 2 6" xfId="19744" xr:uid="{00000000-0005-0000-0000-0000EE4B0000}"/>
    <cellStyle name="Normal 5 2 5 2 2 2 6 2" xfId="19745" xr:uid="{00000000-0005-0000-0000-0000EF4B0000}"/>
    <cellStyle name="Normal 5 2 5 2 2 2 6 3" xfId="19746" xr:uid="{00000000-0005-0000-0000-0000F04B0000}"/>
    <cellStyle name="Normal 5 2 5 2 2 2 7" xfId="19747" xr:uid="{00000000-0005-0000-0000-0000F14B0000}"/>
    <cellStyle name="Normal 5 2 5 2 2 2 8" xfId="19748" xr:uid="{00000000-0005-0000-0000-0000F24B0000}"/>
    <cellStyle name="Normal 5 2 5 2 2 2 9" xfId="19749" xr:uid="{00000000-0005-0000-0000-0000F34B0000}"/>
    <cellStyle name="Normal 5 2 5 2 2 3" xfId="19750" xr:uid="{00000000-0005-0000-0000-0000F44B0000}"/>
    <cellStyle name="Normal 5 2 5 2 2 3 2" xfId="19751" xr:uid="{00000000-0005-0000-0000-0000F54B0000}"/>
    <cellStyle name="Normal 5 2 5 2 2 3 2 2" xfId="19752" xr:uid="{00000000-0005-0000-0000-0000F64B0000}"/>
    <cellStyle name="Normal 5 2 5 2 2 3 2 3" xfId="19753" xr:uid="{00000000-0005-0000-0000-0000F74B0000}"/>
    <cellStyle name="Normal 5 2 5 2 2 3 2 4" xfId="19754" xr:uid="{00000000-0005-0000-0000-0000F84B0000}"/>
    <cellStyle name="Normal 5 2 5 2 2 3 3" xfId="19755" xr:uid="{00000000-0005-0000-0000-0000F94B0000}"/>
    <cellStyle name="Normal 5 2 5 2 2 3 3 2" xfId="19756" xr:uid="{00000000-0005-0000-0000-0000FA4B0000}"/>
    <cellStyle name="Normal 5 2 5 2 2 3 3 3" xfId="19757" xr:uid="{00000000-0005-0000-0000-0000FB4B0000}"/>
    <cellStyle name="Normal 5 2 5 2 2 3 4" xfId="19758" xr:uid="{00000000-0005-0000-0000-0000FC4B0000}"/>
    <cellStyle name="Normal 5 2 5 2 2 3 5" xfId="19759" xr:uid="{00000000-0005-0000-0000-0000FD4B0000}"/>
    <cellStyle name="Normal 5 2 5 2 2 3 6" xfId="19760" xr:uid="{00000000-0005-0000-0000-0000FE4B0000}"/>
    <cellStyle name="Normal 5 2 5 2 2 4" xfId="19761" xr:uid="{00000000-0005-0000-0000-0000FF4B0000}"/>
    <cellStyle name="Normal 5 2 5 2 2 4 2" xfId="19762" xr:uid="{00000000-0005-0000-0000-0000004C0000}"/>
    <cellStyle name="Normal 5 2 5 2 2 4 3" xfId="19763" xr:uid="{00000000-0005-0000-0000-0000014C0000}"/>
    <cellStyle name="Normal 5 2 5 2 2 4 4" xfId="19764" xr:uid="{00000000-0005-0000-0000-0000024C0000}"/>
    <cellStyle name="Normal 5 2 5 2 2 5" xfId="19765" xr:uid="{00000000-0005-0000-0000-0000034C0000}"/>
    <cellStyle name="Normal 5 2 5 2 2 5 2" xfId="19766" xr:uid="{00000000-0005-0000-0000-0000044C0000}"/>
    <cellStyle name="Normal 5 2 5 2 2 5 3" xfId="19767" xr:uid="{00000000-0005-0000-0000-0000054C0000}"/>
    <cellStyle name="Normal 5 2 5 2 2 5 4" xfId="19768" xr:uid="{00000000-0005-0000-0000-0000064C0000}"/>
    <cellStyle name="Normal 5 2 5 2 2 6" xfId="19769" xr:uid="{00000000-0005-0000-0000-0000074C0000}"/>
    <cellStyle name="Normal 5 2 5 2 2 6 2" xfId="19770" xr:uid="{00000000-0005-0000-0000-0000084C0000}"/>
    <cellStyle name="Normal 5 2 5 2 2 6 3" xfId="19771" xr:uid="{00000000-0005-0000-0000-0000094C0000}"/>
    <cellStyle name="Normal 5 2 5 2 2 6 4" xfId="19772" xr:uid="{00000000-0005-0000-0000-00000A4C0000}"/>
    <cellStyle name="Normal 5 2 5 2 2 7" xfId="19773" xr:uid="{00000000-0005-0000-0000-00000B4C0000}"/>
    <cellStyle name="Normal 5 2 5 2 2 7 2" xfId="19774" xr:uid="{00000000-0005-0000-0000-00000C4C0000}"/>
    <cellStyle name="Normal 5 2 5 2 2 7 3" xfId="19775" xr:uid="{00000000-0005-0000-0000-00000D4C0000}"/>
    <cellStyle name="Normal 5 2 5 2 2 8" xfId="19776" xr:uid="{00000000-0005-0000-0000-00000E4C0000}"/>
    <cellStyle name="Normal 5 2 5 2 2 9" xfId="19777" xr:uid="{00000000-0005-0000-0000-00000F4C0000}"/>
    <cellStyle name="Normal 5 2 5 2 3" xfId="19778" xr:uid="{00000000-0005-0000-0000-0000104C0000}"/>
    <cellStyle name="Normal 5 2 5 2 3 2" xfId="19779" xr:uid="{00000000-0005-0000-0000-0000114C0000}"/>
    <cellStyle name="Normal 5 2 5 2 3 2 2" xfId="19780" xr:uid="{00000000-0005-0000-0000-0000124C0000}"/>
    <cellStyle name="Normal 5 2 5 2 3 2 2 2" xfId="19781" xr:uid="{00000000-0005-0000-0000-0000134C0000}"/>
    <cellStyle name="Normal 5 2 5 2 3 2 2 3" xfId="19782" xr:uid="{00000000-0005-0000-0000-0000144C0000}"/>
    <cellStyle name="Normal 5 2 5 2 3 2 2 4" xfId="19783" xr:uid="{00000000-0005-0000-0000-0000154C0000}"/>
    <cellStyle name="Normal 5 2 5 2 3 2 3" xfId="19784" xr:uid="{00000000-0005-0000-0000-0000164C0000}"/>
    <cellStyle name="Normal 5 2 5 2 3 2 3 2" xfId="19785" xr:uid="{00000000-0005-0000-0000-0000174C0000}"/>
    <cellStyle name="Normal 5 2 5 2 3 2 3 3" xfId="19786" xr:uid="{00000000-0005-0000-0000-0000184C0000}"/>
    <cellStyle name="Normal 5 2 5 2 3 2 4" xfId="19787" xr:uid="{00000000-0005-0000-0000-0000194C0000}"/>
    <cellStyle name="Normal 5 2 5 2 3 2 5" xfId="19788" xr:uid="{00000000-0005-0000-0000-00001A4C0000}"/>
    <cellStyle name="Normal 5 2 5 2 3 2 6" xfId="19789" xr:uid="{00000000-0005-0000-0000-00001B4C0000}"/>
    <cellStyle name="Normal 5 2 5 2 3 3" xfId="19790" xr:uid="{00000000-0005-0000-0000-00001C4C0000}"/>
    <cellStyle name="Normal 5 2 5 2 3 3 2" xfId="19791" xr:uid="{00000000-0005-0000-0000-00001D4C0000}"/>
    <cellStyle name="Normal 5 2 5 2 3 3 3" xfId="19792" xr:uid="{00000000-0005-0000-0000-00001E4C0000}"/>
    <cellStyle name="Normal 5 2 5 2 3 3 4" xfId="19793" xr:uid="{00000000-0005-0000-0000-00001F4C0000}"/>
    <cellStyle name="Normal 5 2 5 2 3 4" xfId="19794" xr:uid="{00000000-0005-0000-0000-0000204C0000}"/>
    <cellStyle name="Normal 5 2 5 2 3 4 2" xfId="19795" xr:uid="{00000000-0005-0000-0000-0000214C0000}"/>
    <cellStyle name="Normal 5 2 5 2 3 4 3" xfId="19796" xr:uid="{00000000-0005-0000-0000-0000224C0000}"/>
    <cellStyle name="Normal 5 2 5 2 3 4 4" xfId="19797" xr:uid="{00000000-0005-0000-0000-0000234C0000}"/>
    <cellStyle name="Normal 5 2 5 2 3 5" xfId="19798" xr:uid="{00000000-0005-0000-0000-0000244C0000}"/>
    <cellStyle name="Normal 5 2 5 2 3 5 2" xfId="19799" xr:uid="{00000000-0005-0000-0000-0000254C0000}"/>
    <cellStyle name="Normal 5 2 5 2 3 5 3" xfId="19800" xr:uid="{00000000-0005-0000-0000-0000264C0000}"/>
    <cellStyle name="Normal 5 2 5 2 3 5 4" xfId="19801" xr:uid="{00000000-0005-0000-0000-0000274C0000}"/>
    <cellStyle name="Normal 5 2 5 2 3 6" xfId="19802" xr:uid="{00000000-0005-0000-0000-0000284C0000}"/>
    <cellStyle name="Normal 5 2 5 2 3 6 2" xfId="19803" xr:uid="{00000000-0005-0000-0000-0000294C0000}"/>
    <cellStyle name="Normal 5 2 5 2 3 6 3" xfId="19804" xr:uid="{00000000-0005-0000-0000-00002A4C0000}"/>
    <cellStyle name="Normal 5 2 5 2 3 7" xfId="19805" xr:uid="{00000000-0005-0000-0000-00002B4C0000}"/>
    <cellStyle name="Normal 5 2 5 2 3 8" xfId="19806" xr:uid="{00000000-0005-0000-0000-00002C4C0000}"/>
    <cellStyle name="Normal 5 2 5 2 3 9" xfId="19807" xr:uid="{00000000-0005-0000-0000-00002D4C0000}"/>
    <cellStyle name="Normal 5 2 5 2 4" xfId="19808" xr:uid="{00000000-0005-0000-0000-00002E4C0000}"/>
    <cellStyle name="Normal 5 2 5 2 4 2" xfId="19809" xr:uid="{00000000-0005-0000-0000-00002F4C0000}"/>
    <cellStyle name="Normal 5 2 5 2 4 2 2" xfId="19810" xr:uid="{00000000-0005-0000-0000-0000304C0000}"/>
    <cellStyle name="Normal 5 2 5 2 4 2 3" xfId="19811" xr:uid="{00000000-0005-0000-0000-0000314C0000}"/>
    <cellStyle name="Normal 5 2 5 2 4 2 4" xfId="19812" xr:uid="{00000000-0005-0000-0000-0000324C0000}"/>
    <cellStyle name="Normal 5 2 5 2 4 3" xfId="19813" xr:uid="{00000000-0005-0000-0000-0000334C0000}"/>
    <cellStyle name="Normal 5 2 5 2 4 3 2" xfId="19814" xr:uid="{00000000-0005-0000-0000-0000344C0000}"/>
    <cellStyle name="Normal 5 2 5 2 4 3 3" xfId="19815" xr:uid="{00000000-0005-0000-0000-0000354C0000}"/>
    <cellStyle name="Normal 5 2 5 2 4 4" xfId="19816" xr:uid="{00000000-0005-0000-0000-0000364C0000}"/>
    <cellStyle name="Normal 5 2 5 2 4 5" xfId="19817" xr:uid="{00000000-0005-0000-0000-0000374C0000}"/>
    <cellStyle name="Normal 5 2 5 2 4 6" xfId="19818" xr:uid="{00000000-0005-0000-0000-0000384C0000}"/>
    <cellStyle name="Normal 5 2 5 2 5" xfId="19819" xr:uid="{00000000-0005-0000-0000-0000394C0000}"/>
    <cellStyle name="Normal 5 2 5 2 5 2" xfId="19820" xr:uid="{00000000-0005-0000-0000-00003A4C0000}"/>
    <cellStyle name="Normal 5 2 5 2 5 3" xfId="19821" xr:uid="{00000000-0005-0000-0000-00003B4C0000}"/>
    <cellStyle name="Normal 5 2 5 2 5 4" xfId="19822" xr:uid="{00000000-0005-0000-0000-00003C4C0000}"/>
    <cellStyle name="Normal 5 2 5 2 6" xfId="19823" xr:uid="{00000000-0005-0000-0000-00003D4C0000}"/>
    <cellStyle name="Normal 5 2 5 2 6 2" xfId="19824" xr:uid="{00000000-0005-0000-0000-00003E4C0000}"/>
    <cellStyle name="Normal 5 2 5 2 6 3" xfId="19825" xr:uid="{00000000-0005-0000-0000-00003F4C0000}"/>
    <cellStyle name="Normal 5 2 5 2 6 4" xfId="19826" xr:uid="{00000000-0005-0000-0000-0000404C0000}"/>
    <cellStyle name="Normal 5 2 5 2 7" xfId="19827" xr:uid="{00000000-0005-0000-0000-0000414C0000}"/>
    <cellStyle name="Normal 5 2 5 2 7 2" xfId="19828" xr:uid="{00000000-0005-0000-0000-0000424C0000}"/>
    <cellStyle name="Normal 5 2 5 2 7 3" xfId="19829" xr:uid="{00000000-0005-0000-0000-0000434C0000}"/>
    <cellStyle name="Normal 5 2 5 2 7 4" xfId="19830" xr:uid="{00000000-0005-0000-0000-0000444C0000}"/>
    <cellStyle name="Normal 5 2 5 2 8" xfId="19831" xr:uid="{00000000-0005-0000-0000-0000454C0000}"/>
    <cellStyle name="Normal 5 2 5 2 8 2" xfId="19832" xr:uid="{00000000-0005-0000-0000-0000464C0000}"/>
    <cellStyle name="Normal 5 2 5 2 8 3" xfId="19833" xr:uid="{00000000-0005-0000-0000-0000474C0000}"/>
    <cellStyle name="Normal 5 2 5 2 9" xfId="19834" xr:uid="{00000000-0005-0000-0000-0000484C0000}"/>
    <cellStyle name="Normal 5 2 5 3" xfId="19835" xr:uid="{00000000-0005-0000-0000-0000494C0000}"/>
    <cellStyle name="Normal 5 2 5 3 10" xfId="19836" xr:uid="{00000000-0005-0000-0000-00004A4C0000}"/>
    <cellStyle name="Normal 5 2 5 3 2" xfId="19837" xr:uid="{00000000-0005-0000-0000-00004B4C0000}"/>
    <cellStyle name="Normal 5 2 5 3 2 2" xfId="19838" xr:uid="{00000000-0005-0000-0000-00004C4C0000}"/>
    <cellStyle name="Normal 5 2 5 3 2 2 2" xfId="19839" xr:uid="{00000000-0005-0000-0000-00004D4C0000}"/>
    <cellStyle name="Normal 5 2 5 3 2 2 2 2" xfId="19840" xr:uid="{00000000-0005-0000-0000-00004E4C0000}"/>
    <cellStyle name="Normal 5 2 5 3 2 2 2 3" xfId="19841" xr:uid="{00000000-0005-0000-0000-00004F4C0000}"/>
    <cellStyle name="Normal 5 2 5 3 2 2 2 4" xfId="19842" xr:uid="{00000000-0005-0000-0000-0000504C0000}"/>
    <cellStyle name="Normal 5 2 5 3 2 2 3" xfId="19843" xr:uid="{00000000-0005-0000-0000-0000514C0000}"/>
    <cellStyle name="Normal 5 2 5 3 2 2 3 2" xfId="19844" xr:uid="{00000000-0005-0000-0000-0000524C0000}"/>
    <cellStyle name="Normal 5 2 5 3 2 2 3 3" xfId="19845" xr:uid="{00000000-0005-0000-0000-0000534C0000}"/>
    <cellStyle name="Normal 5 2 5 3 2 2 4" xfId="19846" xr:uid="{00000000-0005-0000-0000-0000544C0000}"/>
    <cellStyle name="Normal 5 2 5 3 2 2 5" xfId="19847" xr:uid="{00000000-0005-0000-0000-0000554C0000}"/>
    <cellStyle name="Normal 5 2 5 3 2 2 6" xfId="19848" xr:uid="{00000000-0005-0000-0000-0000564C0000}"/>
    <cellStyle name="Normal 5 2 5 3 2 3" xfId="19849" xr:uid="{00000000-0005-0000-0000-0000574C0000}"/>
    <cellStyle name="Normal 5 2 5 3 2 3 2" xfId="19850" xr:uid="{00000000-0005-0000-0000-0000584C0000}"/>
    <cellStyle name="Normal 5 2 5 3 2 3 3" xfId="19851" xr:uid="{00000000-0005-0000-0000-0000594C0000}"/>
    <cellStyle name="Normal 5 2 5 3 2 3 4" xfId="19852" xr:uid="{00000000-0005-0000-0000-00005A4C0000}"/>
    <cellStyle name="Normal 5 2 5 3 2 4" xfId="19853" xr:uid="{00000000-0005-0000-0000-00005B4C0000}"/>
    <cellStyle name="Normal 5 2 5 3 2 4 2" xfId="19854" xr:uid="{00000000-0005-0000-0000-00005C4C0000}"/>
    <cellStyle name="Normal 5 2 5 3 2 4 3" xfId="19855" xr:uid="{00000000-0005-0000-0000-00005D4C0000}"/>
    <cellStyle name="Normal 5 2 5 3 2 4 4" xfId="19856" xr:uid="{00000000-0005-0000-0000-00005E4C0000}"/>
    <cellStyle name="Normal 5 2 5 3 2 5" xfId="19857" xr:uid="{00000000-0005-0000-0000-00005F4C0000}"/>
    <cellStyle name="Normal 5 2 5 3 2 5 2" xfId="19858" xr:uid="{00000000-0005-0000-0000-0000604C0000}"/>
    <cellStyle name="Normal 5 2 5 3 2 5 3" xfId="19859" xr:uid="{00000000-0005-0000-0000-0000614C0000}"/>
    <cellStyle name="Normal 5 2 5 3 2 5 4" xfId="19860" xr:uid="{00000000-0005-0000-0000-0000624C0000}"/>
    <cellStyle name="Normal 5 2 5 3 2 6" xfId="19861" xr:uid="{00000000-0005-0000-0000-0000634C0000}"/>
    <cellStyle name="Normal 5 2 5 3 2 6 2" xfId="19862" xr:uid="{00000000-0005-0000-0000-0000644C0000}"/>
    <cellStyle name="Normal 5 2 5 3 2 6 3" xfId="19863" xr:uid="{00000000-0005-0000-0000-0000654C0000}"/>
    <cellStyle name="Normal 5 2 5 3 2 7" xfId="19864" xr:uid="{00000000-0005-0000-0000-0000664C0000}"/>
    <cellStyle name="Normal 5 2 5 3 2 8" xfId="19865" xr:uid="{00000000-0005-0000-0000-0000674C0000}"/>
    <cellStyle name="Normal 5 2 5 3 2 9" xfId="19866" xr:uid="{00000000-0005-0000-0000-0000684C0000}"/>
    <cellStyle name="Normal 5 2 5 3 3" xfId="19867" xr:uid="{00000000-0005-0000-0000-0000694C0000}"/>
    <cellStyle name="Normal 5 2 5 3 3 2" xfId="19868" xr:uid="{00000000-0005-0000-0000-00006A4C0000}"/>
    <cellStyle name="Normal 5 2 5 3 3 2 2" xfId="19869" xr:uid="{00000000-0005-0000-0000-00006B4C0000}"/>
    <cellStyle name="Normal 5 2 5 3 3 2 3" xfId="19870" xr:uid="{00000000-0005-0000-0000-00006C4C0000}"/>
    <cellStyle name="Normal 5 2 5 3 3 2 4" xfId="19871" xr:uid="{00000000-0005-0000-0000-00006D4C0000}"/>
    <cellStyle name="Normal 5 2 5 3 3 3" xfId="19872" xr:uid="{00000000-0005-0000-0000-00006E4C0000}"/>
    <cellStyle name="Normal 5 2 5 3 3 3 2" xfId="19873" xr:uid="{00000000-0005-0000-0000-00006F4C0000}"/>
    <cellStyle name="Normal 5 2 5 3 3 3 3" xfId="19874" xr:uid="{00000000-0005-0000-0000-0000704C0000}"/>
    <cellStyle name="Normal 5 2 5 3 3 4" xfId="19875" xr:uid="{00000000-0005-0000-0000-0000714C0000}"/>
    <cellStyle name="Normal 5 2 5 3 3 5" xfId="19876" xr:uid="{00000000-0005-0000-0000-0000724C0000}"/>
    <cellStyle name="Normal 5 2 5 3 3 6" xfId="19877" xr:uid="{00000000-0005-0000-0000-0000734C0000}"/>
    <cellStyle name="Normal 5 2 5 3 4" xfId="19878" xr:uid="{00000000-0005-0000-0000-0000744C0000}"/>
    <cellStyle name="Normal 5 2 5 3 4 2" xfId="19879" xr:uid="{00000000-0005-0000-0000-0000754C0000}"/>
    <cellStyle name="Normal 5 2 5 3 4 3" xfId="19880" xr:uid="{00000000-0005-0000-0000-0000764C0000}"/>
    <cellStyle name="Normal 5 2 5 3 4 4" xfId="19881" xr:uid="{00000000-0005-0000-0000-0000774C0000}"/>
    <cellStyle name="Normal 5 2 5 3 5" xfId="19882" xr:uid="{00000000-0005-0000-0000-0000784C0000}"/>
    <cellStyle name="Normal 5 2 5 3 5 2" xfId="19883" xr:uid="{00000000-0005-0000-0000-0000794C0000}"/>
    <cellStyle name="Normal 5 2 5 3 5 3" xfId="19884" xr:uid="{00000000-0005-0000-0000-00007A4C0000}"/>
    <cellStyle name="Normal 5 2 5 3 5 4" xfId="19885" xr:uid="{00000000-0005-0000-0000-00007B4C0000}"/>
    <cellStyle name="Normal 5 2 5 3 6" xfId="19886" xr:uid="{00000000-0005-0000-0000-00007C4C0000}"/>
    <cellStyle name="Normal 5 2 5 3 6 2" xfId="19887" xr:uid="{00000000-0005-0000-0000-00007D4C0000}"/>
    <cellStyle name="Normal 5 2 5 3 6 3" xfId="19888" xr:uid="{00000000-0005-0000-0000-00007E4C0000}"/>
    <cellStyle name="Normal 5 2 5 3 6 4" xfId="19889" xr:uid="{00000000-0005-0000-0000-00007F4C0000}"/>
    <cellStyle name="Normal 5 2 5 3 7" xfId="19890" xr:uid="{00000000-0005-0000-0000-0000804C0000}"/>
    <cellStyle name="Normal 5 2 5 3 7 2" xfId="19891" xr:uid="{00000000-0005-0000-0000-0000814C0000}"/>
    <cellStyle name="Normal 5 2 5 3 7 3" xfId="19892" xr:uid="{00000000-0005-0000-0000-0000824C0000}"/>
    <cellStyle name="Normal 5 2 5 3 8" xfId="19893" xr:uid="{00000000-0005-0000-0000-0000834C0000}"/>
    <cellStyle name="Normal 5 2 5 3 9" xfId="19894" xr:uid="{00000000-0005-0000-0000-0000844C0000}"/>
    <cellStyle name="Normal 5 2 5 4" xfId="19895" xr:uid="{00000000-0005-0000-0000-0000854C0000}"/>
    <cellStyle name="Normal 5 2 5 4 2" xfId="19896" xr:uid="{00000000-0005-0000-0000-0000864C0000}"/>
    <cellStyle name="Normal 5 2 5 4 2 2" xfId="19897" xr:uid="{00000000-0005-0000-0000-0000874C0000}"/>
    <cellStyle name="Normal 5 2 5 4 2 2 2" xfId="19898" xr:uid="{00000000-0005-0000-0000-0000884C0000}"/>
    <cellStyle name="Normal 5 2 5 4 2 2 3" xfId="19899" xr:uid="{00000000-0005-0000-0000-0000894C0000}"/>
    <cellStyle name="Normal 5 2 5 4 2 2 4" xfId="19900" xr:uid="{00000000-0005-0000-0000-00008A4C0000}"/>
    <cellStyle name="Normal 5 2 5 4 2 3" xfId="19901" xr:uid="{00000000-0005-0000-0000-00008B4C0000}"/>
    <cellStyle name="Normal 5 2 5 4 2 3 2" xfId="19902" xr:uid="{00000000-0005-0000-0000-00008C4C0000}"/>
    <cellStyle name="Normal 5 2 5 4 2 3 3" xfId="19903" xr:uid="{00000000-0005-0000-0000-00008D4C0000}"/>
    <cellStyle name="Normal 5 2 5 4 2 4" xfId="19904" xr:uid="{00000000-0005-0000-0000-00008E4C0000}"/>
    <cellStyle name="Normal 5 2 5 4 2 5" xfId="19905" xr:uid="{00000000-0005-0000-0000-00008F4C0000}"/>
    <cellStyle name="Normal 5 2 5 4 2 6" xfId="19906" xr:uid="{00000000-0005-0000-0000-0000904C0000}"/>
    <cellStyle name="Normal 5 2 5 4 3" xfId="19907" xr:uid="{00000000-0005-0000-0000-0000914C0000}"/>
    <cellStyle name="Normal 5 2 5 4 3 2" xfId="19908" xr:uid="{00000000-0005-0000-0000-0000924C0000}"/>
    <cellStyle name="Normal 5 2 5 4 3 3" xfId="19909" xr:uid="{00000000-0005-0000-0000-0000934C0000}"/>
    <cellStyle name="Normal 5 2 5 4 3 4" xfId="19910" xr:uid="{00000000-0005-0000-0000-0000944C0000}"/>
    <cellStyle name="Normal 5 2 5 4 4" xfId="19911" xr:uid="{00000000-0005-0000-0000-0000954C0000}"/>
    <cellStyle name="Normal 5 2 5 4 4 2" xfId="19912" xr:uid="{00000000-0005-0000-0000-0000964C0000}"/>
    <cellStyle name="Normal 5 2 5 4 4 3" xfId="19913" xr:uid="{00000000-0005-0000-0000-0000974C0000}"/>
    <cellStyle name="Normal 5 2 5 4 4 4" xfId="19914" xr:uid="{00000000-0005-0000-0000-0000984C0000}"/>
    <cellStyle name="Normal 5 2 5 4 5" xfId="19915" xr:uid="{00000000-0005-0000-0000-0000994C0000}"/>
    <cellStyle name="Normal 5 2 5 4 5 2" xfId="19916" xr:uid="{00000000-0005-0000-0000-00009A4C0000}"/>
    <cellStyle name="Normal 5 2 5 4 5 3" xfId="19917" xr:uid="{00000000-0005-0000-0000-00009B4C0000}"/>
    <cellStyle name="Normal 5 2 5 4 5 4" xfId="19918" xr:uid="{00000000-0005-0000-0000-00009C4C0000}"/>
    <cellStyle name="Normal 5 2 5 4 6" xfId="19919" xr:uid="{00000000-0005-0000-0000-00009D4C0000}"/>
    <cellStyle name="Normal 5 2 5 4 6 2" xfId="19920" xr:uid="{00000000-0005-0000-0000-00009E4C0000}"/>
    <cellStyle name="Normal 5 2 5 4 6 3" xfId="19921" xr:uid="{00000000-0005-0000-0000-00009F4C0000}"/>
    <cellStyle name="Normal 5 2 5 4 7" xfId="19922" xr:uid="{00000000-0005-0000-0000-0000A04C0000}"/>
    <cellStyle name="Normal 5 2 5 4 8" xfId="19923" xr:uid="{00000000-0005-0000-0000-0000A14C0000}"/>
    <cellStyle name="Normal 5 2 5 4 9" xfId="19924" xr:uid="{00000000-0005-0000-0000-0000A24C0000}"/>
    <cellStyle name="Normal 5 2 5 5" xfId="19925" xr:uid="{00000000-0005-0000-0000-0000A34C0000}"/>
    <cellStyle name="Normal 5 2 5 5 2" xfId="19926" xr:uid="{00000000-0005-0000-0000-0000A44C0000}"/>
    <cellStyle name="Normal 5 2 5 5 2 2" xfId="19927" xr:uid="{00000000-0005-0000-0000-0000A54C0000}"/>
    <cellStyle name="Normal 5 2 5 5 2 2 2" xfId="19928" xr:uid="{00000000-0005-0000-0000-0000A64C0000}"/>
    <cellStyle name="Normal 5 2 5 5 2 2 3" xfId="19929" xr:uid="{00000000-0005-0000-0000-0000A74C0000}"/>
    <cellStyle name="Normal 5 2 5 5 2 2 4" xfId="19930" xr:uid="{00000000-0005-0000-0000-0000A84C0000}"/>
    <cellStyle name="Normal 5 2 5 5 2 3" xfId="19931" xr:uid="{00000000-0005-0000-0000-0000A94C0000}"/>
    <cellStyle name="Normal 5 2 5 5 2 3 2" xfId="19932" xr:uid="{00000000-0005-0000-0000-0000AA4C0000}"/>
    <cellStyle name="Normal 5 2 5 5 2 3 3" xfId="19933" xr:uid="{00000000-0005-0000-0000-0000AB4C0000}"/>
    <cellStyle name="Normal 5 2 5 5 2 4" xfId="19934" xr:uid="{00000000-0005-0000-0000-0000AC4C0000}"/>
    <cellStyle name="Normal 5 2 5 5 2 5" xfId="19935" xr:uid="{00000000-0005-0000-0000-0000AD4C0000}"/>
    <cellStyle name="Normal 5 2 5 5 2 6" xfId="19936" xr:uid="{00000000-0005-0000-0000-0000AE4C0000}"/>
    <cellStyle name="Normal 5 2 5 5 3" xfId="19937" xr:uid="{00000000-0005-0000-0000-0000AF4C0000}"/>
    <cellStyle name="Normal 5 2 5 5 3 2" xfId="19938" xr:uid="{00000000-0005-0000-0000-0000B04C0000}"/>
    <cellStyle name="Normal 5 2 5 5 3 3" xfId="19939" xr:uid="{00000000-0005-0000-0000-0000B14C0000}"/>
    <cellStyle name="Normal 5 2 5 5 3 4" xfId="19940" xr:uid="{00000000-0005-0000-0000-0000B24C0000}"/>
    <cellStyle name="Normal 5 2 5 5 4" xfId="19941" xr:uid="{00000000-0005-0000-0000-0000B34C0000}"/>
    <cellStyle name="Normal 5 2 5 5 4 2" xfId="19942" xr:uid="{00000000-0005-0000-0000-0000B44C0000}"/>
    <cellStyle name="Normal 5 2 5 5 4 3" xfId="19943" xr:uid="{00000000-0005-0000-0000-0000B54C0000}"/>
    <cellStyle name="Normal 5 2 5 5 4 4" xfId="19944" xr:uid="{00000000-0005-0000-0000-0000B64C0000}"/>
    <cellStyle name="Normal 5 2 5 5 5" xfId="19945" xr:uid="{00000000-0005-0000-0000-0000B74C0000}"/>
    <cellStyle name="Normal 5 2 5 5 5 2" xfId="19946" xr:uid="{00000000-0005-0000-0000-0000B84C0000}"/>
    <cellStyle name="Normal 5 2 5 5 5 3" xfId="19947" xr:uid="{00000000-0005-0000-0000-0000B94C0000}"/>
    <cellStyle name="Normal 5 2 5 5 5 4" xfId="19948" xr:uid="{00000000-0005-0000-0000-0000BA4C0000}"/>
    <cellStyle name="Normal 5 2 5 5 6" xfId="19949" xr:uid="{00000000-0005-0000-0000-0000BB4C0000}"/>
    <cellStyle name="Normal 5 2 5 5 6 2" xfId="19950" xr:uid="{00000000-0005-0000-0000-0000BC4C0000}"/>
    <cellStyle name="Normal 5 2 5 5 6 3" xfId="19951" xr:uid="{00000000-0005-0000-0000-0000BD4C0000}"/>
    <cellStyle name="Normal 5 2 5 5 7" xfId="19952" xr:uid="{00000000-0005-0000-0000-0000BE4C0000}"/>
    <cellStyle name="Normal 5 2 5 5 8" xfId="19953" xr:uid="{00000000-0005-0000-0000-0000BF4C0000}"/>
    <cellStyle name="Normal 5 2 5 5 9" xfId="19954" xr:uid="{00000000-0005-0000-0000-0000C04C0000}"/>
    <cellStyle name="Normal 5 2 5 6" xfId="19955" xr:uid="{00000000-0005-0000-0000-0000C14C0000}"/>
    <cellStyle name="Normal 5 2 5 6 2" xfId="19956" xr:uid="{00000000-0005-0000-0000-0000C24C0000}"/>
    <cellStyle name="Normal 5 2 5 6 2 2" xfId="19957" xr:uid="{00000000-0005-0000-0000-0000C34C0000}"/>
    <cellStyle name="Normal 5 2 5 6 2 2 2" xfId="19958" xr:uid="{00000000-0005-0000-0000-0000C44C0000}"/>
    <cellStyle name="Normal 5 2 5 6 2 2 3" xfId="19959" xr:uid="{00000000-0005-0000-0000-0000C54C0000}"/>
    <cellStyle name="Normal 5 2 5 6 2 2 4" xfId="19960" xr:uid="{00000000-0005-0000-0000-0000C64C0000}"/>
    <cellStyle name="Normal 5 2 5 6 2 3" xfId="19961" xr:uid="{00000000-0005-0000-0000-0000C74C0000}"/>
    <cellStyle name="Normal 5 2 5 6 2 3 2" xfId="19962" xr:uid="{00000000-0005-0000-0000-0000C84C0000}"/>
    <cellStyle name="Normal 5 2 5 6 2 3 3" xfId="19963" xr:uid="{00000000-0005-0000-0000-0000C94C0000}"/>
    <cellStyle name="Normal 5 2 5 6 2 4" xfId="19964" xr:uid="{00000000-0005-0000-0000-0000CA4C0000}"/>
    <cellStyle name="Normal 5 2 5 6 2 5" xfId="19965" xr:uid="{00000000-0005-0000-0000-0000CB4C0000}"/>
    <cellStyle name="Normal 5 2 5 6 2 6" xfId="19966" xr:uid="{00000000-0005-0000-0000-0000CC4C0000}"/>
    <cellStyle name="Normal 5 2 5 6 3" xfId="19967" xr:uid="{00000000-0005-0000-0000-0000CD4C0000}"/>
    <cellStyle name="Normal 5 2 5 6 3 2" xfId="19968" xr:uid="{00000000-0005-0000-0000-0000CE4C0000}"/>
    <cellStyle name="Normal 5 2 5 6 3 3" xfId="19969" xr:uid="{00000000-0005-0000-0000-0000CF4C0000}"/>
    <cellStyle name="Normal 5 2 5 6 3 4" xfId="19970" xr:uid="{00000000-0005-0000-0000-0000D04C0000}"/>
    <cellStyle name="Normal 5 2 5 6 4" xfId="19971" xr:uid="{00000000-0005-0000-0000-0000D14C0000}"/>
    <cellStyle name="Normal 5 2 5 6 4 2" xfId="19972" xr:uid="{00000000-0005-0000-0000-0000D24C0000}"/>
    <cellStyle name="Normal 5 2 5 6 4 3" xfId="19973" xr:uid="{00000000-0005-0000-0000-0000D34C0000}"/>
    <cellStyle name="Normal 5 2 5 6 4 4" xfId="19974" xr:uid="{00000000-0005-0000-0000-0000D44C0000}"/>
    <cellStyle name="Normal 5 2 5 6 5" xfId="19975" xr:uid="{00000000-0005-0000-0000-0000D54C0000}"/>
    <cellStyle name="Normal 5 2 5 6 5 2" xfId="19976" xr:uid="{00000000-0005-0000-0000-0000D64C0000}"/>
    <cellStyle name="Normal 5 2 5 6 5 3" xfId="19977" xr:uid="{00000000-0005-0000-0000-0000D74C0000}"/>
    <cellStyle name="Normal 5 2 5 6 6" xfId="19978" xr:uid="{00000000-0005-0000-0000-0000D84C0000}"/>
    <cellStyle name="Normal 5 2 5 6 7" xfId="19979" xr:uid="{00000000-0005-0000-0000-0000D94C0000}"/>
    <cellStyle name="Normal 5 2 5 6 8" xfId="19980" xr:uid="{00000000-0005-0000-0000-0000DA4C0000}"/>
    <cellStyle name="Normal 5 2 5 7" xfId="19981" xr:uid="{00000000-0005-0000-0000-0000DB4C0000}"/>
    <cellStyle name="Normal 5 2 5 7 2" xfId="19982" xr:uid="{00000000-0005-0000-0000-0000DC4C0000}"/>
    <cellStyle name="Normal 5 2 5 7 2 2" xfId="19983" xr:uid="{00000000-0005-0000-0000-0000DD4C0000}"/>
    <cellStyle name="Normal 5 2 5 7 2 3" xfId="19984" xr:uid="{00000000-0005-0000-0000-0000DE4C0000}"/>
    <cellStyle name="Normal 5 2 5 7 2 4" xfId="19985" xr:uid="{00000000-0005-0000-0000-0000DF4C0000}"/>
    <cellStyle name="Normal 5 2 5 7 3" xfId="19986" xr:uid="{00000000-0005-0000-0000-0000E04C0000}"/>
    <cellStyle name="Normal 5 2 5 7 3 2" xfId="19987" xr:uid="{00000000-0005-0000-0000-0000E14C0000}"/>
    <cellStyle name="Normal 5 2 5 7 3 3" xfId="19988" xr:uid="{00000000-0005-0000-0000-0000E24C0000}"/>
    <cellStyle name="Normal 5 2 5 7 4" xfId="19989" xr:uid="{00000000-0005-0000-0000-0000E34C0000}"/>
    <cellStyle name="Normal 5 2 5 7 5" xfId="19990" xr:uid="{00000000-0005-0000-0000-0000E44C0000}"/>
    <cellStyle name="Normal 5 2 5 7 6" xfId="19991" xr:uid="{00000000-0005-0000-0000-0000E54C0000}"/>
    <cellStyle name="Normal 5 2 5 8" xfId="19992" xr:uid="{00000000-0005-0000-0000-0000E64C0000}"/>
    <cellStyle name="Normal 5 2 5 8 2" xfId="19993" xr:uid="{00000000-0005-0000-0000-0000E74C0000}"/>
    <cellStyle name="Normal 5 2 5 8 3" xfId="19994" xr:uid="{00000000-0005-0000-0000-0000E84C0000}"/>
    <cellStyle name="Normal 5 2 5 8 4" xfId="19995" xr:uid="{00000000-0005-0000-0000-0000E94C0000}"/>
    <cellStyle name="Normal 5 2 5 9" xfId="19996" xr:uid="{00000000-0005-0000-0000-0000EA4C0000}"/>
    <cellStyle name="Normal 5 2 5 9 2" xfId="19997" xr:uid="{00000000-0005-0000-0000-0000EB4C0000}"/>
    <cellStyle name="Normal 5 2 5 9 3" xfId="19998" xr:uid="{00000000-0005-0000-0000-0000EC4C0000}"/>
    <cellStyle name="Normal 5 2 5 9 4" xfId="19999" xr:uid="{00000000-0005-0000-0000-0000ED4C0000}"/>
    <cellStyle name="Normal 5 2 6" xfId="417" xr:uid="{00000000-0005-0000-0000-0000EE4C0000}"/>
    <cellStyle name="Normal 5 2 6 10" xfId="20000" xr:uid="{00000000-0005-0000-0000-0000EF4C0000}"/>
    <cellStyle name="Normal 5 2 6 11" xfId="20001" xr:uid="{00000000-0005-0000-0000-0000F04C0000}"/>
    <cellStyle name="Normal 5 2 6 2" xfId="20002" xr:uid="{00000000-0005-0000-0000-0000F14C0000}"/>
    <cellStyle name="Normal 5 2 6 2 10" xfId="20003" xr:uid="{00000000-0005-0000-0000-0000F24C0000}"/>
    <cellStyle name="Normal 5 2 6 2 2" xfId="20004" xr:uid="{00000000-0005-0000-0000-0000F34C0000}"/>
    <cellStyle name="Normal 5 2 6 2 2 2" xfId="20005" xr:uid="{00000000-0005-0000-0000-0000F44C0000}"/>
    <cellStyle name="Normal 5 2 6 2 2 2 2" xfId="20006" xr:uid="{00000000-0005-0000-0000-0000F54C0000}"/>
    <cellStyle name="Normal 5 2 6 2 2 2 2 2" xfId="20007" xr:uid="{00000000-0005-0000-0000-0000F64C0000}"/>
    <cellStyle name="Normal 5 2 6 2 2 2 2 3" xfId="20008" xr:uid="{00000000-0005-0000-0000-0000F74C0000}"/>
    <cellStyle name="Normal 5 2 6 2 2 2 2 4" xfId="20009" xr:uid="{00000000-0005-0000-0000-0000F84C0000}"/>
    <cellStyle name="Normal 5 2 6 2 2 2 3" xfId="20010" xr:uid="{00000000-0005-0000-0000-0000F94C0000}"/>
    <cellStyle name="Normal 5 2 6 2 2 2 3 2" xfId="20011" xr:uid="{00000000-0005-0000-0000-0000FA4C0000}"/>
    <cellStyle name="Normal 5 2 6 2 2 2 3 3" xfId="20012" xr:uid="{00000000-0005-0000-0000-0000FB4C0000}"/>
    <cellStyle name="Normal 5 2 6 2 2 2 4" xfId="20013" xr:uid="{00000000-0005-0000-0000-0000FC4C0000}"/>
    <cellStyle name="Normal 5 2 6 2 2 2 5" xfId="20014" xr:uid="{00000000-0005-0000-0000-0000FD4C0000}"/>
    <cellStyle name="Normal 5 2 6 2 2 2 6" xfId="20015" xr:uid="{00000000-0005-0000-0000-0000FE4C0000}"/>
    <cellStyle name="Normal 5 2 6 2 2 3" xfId="20016" xr:uid="{00000000-0005-0000-0000-0000FF4C0000}"/>
    <cellStyle name="Normal 5 2 6 2 2 3 2" xfId="20017" xr:uid="{00000000-0005-0000-0000-0000004D0000}"/>
    <cellStyle name="Normal 5 2 6 2 2 3 3" xfId="20018" xr:uid="{00000000-0005-0000-0000-0000014D0000}"/>
    <cellStyle name="Normal 5 2 6 2 2 3 4" xfId="20019" xr:uid="{00000000-0005-0000-0000-0000024D0000}"/>
    <cellStyle name="Normal 5 2 6 2 2 4" xfId="20020" xr:uid="{00000000-0005-0000-0000-0000034D0000}"/>
    <cellStyle name="Normal 5 2 6 2 2 4 2" xfId="20021" xr:uid="{00000000-0005-0000-0000-0000044D0000}"/>
    <cellStyle name="Normal 5 2 6 2 2 4 3" xfId="20022" xr:uid="{00000000-0005-0000-0000-0000054D0000}"/>
    <cellStyle name="Normal 5 2 6 2 2 4 4" xfId="20023" xr:uid="{00000000-0005-0000-0000-0000064D0000}"/>
    <cellStyle name="Normal 5 2 6 2 2 5" xfId="20024" xr:uid="{00000000-0005-0000-0000-0000074D0000}"/>
    <cellStyle name="Normal 5 2 6 2 2 5 2" xfId="20025" xr:uid="{00000000-0005-0000-0000-0000084D0000}"/>
    <cellStyle name="Normal 5 2 6 2 2 5 3" xfId="20026" xr:uid="{00000000-0005-0000-0000-0000094D0000}"/>
    <cellStyle name="Normal 5 2 6 2 2 5 4" xfId="20027" xr:uid="{00000000-0005-0000-0000-00000A4D0000}"/>
    <cellStyle name="Normal 5 2 6 2 2 6" xfId="20028" xr:uid="{00000000-0005-0000-0000-00000B4D0000}"/>
    <cellStyle name="Normal 5 2 6 2 2 6 2" xfId="20029" xr:uid="{00000000-0005-0000-0000-00000C4D0000}"/>
    <cellStyle name="Normal 5 2 6 2 2 6 3" xfId="20030" xr:uid="{00000000-0005-0000-0000-00000D4D0000}"/>
    <cellStyle name="Normal 5 2 6 2 2 7" xfId="20031" xr:uid="{00000000-0005-0000-0000-00000E4D0000}"/>
    <cellStyle name="Normal 5 2 6 2 2 8" xfId="20032" xr:uid="{00000000-0005-0000-0000-00000F4D0000}"/>
    <cellStyle name="Normal 5 2 6 2 2 9" xfId="20033" xr:uid="{00000000-0005-0000-0000-0000104D0000}"/>
    <cellStyle name="Normal 5 2 6 2 3" xfId="20034" xr:uid="{00000000-0005-0000-0000-0000114D0000}"/>
    <cellStyle name="Normal 5 2 6 2 3 2" xfId="20035" xr:uid="{00000000-0005-0000-0000-0000124D0000}"/>
    <cellStyle name="Normal 5 2 6 2 3 2 2" xfId="20036" xr:uid="{00000000-0005-0000-0000-0000134D0000}"/>
    <cellStyle name="Normal 5 2 6 2 3 2 3" xfId="20037" xr:uid="{00000000-0005-0000-0000-0000144D0000}"/>
    <cellStyle name="Normal 5 2 6 2 3 2 4" xfId="20038" xr:uid="{00000000-0005-0000-0000-0000154D0000}"/>
    <cellStyle name="Normal 5 2 6 2 3 3" xfId="20039" xr:uid="{00000000-0005-0000-0000-0000164D0000}"/>
    <cellStyle name="Normal 5 2 6 2 3 3 2" xfId="20040" xr:uid="{00000000-0005-0000-0000-0000174D0000}"/>
    <cellStyle name="Normal 5 2 6 2 3 3 3" xfId="20041" xr:uid="{00000000-0005-0000-0000-0000184D0000}"/>
    <cellStyle name="Normal 5 2 6 2 3 4" xfId="20042" xr:uid="{00000000-0005-0000-0000-0000194D0000}"/>
    <cellStyle name="Normal 5 2 6 2 3 5" xfId="20043" xr:uid="{00000000-0005-0000-0000-00001A4D0000}"/>
    <cellStyle name="Normal 5 2 6 2 3 6" xfId="20044" xr:uid="{00000000-0005-0000-0000-00001B4D0000}"/>
    <cellStyle name="Normal 5 2 6 2 4" xfId="20045" xr:uid="{00000000-0005-0000-0000-00001C4D0000}"/>
    <cellStyle name="Normal 5 2 6 2 4 2" xfId="20046" xr:uid="{00000000-0005-0000-0000-00001D4D0000}"/>
    <cellStyle name="Normal 5 2 6 2 4 3" xfId="20047" xr:uid="{00000000-0005-0000-0000-00001E4D0000}"/>
    <cellStyle name="Normal 5 2 6 2 4 4" xfId="20048" xr:uid="{00000000-0005-0000-0000-00001F4D0000}"/>
    <cellStyle name="Normal 5 2 6 2 5" xfId="20049" xr:uid="{00000000-0005-0000-0000-0000204D0000}"/>
    <cellStyle name="Normal 5 2 6 2 5 2" xfId="20050" xr:uid="{00000000-0005-0000-0000-0000214D0000}"/>
    <cellStyle name="Normal 5 2 6 2 5 3" xfId="20051" xr:uid="{00000000-0005-0000-0000-0000224D0000}"/>
    <cellStyle name="Normal 5 2 6 2 5 4" xfId="20052" xr:uid="{00000000-0005-0000-0000-0000234D0000}"/>
    <cellStyle name="Normal 5 2 6 2 6" xfId="20053" xr:uid="{00000000-0005-0000-0000-0000244D0000}"/>
    <cellStyle name="Normal 5 2 6 2 6 2" xfId="20054" xr:uid="{00000000-0005-0000-0000-0000254D0000}"/>
    <cellStyle name="Normal 5 2 6 2 6 3" xfId="20055" xr:uid="{00000000-0005-0000-0000-0000264D0000}"/>
    <cellStyle name="Normal 5 2 6 2 6 4" xfId="20056" xr:uid="{00000000-0005-0000-0000-0000274D0000}"/>
    <cellStyle name="Normal 5 2 6 2 7" xfId="20057" xr:uid="{00000000-0005-0000-0000-0000284D0000}"/>
    <cellStyle name="Normal 5 2 6 2 7 2" xfId="20058" xr:uid="{00000000-0005-0000-0000-0000294D0000}"/>
    <cellStyle name="Normal 5 2 6 2 7 3" xfId="20059" xr:uid="{00000000-0005-0000-0000-00002A4D0000}"/>
    <cellStyle name="Normal 5 2 6 2 8" xfId="20060" xr:uid="{00000000-0005-0000-0000-00002B4D0000}"/>
    <cellStyle name="Normal 5 2 6 2 9" xfId="20061" xr:uid="{00000000-0005-0000-0000-00002C4D0000}"/>
    <cellStyle name="Normal 5 2 6 3" xfId="20062" xr:uid="{00000000-0005-0000-0000-00002D4D0000}"/>
    <cellStyle name="Normal 5 2 6 3 2" xfId="20063" xr:uid="{00000000-0005-0000-0000-00002E4D0000}"/>
    <cellStyle name="Normal 5 2 6 3 2 2" xfId="20064" xr:uid="{00000000-0005-0000-0000-00002F4D0000}"/>
    <cellStyle name="Normal 5 2 6 3 2 2 2" xfId="20065" xr:uid="{00000000-0005-0000-0000-0000304D0000}"/>
    <cellStyle name="Normal 5 2 6 3 2 2 3" xfId="20066" xr:uid="{00000000-0005-0000-0000-0000314D0000}"/>
    <cellStyle name="Normal 5 2 6 3 2 2 4" xfId="20067" xr:uid="{00000000-0005-0000-0000-0000324D0000}"/>
    <cellStyle name="Normal 5 2 6 3 2 3" xfId="20068" xr:uid="{00000000-0005-0000-0000-0000334D0000}"/>
    <cellStyle name="Normal 5 2 6 3 2 3 2" xfId="20069" xr:uid="{00000000-0005-0000-0000-0000344D0000}"/>
    <cellStyle name="Normal 5 2 6 3 2 3 3" xfId="20070" xr:uid="{00000000-0005-0000-0000-0000354D0000}"/>
    <cellStyle name="Normal 5 2 6 3 2 4" xfId="20071" xr:uid="{00000000-0005-0000-0000-0000364D0000}"/>
    <cellStyle name="Normal 5 2 6 3 2 5" xfId="20072" xr:uid="{00000000-0005-0000-0000-0000374D0000}"/>
    <cellStyle name="Normal 5 2 6 3 2 6" xfId="20073" xr:uid="{00000000-0005-0000-0000-0000384D0000}"/>
    <cellStyle name="Normal 5 2 6 3 3" xfId="20074" xr:uid="{00000000-0005-0000-0000-0000394D0000}"/>
    <cellStyle name="Normal 5 2 6 3 3 2" xfId="20075" xr:uid="{00000000-0005-0000-0000-00003A4D0000}"/>
    <cellStyle name="Normal 5 2 6 3 3 3" xfId="20076" xr:uid="{00000000-0005-0000-0000-00003B4D0000}"/>
    <cellStyle name="Normal 5 2 6 3 3 4" xfId="20077" xr:uid="{00000000-0005-0000-0000-00003C4D0000}"/>
    <cellStyle name="Normal 5 2 6 3 4" xfId="20078" xr:uid="{00000000-0005-0000-0000-00003D4D0000}"/>
    <cellStyle name="Normal 5 2 6 3 4 2" xfId="20079" xr:uid="{00000000-0005-0000-0000-00003E4D0000}"/>
    <cellStyle name="Normal 5 2 6 3 4 3" xfId="20080" xr:uid="{00000000-0005-0000-0000-00003F4D0000}"/>
    <cellStyle name="Normal 5 2 6 3 4 4" xfId="20081" xr:uid="{00000000-0005-0000-0000-0000404D0000}"/>
    <cellStyle name="Normal 5 2 6 3 5" xfId="20082" xr:uid="{00000000-0005-0000-0000-0000414D0000}"/>
    <cellStyle name="Normal 5 2 6 3 5 2" xfId="20083" xr:uid="{00000000-0005-0000-0000-0000424D0000}"/>
    <cellStyle name="Normal 5 2 6 3 5 3" xfId="20084" xr:uid="{00000000-0005-0000-0000-0000434D0000}"/>
    <cellStyle name="Normal 5 2 6 3 5 4" xfId="20085" xr:uid="{00000000-0005-0000-0000-0000444D0000}"/>
    <cellStyle name="Normal 5 2 6 3 6" xfId="20086" xr:uid="{00000000-0005-0000-0000-0000454D0000}"/>
    <cellStyle name="Normal 5 2 6 3 6 2" xfId="20087" xr:uid="{00000000-0005-0000-0000-0000464D0000}"/>
    <cellStyle name="Normal 5 2 6 3 6 3" xfId="20088" xr:uid="{00000000-0005-0000-0000-0000474D0000}"/>
    <cellStyle name="Normal 5 2 6 3 7" xfId="20089" xr:uid="{00000000-0005-0000-0000-0000484D0000}"/>
    <cellStyle name="Normal 5 2 6 3 8" xfId="20090" xr:uid="{00000000-0005-0000-0000-0000494D0000}"/>
    <cellStyle name="Normal 5 2 6 3 9" xfId="20091" xr:uid="{00000000-0005-0000-0000-00004A4D0000}"/>
    <cellStyle name="Normal 5 2 6 4" xfId="20092" xr:uid="{00000000-0005-0000-0000-00004B4D0000}"/>
    <cellStyle name="Normal 5 2 6 4 2" xfId="20093" xr:uid="{00000000-0005-0000-0000-00004C4D0000}"/>
    <cellStyle name="Normal 5 2 6 4 2 2" xfId="20094" xr:uid="{00000000-0005-0000-0000-00004D4D0000}"/>
    <cellStyle name="Normal 5 2 6 4 2 3" xfId="20095" xr:uid="{00000000-0005-0000-0000-00004E4D0000}"/>
    <cellStyle name="Normal 5 2 6 4 2 4" xfId="20096" xr:uid="{00000000-0005-0000-0000-00004F4D0000}"/>
    <cellStyle name="Normal 5 2 6 4 3" xfId="20097" xr:uid="{00000000-0005-0000-0000-0000504D0000}"/>
    <cellStyle name="Normal 5 2 6 4 3 2" xfId="20098" xr:uid="{00000000-0005-0000-0000-0000514D0000}"/>
    <cellStyle name="Normal 5 2 6 4 3 3" xfId="20099" xr:uid="{00000000-0005-0000-0000-0000524D0000}"/>
    <cellStyle name="Normal 5 2 6 4 4" xfId="20100" xr:uid="{00000000-0005-0000-0000-0000534D0000}"/>
    <cellStyle name="Normal 5 2 6 4 5" xfId="20101" xr:uid="{00000000-0005-0000-0000-0000544D0000}"/>
    <cellStyle name="Normal 5 2 6 4 6" xfId="20102" xr:uid="{00000000-0005-0000-0000-0000554D0000}"/>
    <cellStyle name="Normal 5 2 6 5" xfId="20103" xr:uid="{00000000-0005-0000-0000-0000564D0000}"/>
    <cellStyle name="Normal 5 2 6 5 2" xfId="20104" xr:uid="{00000000-0005-0000-0000-0000574D0000}"/>
    <cellStyle name="Normal 5 2 6 5 3" xfId="20105" xr:uid="{00000000-0005-0000-0000-0000584D0000}"/>
    <cellStyle name="Normal 5 2 6 5 4" xfId="20106" xr:uid="{00000000-0005-0000-0000-0000594D0000}"/>
    <cellStyle name="Normal 5 2 6 6" xfId="20107" xr:uid="{00000000-0005-0000-0000-00005A4D0000}"/>
    <cellStyle name="Normal 5 2 6 6 2" xfId="20108" xr:uid="{00000000-0005-0000-0000-00005B4D0000}"/>
    <cellStyle name="Normal 5 2 6 6 3" xfId="20109" xr:uid="{00000000-0005-0000-0000-00005C4D0000}"/>
    <cellStyle name="Normal 5 2 6 6 4" xfId="20110" xr:uid="{00000000-0005-0000-0000-00005D4D0000}"/>
    <cellStyle name="Normal 5 2 6 7" xfId="20111" xr:uid="{00000000-0005-0000-0000-00005E4D0000}"/>
    <cellStyle name="Normal 5 2 6 7 2" xfId="20112" xr:uid="{00000000-0005-0000-0000-00005F4D0000}"/>
    <cellStyle name="Normal 5 2 6 7 3" xfId="20113" xr:uid="{00000000-0005-0000-0000-0000604D0000}"/>
    <cellStyle name="Normal 5 2 6 7 4" xfId="20114" xr:uid="{00000000-0005-0000-0000-0000614D0000}"/>
    <cellStyle name="Normal 5 2 6 8" xfId="20115" xr:uid="{00000000-0005-0000-0000-0000624D0000}"/>
    <cellStyle name="Normal 5 2 6 8 2" xfId="20116" xr:uid="{00000000-0005-0000-0000-0000634D0000}"/>
    <cellStyle name="Normal 5 2 6 8 3" xfId="20117" xr:uid="{00000000-0005-0000-0000-0000644D0000}"/>
    <cellStyle name="Normal 5 2 6 9" xfId="20118" xr:uid="{00000000-0005-0000-0000-0000654D0000}"/>
    <cellStyle name="Normal 5 2 7" xfId="20119" xr:uid="{00000000-0005-0000-0000-0000664D0000}"/>
    <cellStyle name="Normal 5 2 7 10" xfId="20120" xr:uid="{00000000-0005-0000-0000-0000674D0000}"/>
    <cellStyle name="Normal 5 2 7 11" xfId="20121" xr:uid="{00000000-0005-0000-0000-0000684D0000}"/>
    <cellStyle name="Normal 5 2 7 2" xfId="20122" xr:uid="{00000000-0005-0000-0000-0000694D0000}"/>
    <cellStyle name="Normal 5 2 7 2 10" xfId="20123" xr:uid="{00000000-0005-0000-0000-00006A4D0000}"/>
    <cellStyle name="Normal 5 2 7 2 2" xfId="20124" xr:uid="{00000000-0005-0000-0000-00006B4D0000}"/>
    <cellStyle name="Normal 5 2 7 2 2 2" xfId="20125" xr:uid="{00000000-0005-0000-0000-00006C4D0000}"/>
    <cellStyle name="Normal 5 2 7 2 2 2 2" xfId="20126" xr:uid="{00000000-0005-0000-0000-00006D4D0000}"/>
    <cellStyle name="Normal 5 2 7 2 2 2 2 2" xfId="20127" xr:uid="{00000000-0005-0000-0000-00006E4D0000}"/>
    <cellStyle name="Normal 5 2 7 2 2 2 2 3" xfId="20128" xr:uid="{00000000-0005-0000-0000-00006F4D0000}"/>
    <cellStyle name="Normal 5 2 7 2 2 2 2 4" xfId="20129" xr:uid="{00000000-0005-0000-0000-0000704D0000}"/>
    <cellStyle name="Normal 5 2 7 2 2 2 3" xfId="20130" xr:uid="{00000000-0005-0000-0000-0000714D0000}"/>
    <cellStyle name="Normal 5 2 7 2 2 2 3 2" xfId="20131" xr:uid="{00000000-0005-0000-0000-0000724D0000}"/>
    <cellStyle name="Normal 5 2 7 2 2 2 3 3" xfId="20132" xr:uid="{00000000-0005-0000-0000-0000734D0000}"/>
    <cellStyle name="Normal 5 2 7 2 2 2 4" xfId="20133" xr:uid="{00000000-0005-0000-0000-0000744D0000}"/>
    <cellStyle name="Normal 5 2 7 2 2 2 5" xfId="20134" xr:uid="{00000000-0005-0000-0000-0000754D0000}"/>
    <cellStyle name="Normal 5 2 7 2 2 2 6" xfId="20135" xr:uid="{00000000-0005-0000-0000-0000764D0000}"/>
    <cellStyle name="Normal 5 2 7 2 2 3" xfId="20136" xr:uid="{00000000-0005-0000-0000-0000774D0000}"/>
    <cellStyle name="Normal 5 2 7 2 2 3 2" xfId="20137" xr:uid="{00000000-0005-0000-0000-0000784D0000}"/>
    <cellStyle name="Normal 5 2 7 2 2 3 3" xfId="20138" xr:uid="{00000000-0005-0000-0000-0000794D0000}"/>
    <cellStyle name="Normal 5 2 7 2 2 3 4" xfId="20139" xr:uid="{00000000-0005-0000-0000-00007A4D0000}"/>
    <cellStyle name="Normal 5 2 7 2 2 4" xfId="20140" xr:uid="{00000000-0005-0000-0000-00007B4D0000}"/>
    <cellStyle name="Normal 5 2 7 2 2 4 2" xfId="20141" xr:uid="{00000000-0005-0000-0000-00007C4D0000}"/>
    <cellStyle name="Normal 5 2 7 2 2 4 3" xfId="20142" xr:uid="{00000000-0005-0000-0000-00007D4D0000}"/>
    <cellStyle name="Normal 5 2 7 2 2 4 4" xfId="20143" xr:uid="{00000000-0005-0000-0000-00007E4D0000}"/>
    <cellStyle name="Normal 5 2 7 2 2 5" xfId="20144" xr:uid="{00000000-0005-0000-0000-00007F4D0000}"/>
    <cellStyle name="Normal 5 2 7 2 2 5 2" xfId="20145" xr:uid="{00000000-0005-0000-0000-0000804D0000}"/>
    <cellStyle name="Normal 5 2 7 2 2 5 3" xfId="20146" xr:uid="{00000000-0005-0000-0000-0000814D0000}"/>
    <cellStyle name="Normal 5 2 7 2 2 5 4" xfId="20147" xr:uid="{00000000-0005-0000-0000-0000824D0000}"/>
    <cellStyle name="Normal 5 2 7 2 2 6" xfId="20148" xr:uid="{00000000-0005-0000-0000-0000834D0000}"/>
    <cellStyle name="Normal 5 2 7 2 2 6 2" xfId="20149" xr:uid="{00000000-0005-0000-0000-0000844D0000}"/>
    <cellStyle name="Normal 5 2 7 2 2 6 3" xfId="20150" xr:uid="{00000000-0005-0000-0000-0000854D0000}"/>
    <cellStyle name="Normal 5 2 7 2 2 7" xfId="20151" xr:uid="{00000000-0005-0000-0000-0000864D0000}"/>
    <cellStyle name="Normal 5 2 7 2 2 8" xfId="20152" xr:uid="{00000000-0005-0000-0000-0000874D0000}"/>
    <cellStyle name="Normal 5 2 7 2 2 9" xfId="20153" xr:uid="{00000000-0005-0000-0000-0000884D0000}"/>
    <cellStyle name="Normal 5 2 7 2 3" xfId="20154" xr:uid="{00000000-0005-0000-0000-0000894D0000}"/>
    <cellStyle name="Normal 5 2 7 2 3 2" xfId="20155" xr:uid="{00000000-0005-0000-0000-00008A4D0000}"/>
    <cellStyle name="Normal 5 2 7 2 3 2 2" xfId="20156" xr:uid="{00000000-0005-0000-0000-00008B4D0000}"/>
    <cellStyle name="Normal 5 2 7 2 3 2 3" xfId="20157" xr:uid="{00000000-0005-0000-0000-00008C4D0000}"/>
    <cellStyle name="Normal 5 2 7 2 3 2 4" xfId="20158" xr:uid="{00000000-0005-0000-0000-00008D4D0000}"/>
    <cellStyle name="Normal 5 2 7 2 3 3" xfId="20159" xr:uid="{00000000-0005-0000-0000-00008E4D0000}"/>
    <cellStyle name="Normal 5 2 7 2 3 3 2" xfId="20160" xr:uid="{00000000-0005-0000-0000-00008F4D0000}"/>
    <cellStyle name="Normal 5 2 7 2 3 3 3" xfId="20161" xr:uid="{00000000-0005-0000-0000-0000904D0000}"/>
    <cellStyle name="Normal 5 2 7 2 3 4" xfId="20162" xr:uid="{00000000-0005-0000-0000-0000914D0000}"/>
    <cellStyle name="Normal 5 2 7 2 3 5" xfId="20163" xr:uid="{00000000-0005-0000-0000-0000924D0000}"/>
    <cellStyle name="Normal 5 2 7 2 3 6" xfId="20164" xr:uid="{00000000-0005-0000-0000-0000934D0000}"/>
    <cellStyle name="Normal 5 2 7 2 4" xfId="20165" xr:uid="{00000000-0005-0000-0000-0000944D0000}"/>
    <cellStyle name="Normal 5 2 7 2 4 2" xfId="20166" xr:uid="{00000000-0005-0000-0000-0000954D0000}"/>
    <cellStyle name="Normal 5 2 7 2 4 3" xfId="20167" xr:uid="{00000000-0005-0000-0000-0000964D0000}"/>
    <cellStyle name="Normal 5 2 7 2 4 4" xfId="20168" xr:uid="{00000000-0005-0000-0000-0000974D0000}"/>
    <cellStyle name="Normal 5 2 7 2 5" xfId="20169" xr:uid="{00000000-0005-0000-0000-0000984D0000}"/>
    <cellStyle name="Normal 5 2 7 2 5 2" xfId="20170" xr:uid="{00000000-0005-0000-0000-0000994D0000}"/>
    <cellStyle name="Normal 5 2 7 2 5 3" xfId="20171" xr:uid="{00000000-0005-0000-0000-00009A4D0000}"/>
    <cellStyle name="Normal 5 2 7 2 5 4" xfId="20172" xr:uid="{00000000-0005-0000-0000-00009B4D0000}"/>
    <cellStyle name="Normal 5 2 7 2 6" xfId="20173" xr:uid="{00000000-0005-0000-0000-00009C4D0000}"/>
    <cellStyle name="Normal 5 2 7 2 6 2" xfId="20174" xr:uid="{00000000-0005-0000-0000-00009D4D0000}"/>
    <cellStyle name="Normal 5 2 7 2 6 3" xfId="20175" xr:uid="{00000000-0005-0000-0000-00009E4D0000}"/>
    <cellStyle name="Normal 5 2 7 2 6 4" xfId="20176" xr:uid="{00000000-0005-0000-0000-00009F4D0000}"/>
    <cellStyle name="Normal 5 2 7 2 7" xfId="20177" xr:uid="{00000000-0005-0000-0000-0000A04D0000}"/>
    <cellStyle name="Normal 5 2 7 2 7 2" xfId="20178" xr:uid="{00000000-0005-0000-0000-0000A14D0000}"/>
    <cellStyle name="Normal 5 2 7 2 7 3" xfId="20179" xr:uid="{00000000-0005-0000-0000-0000A24D0000}"/>
    <cellStyle name="Normal 5 2 7 2 8" xfId="20180" xr:uid="{00000000-0005-0000-0000-0000A34D0000}"/>
    <cellStyle name="Normal 5 2 7 2 9" xfId="20181" xr:uid="{00000000-0005-0000-0000-0000A44D0000}"/>
    <cellStyle name="Normal 5 2 7 3" xfId="20182" xr:uid="{00000000-0005-0000-0000-0000A54D0000}"/>
    <cellStyle name="Normal 5 2 7 3 2" xfId="20183" xr:uid="{00000000-0005-0000-0000-0000A64D0000}"/>
    <cellStyle name="Normal 5 2 7 3 2 2" xfId="20184" xr:uid="{00000000-0005-0000-0000-0000A74D0000}"/>
    <cellStyle name="Normal 5 2 7 3 2 2 2" xfId="20185" xr:uid="{00000000-0005-0000-0000-0000A84D0000}"/>
    <cellStyle name="Normal 5 2 7 3 2 2 3" xfId="20186" xr:uid="{00000000-0005-0000-0000-0000A94D0000}"/>
    <cellStyle name="Normal 5 2 7 3 2 2 4" xfId="20187" xr:uid="{00000000-0005-0000-0000-0000AA4D0000}"/>
    <cellStyle name="Normal 5 2 7 3 2 3" xfId="20188" xr:uid="{00000000-0005-0000-0000-0000AB4D0000}"/>
    <cellStyle name="Normal 5 2 7 3 2 3 2" xfId="20189" xr:uid="{00000000-0005-0000-0000-0000AC4D0000}"/>
    <cellStyle name="Normal 5 2 7 3 2 3 3" xfId="20190" xr:uid="{00000000-0005-0000-0000-0000AD4D0000}"/>
    <cellStyle name="Normal 5 2 7 3 2 4" xfId="20191" xr:uid="{00000000-0005-0000-0000-0000AE4D0000}"/>
    <cellStyle name="Normal 5 2 7 3 2 5" xfId="20192" xr:uid="{00000000-0005-0000-0000-0000AF4D0000}"/>
    <cellStyle name="Normal 5 2 7 3 2 6" xfId="20193" xr:uid="{00000000-0005-0000-0000-0000B04D0000}"/>
    <cellStyle name="Normal 5 2 7 3 3" xfId="20194" xr:uid="{00000000-0005-0000-0000-0000B14D0000}"/>
    <cellStyle name="Normal 5 2 7 3 3 2" xfId="20195" xr:uid="{00000000-0005-0000-0000-0000B24D0000}"/>
    <cellStyle name="Normal 5 2 7 3 3 3" xfId="20196" xr:uid="{00000000-0005-0000-0000-0000B34D0000}"/>
    <cellStyle name="Normal 5 2 7 3 3 4" xfId="20197" xr:uid="{00000000-0005-0000-0000-0000B44D0000}"/>
    <cellStyle name="Normal 5 2 7 3 4" xfId="20198" xr:uid="{00000000-0005-0000-0000-0000B54D0000}"/>
    <cellStyle name="Normal 5 2 7 3 4 2" xfId="20199" xr:uid="{00000000-0005-0000-0000-0000B64D0000}"/>
    <cellStyle name="Normal 5 2 7 3 4 3" xfId="20200" xr:uid="{00000000-0005-0000-0000-0000B74D0000}"/>
    <cellStyle name="Normal 5 2 7 3 4 4" xfId="20201" xr:uid="{00000000-0005-0000-0000-0000B84D0000}"/>
    <cellStyle name="Normal 5 2 7 3 5" xfId="20202" xr:uid="{00000000-0005-0000-0000-0000B94D0000}"/>
    <cellStyle name="Normal 5 2 7 3 5 2" xfId="20203" xr:uid="{00000000-0005-0000-0000-0000BA4D0000}"/>
    <cellStyle name="Normal 5 2 7 3 5 3" xfId="20204" xr:uid="{00000000-0005-0000-0000-0000BB4D0000}"/>
    <cellStyle name="Normal 5 2 7 3 5 4" xfId="20205" xr:uid="{00000000-0005-0000-0000-0000BC4D0000}"/>
    <cellStyle name="Normal 5 2 7 3 6" xfId="20206" xr:uid="{00000000-0005-0000-0000-0000BD4D0000}"/>
    <cellStyle name="Normal 5 2 7 3 6 2" xfId="20207" xr:uid="{00000000-0005-0000-0000-0000BE4D0000}"/>
    <cellStyle name="Normal 5 2 7 3 6 3" xfId="20208" xr:uid="{00000000-0005-0000-0000-0000BF4D0000}"/>
    <cellStyle name="Normal 5 2 7 3 7" xfId="20209" xr:uid="{00000000-0005-0000-0000-0000C04D0000}"/>
    <cellStyle name="Normal 5 2 7 3 8" xfId="20210" xr:uid="{00000000-0005-0000-0000-0000C14D0000}"/>
    <cellStyle name="Normal 5 2 7 3 9" xfId="20211" xr:uid="{00000000-0005-0000-0000-0000C24D0000}"/>
    <cellStyle name="Normal 5 2 7 4" xfId="20212" xr:uid="{00000000-0005-0000-0000-0000C34D0000}"/>
    <cellStyle name="Normal 5 2 7 4 2" xfId="20213" xr:uid="{00000000-0005-0000-0000-0000C44D0000}"/>
    <cellStyle name="Normal 5 2 7 4 2 2" xfId="20214" xr:uid="{00000000-0005-0000-0000-0000C54D0000}"/>
    <cellStyle name="Normal 5 2 7 4 2 3" xfId="20215" xr:uid="{00000000-0005-0000-0000-0000C64D0000}"/>
    <cellStyle name="Normal 5 2 7 4 2 4" xfId="20216" xr:uid="{00000000-0005-0000-0000-0000C74D0000}"/>
    <cellStyle name="Normal 5 2 7 4 3" xfId="20217" xr:uid="{00000000-0005-0000-0000-0000C84D0000}"/>
    <cellStyle name="Normal 5 2 7 4 3 2" xfId="20218" xr:uid="{00000000-0005-0000-0000-0000C94D0000}"/>
    <cellStyle name="Normal 5 2 7 4 3 3" xfId="20219" xr:uid="{00000000-0005-0000-0000-0000CA4D0000}"/>
    <cellStyle name="Normal 5 2 7 4 4" xfId="20220" xr:uid="{00000000-0005-0000-0000-0000CB4D0000}"/>
    <cellStyle name="Normal 5 2 7 4 5" xfId="20221" xr:uid="{00000000-0005-0000-0000-0000CC4D0000}"/>
    <cellStyle name="Normal 5 2 7 4 6" xfId="20222" xr:uid="{00000000-0005-0000-0000-0000CD4D0000}"/>
    <cellStyle name="Normal 5 2 7 5" xfId="20223" xr:uid="{00000000-0005-0000-0000-0000CE4D0000}"/>
    <cellStyle name="Normal 5 2 7 5 2" xfId="20224" xr:uid="{00000000-0005-0000-0000-0000CF4D0000}"/>
    <cellStyle name="Normal 5 2 7 5 3" xfId="20225" xr:uid="{00000000-0005-0000-0000-0000D04D0000}"/>
    <cellStyle name="Normal 5 2 7 5 4" xfId="20226" xr:uid="{00000000-0005-0000-0000-0000D14D0000}"/>
    <cellStyle name="Normal 5 2 7 6" xfId="20227" xr:uid="{00000000-0005-0000-0000-0000D24D0000}"/>
    <cellStyle name="Normal 5 2 7 6 2" xfId="20228" xr:uid="{00000000-0005-0000-0000-0000D34D0000}"/>
    <cellStyle name="Normal 5 2 7 6 3" xfId="20229" xr:uid="{00000000-0005-0000-0000-0000D44D0000}"/>
    <cellStyle name="Normal 5 2 7 6 4" xfId="20230" xr:uid="{00000000-0005-0000-0000-0000D54D0000}"/>
    <cellStyle name="Normal 5 2 7 7" xfId="20231" xr:uid="{00000000-0005-0000-0000-0000D64D0000}"/>
    <cellStyle name="Normal 5 2 7 7 2" xfId="20232" xr:uid="{00000000-0005-0000-0000-0000D74D0000}"/>
    <cellStyle name="Normal 5 2 7 7 3" xfId="20233" xr:uid="{00000000-0005-0000-0000-0000D84D0000}"/>
    <cellStyle name="Normal 5 2 7 7 4" xfId="20234" xr:uid="{00000000-0005-0000-0000-0000D94D0000}"/>
    <cellStyle name="Normal 5 2 7 8" xfId="20235" xr:uid="{00000000-0005-0000-0000-0000DA4D0000}"/>
    <cellStyle name="Normal 5 2 7 8 2" xfId="20236" xr:uid="{00000000-0005-0000-0000-0000DB4D0000}"/>
    <cellStyle name="Normal 5 2 7 8 3" xfId="20237" xr:uid="{00000000-0005-0000-0000-0000DC4D0000}"/>
    <cellStyle name="Normal 5 2 7 9" xfId="20238" xr:uid="{00000000-0005-0000-0000-0000DD4D0000}"/>
    <cellStyle name="Normal 5 2 8" xfId="20239" xr:uid="{00000000-0005-0000-0000-0000DE4D0000}"/>
    <cellStyle name="Normal 5 2 8 10" xfId="20240" xr:uid="{00000000-0005-0000-0000-0000DF4D0000}"/>
    <cellStyle name="Normal 5 2 8 11" xfId="20241" xr:uid="{00000000-0005-0000-0000-0000E04D0000}"/>
    <cellStyle name="Normal 5 2 8 2" xfId="20242" xr:uid="{00000000-0005-0000-0000-0000E14D0000}"/>
    <cellStyle name="Normal 5 2 8 2 10" xfId="20243" xr:uid="{00000000-0005-0000-0000-0000E24D0000}"/>
    <cellStyle name="Normal 5 2 8 2 2" xfId="20244" xr:uid="{00000000-0005-0000-0000-0000E34D0000}"/>
    <cellStyle name="Normal 5 2 8 2 2 2" xfId="20245" xr:uid="{00000000-0005-0000-0000-0000E44D0000}"/>
    <cellStyle name="Normal 5 2 8 2 2 2 2" xfId="20246" xr:uid="{00000000-0005-0000-0000-0000E54D0000}"/>
    <cellStyle name="Normal 5 2 8 2 2 2 2 2" xfId="20247" xr:uid="{00000000-0005-0000-0000-0000E64D0000}"/>
    <cellStyle name="Normal 5 2 8 2 2 2 2 3" xfId="20248" xr:uid="{00000000-0005-0000-0000-0000E74D0000}"/>
    <cellStyle name="Normal 5 2 8 2 2 2 2 4" xfId="20249" xr:uid="{00000000-0005-0000-0000-0000E84D0000}"/>
    <cellStyle name="Normal 5 2 8 2 2 2 3" xfId="20250" xr:uid="{00000000-0005-0000-0000-0000E94D0000}"/>
    <cellStyle name="Normal 5 2 8 2 2 2 3 2" xfId="20251" xr:uid="{00000000-0005-0000-0000-0000EA4D0000}"/>
    <cellStyle name="Normal 5 2 8 2 2 2 3 3" xfId="20252" xr:uid="{00000000-0005-0000-0000-0000EB4D0000}"/>
    <cellStyle name="Normal 5 2 8 2 2 2 4" xfId="20253" xr:uid="{00000000-0005-0000-0000-0000EC4D0000}"/>
    <cellStyle name="Normal 5 2 8 2 2 2 5" xfId="20254" xr:uid="{00000000-0005-0000-0000-0000ED4D0000}"/>
    <cellStyle name="Normal 5 2 8 2 2 2 6" xfId="20255" xr:uid="{00000000-0005-0000-0000-0000EE4D0000}"/>
    <cellStyle name="Normal 5 2 8 2 2 3" xfId="20256" xr:uid="{00000000-0005-0000-0000-0000EF4D0000}"/>
    <cellStyle name="Normal 5 2 8 2 2 3 2" xfId="20257" xr:uid="{00000000-0005-0000-0000-0000F04D0000}"/>
    <cellStyle name="Normal 5 2 8 2 2 3 3" xfId="20258" xr:uid="{00000000-0005-0000-0000-0000F14D0000}"/>
    <cellStyle name="Normal 5 2 8 2 2 3 4" xfId="20259" xr:uid="{00000000-0005-0000-0000-0000F24D0000}"/>
    <cellStyle name="Normal 5 2 8 2 2 4" xfId="20260" xr:uid="{00000000-0005-0000-0000-0000F34D0000}"/>
    <cellStyle name="Normal 5 2 8 2 2 4 2" xfId="20261" xr:uid="{00000000-0005-0000-0000-0000F44D0000}"/>
    <cellStyle name="Normal 5 2 8 2 2 4 3" xfId="20262" xr:uid="{00000000-0005-0000-0000-0000F54D0000}"/>
    <cellStyle name="Normal 5 2 8 2 2 4 4" xfId="20263" xr:uid="{00000000-0005-0000-0000-0000F64D0000}"/>
    <cellStyle name="Normal 5 2 8 2 2 5" xfId="20264" xr:uid="{00000000-0005-0000-0000-0000F74D0000}"/>
    <cellStyle name="Normal 5 2 8 2 2 5 2" xfId="20265" xr:uid="{00000000-0005-0000-0000-0000F84D0000}"/>
    <cellStyle name="Normal 5 2 8 2 2 5 3" xfId="20266" xr:uid="{00000000-0005-0000-0000-0000F94D0000}"/>
    <cellStyle name="Normal 5 2 8 2 2 5 4" xfId="20267" xr:uid="{00000000-0005-0000-0000-0000FA4D0000}"/>
    <cellStyle name="Normal 5 2 8 2 2 6" xfId="20268" xr:uid="{00000000-0005-0000-0000-0000FB4D0000}"/>
    <cellStyle name="Normal 5 2 8 2 2 6 2" xfId="20269" xr:uid="{00000000-0005-0000-0000-0000FC4D0000}"/>
    <cellStyle name="Normal 5 2 8 2 2 6 3" xfId="20270" xr:uid="{00000000-0005-0000-0000-0000FD4D0000}"/>
    <cellStyle name="Normal 5 2 8 2 2 7" xfId="20271" xr:uid="{00000000-0005-0000-0000-0000FE4D0000}"/>
    <cellStyle name="Normal 5 2 8 2 2 8" xfId="20272" xr:uid="{00000000-0005-0000-0000-0000FF4D0000}"/>
    <cellStyle name="Normal 5 2 8 2 2 9" xfId="20273" xr:uid="{00000000-0005-0000-0000-0000004E0000}"/>
    <cellStyle name="Normal 5 2 8 2 3" xfId="20274" xr:uid="{00000000-0005-0000-0000-0000014E0000}"/>
    <cellStyle name="Normal 5 2 8 2 3 2" xfId="20275" xr:uid="{00000000-0005-0000-0000-0000024E0000}"/>
    <cellStyle name="Normal 5 2 8 2 3 2 2" xfId="20276" xr:uid="{00000000-0005-0000-0000-0000034E0000}"/>
    <cellStyle name="Normal 5 2 8 2 3 2 3" xfId="20277" xr:uid="{00000000-0005-0000-0000-0000044E0000}"/>
    <cellStyle name="Normal 5 2 8 2 3 2 4" xfId="20278" xr:uid="{00000000-0005-0000-0000-0000054E0000}"/>
    <cellStyle name="Normal 5 2 8 2 3 3" xfId="20279" xr:uid="{00000000-0005-0000-0000-0000064E0000}"/>
    <cellStyle name="Normal 5 2 8 2 3 3 2" xfId="20280" xr:uid="{00000000-0005-0000-0000-0000074E0000}"/>
    <cellStyle name="Normal 5 2 8 2 3 3 3" xfId="20281" xr:uid="{00000000-0005-0000-0000-0000084E0000}"/>
    <cellStyle name="Normal 5 2 8 2 3 4" xfId="20282" xr:uid="{00000000-0005-0000-0000-0000094E0000}"/>
    <cellStyle name="Normal 5 2 8 2 3 5" xfId="20283" xr:uid="{00000000-0005-0000-0000-00000A4E0000}"/>
    <cellStyle name="Normal 5 2 8 2 3 6" xfId="20284" xr:uid="{00000000-0005-0000-0000-00000B4E0000}"/>
    <cellStyle name="Normal 5 2 8 2 4" xfId="20285" xr:uid="{00000000-0005-0000-0000-00000C4E0000}"/>
    <cellStyle name="Normal 5 2 8 2 4 2" xfId="20286" xr:uid="{00000000-0005-0000-0000-00000D4E0000}"/>
    <cellStyle name="Normal 5 2 8 2 4 3" xfId="20287" xr:uid="{00000000-0005-0000-0000-00000E4E0000}"/>
    <cellStyle name="Normal 5 2 8 2 4 4" xfId="20288" xr:uid="{00000000-0005-0000-0000-00000F4E0000}"/>
    <cellStyle name="Normal 5 2 8 2 5" xfId="20289" xr:uid="{00000000-0005-0000-0000-0000104E0000}"/>
    <cellStyle name="Normal 5 2 8 2 5 2" xfId="20290" xr:uid="{00000000-0005-0000-0000-0000114E0000}"/>
    <cellStyle name="Normal 5 2 8 2 5 3" xfId="20291" xr:uid="{00000000-0005-0000-0000-0000124E0000}"/>
    <cellStyle name="Normal 5 2 8 2 5 4" xfId="20292" xr:uid="{00000000-0005-0000-0000-0000134E0000}"/>
    <cellStyle name="Normal 5 2 8 2 6" xfId="20293" xr:uid="{00000000-0005-0000-0000-0000144E0000}"/>
    <cellStyle name="Normal 5 2 8 2 6 2" xfId="20294" xr:uid="{00000000-0005-0000-0000-0000154E0000}"/>
    <cellStyle name="Normal 5 2 8 2 6 3" xfId="20295" xr:uid="{00000000-0005-0000-0000-0000164E0000}"/>
    <cellStyle name="Normal 5 2 8 2 6 4" xfId="20296" xr:uid="{00000000-0005-0000-0000-0000174E0000}"/>
    <cellStyle name="Normal 5 2 8 2 7" xfId="20297" xr:uid="{00000000-0005-0000-0000-0000184E0000}"/>
    <cellStyle name="Normal 5 2 8 2 7 2" xfId="20298" xr:uid="{00000000-0005-0000-0000-0000194E0000}"/>
    <cellStyle name="Normal 5 2 8 2 7 3" xfId="20299" xr:uid="{00000000-0005-0000-0000-00001A4E0000}"/>
    <cellStyle name="Normal 5 2 8 2 8" xfId="20300" xr:uid="{00000000-0005-0000-0000-00001B4E0000}"/>
    <cellStyle name="Normal 5 2 8 2 9" xfId="20301" xr:uid="{00000000-0005-0000-0000-00001C4E0000}"/>
    <cellStyle name="Normal 5 2 8 3" xfId="20302" xr:uid="{00000000-0005-0000-0000-00001D4E0000}"/>
    <cellStyle name="Normal 5 2 8 3 2" xfId="20303" xr:uid="{00000000-0005-0000-0000-00001E4E0000}"/>
    <cellStyle name="Normal 5 2 8 3 2 2" xfId="20304" xr:uid="{00000000-0005-0000-0000-00001F4E0000}"/>
    <cellStyle name="Normal 5 2 8 3 2 2 2" xfId="20305" xr:uid="{00000000-0005-0000-0000-0000204E0000}"/>
    <cellStyle name="Normal 5 2 8 3 2 2 3" xfId="20306" xr:uid="{00000000-0005-0000-0000-0000214E0000}"/>
    <cellStyle name="Normal 5 2 8 3 2 2 4" xfId="20307" xr:uid="{00000000-0005-0000-0000-0000224E0000}"/>
    <cellStyle name="Normal 5 2 8 3 2 3" xfId="20308" xr:uid="{00000000-0005-0000-0000-0000234E0000}"/>
    <cellStyle name="Normal 5 2 8 3 2 3 2" xfId="20309" xr:uid="{00000000-0005-0000-0000-0000244E0000}"/>
    <cellStyle name="Normal 5 2 8 3 2 3 3" xfId="20310" xr:uid="{00000000-0005-0000-0000-0000254E0000}"/>
    <cellStyle name="Normal 5 2 8 3 2 4" xfId="20311" xr:uid="{00000000-0005-0000-0000-0000264E0000}"/>
    <cellStyle name="Normal 5 2 8 3 2 5" xfId="20312" xr:uid="{00000000-0005-0000-0000-0000274E0000}"/>
    <cellStyle name="Normal 5 2 8 3 2 6" xfId="20313" xr:uid="{00000000-0005-0000-0000-0000284E0000}"/>
    <cellStyle name="Normal 5 2 8 3 3" xfId="20314" xr:uid="{00000000-0005-0000-0000-0000294E0000}"/>
    <cellStyle name="Normal 5 2 8 3 3 2" xfId="20315" xr:uid="{00000000-0005-0000-0000-00002A4E0000}"/>
    <cellStyle name="Normal 5 2 8 3 3 3" xfId="20316" xr:uid="{00000000-0005-0000-0000-00002B4E0000}"/>
    <cellStyle name="Normal 5 2 8 3 3 4" xfId="20317" xr:uid="{00000000-0005-0000-0000-00002C4E0000}"/>
    <cellStyle name="Normal 5 2 8 3 4" xfId="20318" xr:uid="{00000000-0005-0000-0000-00002D4E0000}"/>
    <cellStyle name="Normal 5 2 8 3 4 2" xfId="20319" xr:uid="{00000000-0005-0000-0000-00002E4E0000}"/>
    <cellStyle name="Normal 5 2 8 3 4 3" xfId="20320" xr:uid="{00000000-0005-0000-0000-00002F4E0000}"/>
    <cellStyle name="Normal 5 2 8 3 4 4" xfId="20321" xr:uid="{00000000-0005-0000-0000-0000304E0000}"/>
    <cellStyle name="Normal 5 2 8 3 5" xfId="20322" xr:uid="{00000000-0005-0000-0000-0000314E0000}"/>
    <cellStyle name="Normal 5 2 8 3 5 2" xfId="20323" xr:uid="{00000000-0005-0000-0000-0000324E0000}"/>
    <cellStyle name="Normal 5 2 8 3 5 3" xfId="20324" xr:uid="{00000000-0005-0000-0000-0000334E0000}"/>
    <cellStyle name="Normal 5 2 8 3 5 4" xfId="20325" xr:uid="{00000000-0005-0000-0000-0000344E0000}"/>
    <cellStyle name="Normal 5 2 8 3 6" xfId="20326" xr:uid="{00000000-0005-0000-0000-0000354E0000}"/>
    <cellStyle name="Normal 5 2 8 3 6 2" xfId="20327" xr:uid="{00000000-0005-0000-0000-0000364E0000}"/>
    <cellStyle name="Normal 5 2 8 3 6 3" xfId="20328" xr:uid="{00000000-0005-0000-0000-0000374E0000}"/>
    <cellStyle name="Normal 5 2 8 3 7" xfId="20329" xr:uid="{00000000-0005-0000-0000-0000384E0000}"/>
    <cellStyle name="Normal 5 2 8 3 8" xfId="20330" xr:uid="{00000000-0005-0000-0000-0000394E0000}"/>
    <cellStyle name="Normal 5 2 8 3 9" xfId="20331" xr:uid="{00000000-0005-0000-0000-00003A4E0000}"/>
    <cellStyle name="Normal 5 2 8 4" xfId="20332" xr:uid="{00000000-0005-0000-0000-00003B4E0000}"/>
    <cellStyle name="Normal 5 2 8 4 2" xfId="20333" xr:uid="{00000000-0005-0000-0000-00003C4E0000}"/>
    <cellStyle name="Normal 5 2 8 4 2 2" xfId="20334" xr:uid="{00000000-0005-0000-0000-00003D4E0000}"/>
    <cellStyle name="Normal 5 2 8 4 2 3" xfId="20335" xr:uid="{00000000-0005-0000-0000-00003E4E0000}"/>
    <cellStyle name="Normal 5 2 8 4 2 4" xfId="20336" xr:uid="{00000000-0005-0000-0000-00003F4E0000}"/>
    <cellStyle name="Normal 5 2 8 4 3" xfId="20337" xr:uid="{00000000-0005-0000-0000-0000404E0000}"/>
    <cellStyle name="Normal 5 2 8 4 3 2" xfId="20338" xr:uid="{00000000-0005-0000-0000-0000414E0000}"/>
    <cellStyle name="Normal 5 2 8 4 3 3" xfId="20339" xr:uid="{00000000-0005-0000-0000-0000424E0000}"/>
    <cellStyle name="Normal 5 2 8 4 4" xfId="20340" xr:uid="{00000000-0005-0000-0000-0000434E0000}"/>
    <cellStyle name="Normal 5 2 8 4 5" xfId="20341" xr:uid="{00000000-0005-0000-0000-0000444E0000}"/>
    <cellStyle name="Normal 5 2 8 4 6" xfId="20342" xr:uid="{00000000-0005-0000-0000-0000454E0000}"/>
    <cellStyle name="Normal 5 2 8 5" xfId="20343" xr:uid="{00000000-0005-0000-0000-0000464E0000}"/>
    <cellStyle name="Normal 5 2 8 5 2" xfId="20344" xr:uid="{00000000-0005-0000-0000-0000474E0000}"/>
    <cellStyle name="Normal 5 2 8 5 3" xfId="20345" xr:uid="{00000000-0005-0000-0000-0000484E0000}"/>
    <cellStyle name="Normal 5 2 8 5 4" xfId="20346" xr:uid="{00000000-0005-0000-0000-0000494E0000}"/>
    <cellStyle name="Normal 5 2 8 6" xfId="20347" xr:uid="{00000000-0005-0000-0000-00004A4E0000}"/>
    <cellStyle name="Normal 5 2 8 6 2" xfId="20348" xr:uid="{00000000-0005-0000-0000-00004B4E0000}"/>
    <cellStyle name="Normal 5 2 8 6 3" xfId="20349" xr:uid="{00000000-0005-0000-0000-00004C4E0000}"/>
    <cellStyle name="Normal 5 2 8 6 4" xfId="20350" xr:uid="{00000000-0005-0000-0000-00004D4E0000}"/>
    <cellStyle name="Normal 5 2 8 7" xfId="20351" xr:uid="{00000000-0005-0000-0000-00004E4E0000}"/>
    <cellStyle name="Normal 5 2 8 7 2" xfId="20352" xr:uid="{00000000-0005-0000-0000-00004F4E0000}"/>
    <cellStyle name="Normal 5 2 8 7 3" xfId="20353" xr:uid="{00000000-0005-0000-0000-0000504E0000}"/>
    <cellStyle name="Normal 5 2 8 7 4" xfId="20354" xr:uid="{00000000-0005-0000-0000-0000514E0000}"/>
    <cellStyle name="Normal 5 2 8 8" xfId="20355" xr:uid="{00000000-0005-0000-0000-0000524E0000}"/>
    <cellStyle name="Normal 5 2 8 8 2" xfId="20356" xr:uid="{00000000-0005-0000-0000-0000534E0000}"/>
    <cellStyle name="Normal 5 2 8 8 3" xfId="20357" xr:uid="{00000000-0005-0000-0000-0000544E0000}"/>
    <cellStyle name="Normal 5 2 8 9" xfId="20358" xr:uid="{00000000-0005-0000-0000-0000554E0000}"/>
    <cellStyle name="Normal 5 2 9" xfId="20359" xr:uid="{00000000-0005-0000-0000-0000564E0000}"/>
    <cellStyle name="Normal 5 2 9 10" xfId="20360" xr:uid="{00000000-0005-0000-0000-0000574E0000}"/>
    <cellStyle name="Normal 5 2 9 2" xfId="20361" xr:uid="{00000000-0005-0000-0000-0000584E0000}"/>
    <cellStyle name="Normal 5 2 9 2 2" xfId="20362" xr:uid="{00000000-0005-0000-0000-0000594E0000}"/>
    <cellStyle name="Normal 5 2 9 2 2 2" xfId="20363" xr:uid="{00000000-0005-0000-0000-00005A4E0000}"/>
    <cellStyle name="Normal 5 2 9 2 2 2 2" xfId="20364" xr:uid="{00000000-0005-0000-0000-00005B4E0000}"/>
    <cellStyle name="Normal 5 2 9 2 2 2 3" xfId="20365" xr:uid="{00000000-0005-0000-0000-00005C4E0000}"/>
    <cellStyle name="Normal 5 2 9 2 2 2 4" xfId="20366" xr:uid="{00000000-0005-0000-0000-00005D4E0000}"/>
    <cellStyle name="Normal 5 2 9 2 2 3" xfId="20367" xr:uid="{00000000-0005-0000-0000-00005E4E0000}"/>
    <cellStyle name="Normal 5 2 9 2 2 3 2" xfId="20368" xr:uid="{00000000-0005-0000-0000-00005F4E0000}"/>
    <cellStyle name="Normal 5 2 9 2 2 3 3" xfId="20369" xr:uid="{00000000-0005-0000-0000-0000604E0000}"/>
    <cellStyle name="Normal 5 2 9 2 2 4" xfId="20370" xr:uid="{00000000-0005-0000-0000-0000614E0000}"/>
    <cellStyle name="Normal 5 2 9 2 2 5" xfId="20371" xr:uid="{00000000-0005-0000-0000-0000624E0000}"/>
    <cellStyle name="Normal 5 2 9 2 2 6" xfId="20372" xr:uid="{00000000-0005-0000-0000-0000634E0000}"/>
    <cellStyle name="Normal 5 2 9 2 3" xfId="20373" xr:uid="{00000000-0005-0000-0000-0000644E0000}"/>
    <cellStyle name="Normal 5 2 9 2 3 2" xfId="20374" xr:uid="{00000000-0005-0000-0000-0000654E0000}"/>
    <cellStyle name="Normal 5 2 9 2 3 3" xfId="20375" xr:uid="{00000000-0005-0000-0000-0000664E0000}"/>
    <cellStyle name="Normal 5 2 9 2 3 4" xfId="20376" xr:uid="{00000000-0005-0000-0000-0000674E0000}"/>
    <cellStyle name="Normal 5 2 9 2 4" xfId="20377" xr:uid="{00000000-0005-0000-0000-0000684E0000}"/>
    <cellStyle name="Normal 5 2 9 2 4 2" xfId="20378" xr:uid="{00000000-0005-0000-0000-0000694E0000}"/>
    <cellStyle name="Normal 5 2 9 2 4 3" xfId="20379" xr:uid="{00000000-0005-0000-0000-00006A4E0000}"/>
    <cellStyle name="Normal 5 2 9 2 4 4" xfId="20380" xr:uid="{00000000-0005-0000-0000-00006B4E0000}"/>
    <cellStyle name="Normal 5 2 9 2 5" xfId="20381" xr:uid="{00000000-0005-0000-0000-00006C4E0000}"/>
    <cellStyle name="Normal 5 2 9 2 5 2" xfId="20382" xr:uid="{00000000-0005-0000-0000-00006D4E0000}"/>
    <cellStyle name="Normal 5 2 9 2 5 3" xfId="20383" xr:uid="{00000000-0005-0000-0000-00006E4E0000}"/>
    <cellStyle name="Normal 5 2 9 2 5 4" xfId="20384" xr:uid="{00000000-0005-0000-0000-00006F4E0000}"/>
    <cellStyle name="Normal 5 2 9 2 6" xfId="20385" xr:uid="{00000000-0005-0000-0000-0000704E0000}"/>
    <cellStyle name="Normal 5 2 9 2 6 2" xfId="20386" xr:uid="{00000000-0005-0000-0000-0000714E0000}"/>
    <cellStyle name="Normal 5 2 9 2 6 3" xfId="20387" xr:uid="{00000000-0005-0000-0000-0000724E0000}"/>
    <cellStyle name="Normal 5 2 9 2 7" xfId="20388" xr:uid="{00000000-0005-0000-0000-0000734E0000}"/>
    <cellStyle name="Normal 5 2 9 2 8" xfId="20389" xr:uid="{00000000-0005-0000-0000-0000744E0000}"/>
    <cellStyle name="Normal 5 2 9 2 9" xfId="20390" xr:uid="{00000000-0005-0000-0000-0000754E0000}"/>
    <cellStyle name="Normal 5 2 9 3" xfId="20391" xr:uid="{00000000-0005-0000-0000-0000764E0000}"/>
    <cellStyle name="Normal 5 2 9 3 2" xfId="20392" xr:uid="{00000000-0005-0000-0000-0000774E0000}"/>
    <cellStyle name="Normal 5 2 9 3 2 2" xfId="20393" xr:uid="{00000000-0005-0000-0000-0000784E0000}"/>
    <cellStyle name="Normal 5 2 9 3 2 3" xfId="20394" xr:uid="{00000000-0005-0000-0000-0000794E0000}"/>
    <cellStyle name="Normal 5 2 9 3 2 4" xfId="20395" xr:uid="{00000000-0005-0000-0000-00007A4E0000}"/>
    <cellStyle name="Normal 5 2 9 3 3" xfId="20396" xr:uid="{00000000-0005-0000-0000-00007B4E0000}"/>
    <cellStyle name="Normal 5 2 9 3 3 2" xfId="20397" xr:uid="{00000000-0005-0000-0000-00007C4E0000}"/>
    <cellStyle name="Normal 5 2 9 3 3 3" xfId="20398" xr:uid="{00000000-0005-0000-0000-00007D4E0000}"/>
    <cellStyle name="Normal 5 2 9 3 4" xfId="20399" xr:uid="{00000000-0005-0000-0000-00007E4E0000}"/>
    <cellStyle name="Normal 5 2 9 3 5" xfId="20400" xr:uid="{00000000-0005-0000-0000-00007F4E0000}"/>
    <cellStyle name="Normal 5 2 9 3 6" xfId="20401" xr:uid="{00000000-0005-0000-0000-0000804E0000}"/>
    <cellStyle name="Normal 5 2 9 4" xfId="20402" xr:uid="{00000000-0005-0000-0000-0000814E0000}"/>
    <cellStyle name="Normal 5 2 9 4 2" xfId="20403" xr:uid="{00000000-0005-0000-0000-0000824E0000}"/>
    <cellStyle name="Normal 5 2 9 4 3" xfId="20404" xr:uid="{00000000-0005-0000-0000-0000834E0000}"/>
    <cellStyle name="Normal 5 2 9 4 4" xfId="20405" xr:uid="{00000000-0005-0000-0000-0000844E0000}"/>
    <cellStyle name="Normal 5 2 9 5" xfId="20406" xr:uid="{00000000-0005-0000-0000-0000854E0000}"/>
    <cellStyle name="Normal 5 2 9 5 2" xfId="20407" xr:uid="{00000000-0005-0000-0000-0000864E0000}"/>
    <cellStyle name="Normal 5 2 9 5 3" xfId="20408" xr:uid="{00000000-0005-0000-0000-0000874E0000}"/>
    <cellStyle name="Normal 5 2 9 5 4" xfId="20409" xr:uid="{00000000-0005-0000-0000-0000884E0000}"/>
    <cellStyle name="Normal 5 2 9 6" xfId="20410" xr:uid="{00000000-0005-0000-0000-0000894E0000}"/>
    <cellStyle name="Normal 5 2 9 6 2" xfId="20411" xr:uid="{00000000-0005-0000-0000-00008A4E0000}"/>
    <cellStyle name="Normal 5 2 9 6 3" xfId="20412" xr:uid="{00000000-0005-0000-0000-00008B4E0000}"/>
    <cellStyle name="Normal 5 2 9 6 4" xfId="20413" xr:uid="{00000000-0005-0000-0000-00008C4E0000}"/>
    <cellStyle name="Normal 5 2 9 7" xfId="20414" xr:uid="{00000000-0005-0000-0000-00008D4E0000}"/>
    <cellStyle name="Normal 5 2 9 7 2" xfId="20415" xr:uid="{00000000-0005-0000-0000-00008E4E0000}"/>
    <cellStyle name="Normal 5 2 9 7 3" xfId="20416" xr:uid="{00000000-0005-0000-0000-00008F4E0000}"/>
    <cellStyle name="Normal 5 2 9 8" xfId="20417" xr:uid="{00000000-0005-0000-0000-0000904E0000}"/>
    <cellStyle name="Normal 5 2 9 9" xfId="20418" xr:uid="{00000000-0005-0000-0000-0000914E0000}"/>
    <cellStyle name="Normal 5 20" xfId="20419" xr:uid="{00000000-0005-0000-0000-0000924E0000}"/>
    <cellStyle name="Normal 5 20 2" xfId="20420" xr:uid="{00000000-0005-0000-0000-0000934E0000}"/>
    <cellStyle name="Normal 5 20 3" xfId="20421" xr:uid="{00000000-0005-0000-0000-0000944E0000}"/>
    <cellStyle name="Normal 5 21" xfId="20422" xr:uid="{00000000-0005-0000-0000-0000954E0000}"/>
    <cellStyle name="Normal 5 22" xfId="20423" xr:uid="{00000000-0005-0000-0000-0000964E0000}"/>
    <cellStyle name="Normal 5 23" xfId="20424" xr:uid="{00000000-0005-0000-0000-0000974E0000}"/>
    <cellStyle name="Normal 5 3" xfId="117" xr:uid="{00000000-0005-0000-0000-0000984E0000}"/>
    <cellStyle name="Normal 5 3 10" xfId="20425" xr:uid="{00000000-0005-0000-0000-0000994E0000}"/>
    <cellStyle name="Normal 5 3 10 2" xfId="20426" xr:uid="{00000000-0005-0000-0000-00009A4E0000}"/>
    <cellStyle name="Normal 5 3 10 2 2" xfId="20427" xr:uid="{00000000-0005-0000-0000-00009B4E0000}"/>
    <cellStyle name="Normal 5 3 10 2 2 2" xfId="20428" xr:uid="{00000000-0005-0000-0000-00009C4E0000}"/>
    <cellStyle name="Normal 5 3 10 2 2 3" xfId="20429" xr:uid="{00000000-0005-0000-0000-00009D4E0000}"/>
    <cellStyle name="Normal 5 3 10 2 2 4" xfId="20430" xr:uid="{00000000-0005-0000-0000-00009E4E0000}"/>
    <cellStyle name="Normal 5 3 10 2 3" xfId="20431" xr:uid="{00000000-0005-0000-0000-00009F4E0000}"/>
    <cellStyle name="Normal 5 3 10 2 3 2" xfId="20432" xr:uid="{00000000-0005-0000-0000-0000A04E0000}"/>
    <cellStyle name="Normal 5 3 10 2 3 3" xfId="20433" xr:uid="{00000000-0005-0000-0000-0000A14E0000}"/>
    <cellStyle name="Normal 5 3 10 2 4" xfId="20434" xr:uid="{00000000-0005-0000-0000-0000A24E0000}"/>
    <cellStyle name="Normal 5 3 10 2 5" xfId="20435" xr:uid="{00000000-0005-0000-0000-0000A34E0000}"/>
    <cellStyle name="Normal 5 3 10 2 6" xfId="20436" xr:uid="{00000000-0005-0000-0000-0000A44E0000}"/>
    <cellStyle name="Normal 5 3 10 3" xfId="20437" xr:uid="{00000000-0005-0000-0000-0000A54E0000}"/>
    <cellStyle name="Normal 5 3 10 3 2" xfId="20438" xr:uid="{00000000-0005-0000-0000-0000A64E0000}"/>
    <cellStyle name="Normal 5 3 10 3 3" xfId="20439" xr:uid="{00000000-0005-0000-0000-0000A74E0000}"/>
    <cellStyle name="Normal 5 3 10 3 4" xfId="20440" xr:uid="{00000000-0005-0000-0000-0000A84E0000}"/>
    <cellStyle name="Normal 5 3 10 4" xfId="20441" xr:uid="{00000000-0005-0000-0000-0000A94E0000}"/>
    <cellStyle name="Normal 5 3 10 4 2" xfId="20442" xr:uid="{00000000-0005-0000-0000-0000AA4E0000}"/>
    <cellStyle name="Normal 5 3 10 4 3" xfId="20443" xr:uid="{00000000-0005-0000-0000-0000AB4E0000}"/>
    <cellStyle name="Normal 5 3 10 4 4" xfId="20444" xr:uid="{00000000-0005-0000-0000-0000AC4E0000}"/>
    <cellStyle name="Normal 5 3 10 5" xfId="20445" xr:uid="{00000000-0005-0000-0000-0000AD4E0000}"/>
    <cellStyle name="Normal 5 3 10 5 2" xfId="20446" xr:uid="{00000000-0005-0000-0000-0000AE4E0000}"/>
    <cellStyle name="Normal 5 3 10 5 3" xfId="20447" xr:uid="{00000000-0005-0000-0000-0000AF4E0000}"/>
    <cellStyle name="Normal 5 3 10 5 4" xfId="20448" xr:uid="{00000000-0005-0000-0000-0000B04E0000}"/>
    <cellStyle name="Normal 5 3 10 6" xfId="20449" xr:uid="{00000000-0005-0000-0000-0000B14E0000}"/>
    <cellStyle name="Normal 5 3 10 6 2" xfId="20450" xr:uid="{00000000-0005-0000-0000-0000B24E0000}"/>
    <cellStyle name="Normal 5 3 10 6 3" xfId="20451" xr:uid="{00000000-0005-0000-0000-0000B34E0000}"/>
    <cellStyle name="Normal 5 3 10 7" xfId="20452" xr:uid="{00000000-0005-0000-0000-0000B44E0000}"/>
    <cellStyle name="Normal 5 3 10 8" xfId="20453" xr:uid="{00000000-0005-0000-0000-0000B54E0000}"/>
    <cellStyle name="Normal 5 3 10 9" xfId="20454" xr:uid="{00000000-0005-0000-0000-0000B64E0000}"/>
    <cellStyle name="Normal 5 3 11" xfId="20455" xr:uid="{00000000-0005-0000-0000-0000B74E0000}"/>
    <cellStyle name="Normal 5 3 11 2" xfId="20456" xr:uid="{00000000-0005-0000-0000-0000B84E0000}"/>
    <cellStyle name="Normal 5 3 11 2 2" xfId="20457" xr:uid="{00000000-0005-0000-0000-0000B94E0000}"/>
    <cellStyle name="Normal 5 3 11 2 2 2" xfId="20458" xr:uid="{00000000-0005-0000-0000-0000BA4E0000}"/>
    <cellStyle name="Normal 5 3 11 2 2 3" xfId="20459" xr:uid="{00000000-0005-0000-0000-0000BB4E0000}"/>
    <cellStyle name="Normal 5 3 11 2 2 4" xfId="20460" xr:uid="{00000000-0005-0000-0000-0000BC4E0000}"/>
    <cellStyle name="Normal 5 3 11 2 3" xfId="20461" xr:uid="{00000000-0005-0000-0000-0000BD4E0000}"/>
    <cellStyle name="Normal 5 3 11 2 3 2" xfId="20462" xr:uid="{00000000-0005-0000-0000-0000BE4E0000}"/>
    <cellStyle name="Normal 5 3 11 2 3 3" xfId="20463" xr:uid="{00000000-0005-0000-0000-0000BF4E0000}"/>
    <cellStyle name="Normal 5 3 11 2 4" xfId="20464" xr:uid="{00000000-0005-0000-0000-0000C04E0000}"/>
    <cellStyle name="Normal 5 3 11 2 5" xfId="20465" xr:uid="{00000000-0005-0000-0000-0000C14E0000}"/>
    <cellStyle name="Normal 5 3 11 2 6" xfId="20466" xr:uid="{00000000-0005-0000-0000-0000C24E0000}"/>
    <cellStyle name="Normal 5 3 11 3" xfId="20467" xr:uid="{00000000-0005-0000-0000-0000C34E0000}"/>
    <cellStyle name="Normal 5 3 11 3 2" xfId="20468" xr:uid="{00000000-0005-0000-0000-0000C44E0000}"/>
    <cellStyle name="Normal 5 3 11 3 3" xfId="20469" xr:uid="{00000000-0005-0000-0000-0000C54E0000}"/>
    <cellStyle name="Normal 5 3 11 3 4" xfId="20470" xr:uid="{00000000-0005-0000-0000-0000C64E0000}"/>
    <cellStyle name="Normal 5 3 11 4" xfId="20471" xr:uid="{00000000-0005-0000-0000-0000C74E0000}"/>
    <cellStyle name="Normal 5 3 11 4 2" xfId="20472" xr:uid="{00000000-0005-0000-0000-0000C84E0000}"/>
    <cellStyle name="Normal 5 3 11 4 3" xfId="20473" xr:uid="{00000000-0005-0000-0000-0000C94E0000}"/>
    <cellStyle name="Normal 5 3 11 4 4" xfId="20474" xr:uid="{00000000-0005-0000-0000-0000CA4E0000}"/>
    <cellStyle name="Normal 5 3 11 5" xfId="20475" xr:uid="{00000000-0005-0000-0000-0000CB4E0000}"/>
    <cellStyle name="Normal 5 3 11 5 2" xfId="20476" xr:uid="{00000000-0005-0000-0000-0000CC4E0000}"/>
    <cellStyle name="Normal 5 3 11 5 3" xfId="20477" xr:uid="{00000000-0005-0000-0000-0000CD4E0000}"/>
    <cellStyle name="Normal 5 3 11 6" xfId="20478" xr:uid="{00000000-0005-0000-0000-0000CE4E0000}"/>
    <cellStyle name="Normal 5 3 11 7" xfId="20479" xr:uid="{00000000-0005-0000-0000-0000CF4E0000}"/>
    <cellStyle name="Normal 5 3 11 8" xfId="20480" xr:uid="{00000000-0005-0000-0000-0000D04E0000}"/>
    <cellStyle name="Normal 5 3 12" xfId="20481" xr:uid="{00000000-0005-0000-0000-0000D14E0000}"/>
    <cellStyle name="Normal 5 3 12 2" xfId="20482" xr:uid="{00000000-0005-0000-0000-0000D24E0000}"/>
    <cellStyle name="Normal 5 3 12 2 2" xfId="20483" xr:uid="{00000000-0005-0000-0000-0000D34E0000}"/>
    <cellStyle name="Normal 5 3 12 2 3" xfId="20484" xr:uid="{00000000-0005-0000-0000-0000D44E0000}"/>
    <cellStyle name="Normal 5 3 12 2 4" xfId="20485" xr:uid="{00000000-0005-0000-0000-0000D54E0000}"/>
    <cellStyle name="Normal 5 3 12 3" xfId="20486" xr:uid="{00000000-0005-0000-0000-0000D64E0000}"/>
    <cellStyle name="Normal 5 3 12 3 2" xfId="20487" xr:uid="{00000000-0005-0000-0000-0000D74E0000}"/>
    <cellStyle name="Normal 5 3 12 3 3" xfId="20488" xr:uid="{00000000-0005-0000-0000-0000D84E0000}"/>
    <cellStyle name="Normal 5 3 12 3 4" xfId="20489" xr:uid="{00000000-0005-0000-0000-0000D94E0000}"/>
    <cellStyle name="Normal 5 3 12 4" xfId="20490" xr:uid="{00000000-0005-0000-0000-0000DA4E0000}"/>
    <cellStyle name="Normal 5 3 12 4 2" xfId="20491" xr:uid="{00000000-0005-0000-0000-0000DB4E0000}"/>
    <cellStyle name="Normal 5 3 12 4 3" xfId="20492" xr:uid="{00000000-0005-0000-0000-0000DC4E0000}"/>
    <cellStyle name="Normal 5 3 12 5" xfId="20493" xr:uid="{00000000-0005-0000-0000-0000DD4E0000}"/>
    <cellStyle name="Normal 5 3 12 6" xfId="20494" xr:uid="{00000000-0005-0000-0000-0000DE4E0000}"/>
    <cellStyle name="Normal 5 3 12 7" xfId="20495" xr:uid="{00000000-0005-0000-0000-0000DF4E0000}"/>
    <cellStyle name="Normal 5 3 13" xfId="20496" xr:uid="{00000000-0005-0000-0000-0000E04E0000}"/>
    <cellStyle name="Normal 5 3 13 2" xfId="20497" xr:uid="{00000000-0005-0000-0000-0000E14E0000}"/>
    <cellStyle name="Normal 5 3 13 3" xfId="20498" xr:uid="{00000000-0005-0000-0000-0000E24E0000}"/>
    <cellStyle name="Normal 5 3 13 4" xfId="20499" xr:uid="{00000000-0005-0000-0000-0000E34E0000}"/>
    <cellStyle name="Normal 5 3 14" xfId="20500" xr:uid="{00000000-0005-0000-0000-0000E44E0000}"/>
    <cellStyle name="Normal 5 3 14 2" xfId="20501" xr:uid="{00000000-0005-0000-0000-0000E54E0000}"/>
    <cellStyle name="Normal 5 3 14 3" xfId="20502" xr:uid="{00000000-0005-0000-0000-0000E64E0000}"/>
    <cellStyle name="Normal 5 3 14 4" xfId="20503" xr:uid="{00000000-0005-0000-0000-0000E74E0000}"/>
    <cellStyle name="Normal 5 3 15" xfId="20504" xr:uid="{00000000-0005-0000-0000-0000E84E0000}"/>
    <cellStyle name="Normal 5 3 15 2" xfId="20505" xr:uid="{00000000-0005-0000-0000-0000E94E0000}"/>
    <cellStyle name="Normal 5 3 15 3" xfId="20506" xr:uid="{00000000-0005-0000-0000-0000EA4E0000}"/>
    <cellStyle name="Normal 5 3 15 4" xfId="20507" xr:uid="{00000000-0005-0000-0000-0000EB4E0000}"/>
    <cellStyle name="Normal 5 3 16" xfId="20508" xr:uid="{00000000-0005-0000-0000-0000EC4E0000}"/>
    <cellStyle name="Normal 5 3 16 2" xfId="20509" xr:uid="{00000000-0005-0000-0000-0000ED4E0000}"/>
    <cellStyle name="Normal 5 3 16 3" xfId="20510" xr:uid="{00000000-0005-0000-0000-0000EE4E0000}"/>
    <cellStyle name="Normal 5 3 17" xfId="20511" xr:uid="{00000000-0005-0000-0000-0000EF4E0000}"/>
    <cellStyle name="Normal 5 3 18" xfId="20512" xr:uid="{00000000-0005-0000-0000-0000F04E0000}"/>
    <cellStyle name="Normal 5 3 19" xfId="20513" xr:uid="{00000000-0005-0000-0000-0000F14E0000}"/>
    <cellStyle name="Normal 5 3 2" xfId="241" xr:uid="{00000000-0005-0000-0000-0000F24E0000}"/>
    <cellStyle name="Normal 5 3 2 10" xfId="20514" xr:uid="{00000000-0005-0000-0000-0000F34E0000}"/>
    <cellStyle name="Normal 5 3 2 10 2" xfId="20515" xr:uid="{00000000-0005-0000-0000-0000F44E0000}"/>
    <cellStyle name="Normal 5 3 2 10 3" xfId="20516" xr:uid="{00000000-0005-0000-0000-0000F54E0000}"/>
    <cellStyle name="Normal 5 3 2 10 4" xfId="20517" xr:uid="{00000000-0005-0000-0000-0000F64E0000}"/>
    <cellStyle name="Normal 5 3 2 11" xfId="20518" xr:uid="{00000000-0005-0000-0000-0000F74E0000}"/>
    <cellStyle name="Normal 5 3 2 11 2" xfId="20519" xr:uid="{00000000-0005-0000-0000-0000F84E0000}"/>
    <cellStyle name="Normal 5 3 2 11 3" xfId="20520" xr:uid="{00000000-0005-0000-0000-0000F94E0000}"/>
    <cellStyle name="Normal 5 3 2 12" xfId="20521" xr:uid="{00000000-0005-0000-0000-0000FA4E0000}"/>
    <cellStyle name="Normal 5 3 2 13" xfId="20522" xr:uid="{00000000-0005-0000-0000-0000FB4E0000}"/>
    <cellStyle name="Normal 5 3 2 14" xfId="20523" xr:uid="{00000000-0005-0000-0000-0000FC4E0000}"/>
    <cellStyle name="Normal 5 3 2 2" xfId="531" xr:uid="{00000000-0005-0000-0000-0000FD4E0000}"/>
    <cellStyle name="Normal 5 3 2 2 10" xfId="20524" xr:uid="{00000000-0005-0000-0000-0000FE4E0000}"/>
    <cellStyle name="Normal 5 3 2 2 11" xfId="20525" xr:uid="{00000000-0005-0000-0000-0000FF4E0000}"/>
    <cellStyle name="Normal 5 3 2 2 2" xfId="20526" xr:uid="{00000000-0005-0000-0000-0000004F0000}"/>
    <cellStyle name="Normal 5 3 2 2 2 10" xfId="20527" xr:uid="{00000000-0005-0000-0000-0000014F0000}"/>
    <cellStyle name="Normal 5 3 2 2 2 2" xfId="20528" xr:uid="{00000000-0005-0000-0000-0000024F0000}"/>
    <cellStyle name="Normal 5 3 2 2 2 2 2" xfId="20529" xr:uid="{00000000-0005-0000-0000-0000034F0000}"/>
    <cellStyle name="Normal 5 3 2 2 2 2 2 2" xfId="20530" xr:uid="{00000000-0005-0000-0000-0000044F0000}"/>
    <cellStyle name="Normal 5 3 2 2 2 2 2 2 2" xfId="20531" xr:uid="{00000000-0005-0000-0000-0000054F0000}"/>
    <cellStyle name="Normal 5 3 2 2 2 2 2 2 3" xfId="20532" xr:uid="{00000000-0005-0000-0000-0000064F0000}"/>
    <cellStyle name="Normal 5 3 2 2 2 2 2 2 4" xfId="20533" xr:uid="{00000000-0005-0000-0000-0000074F0000}"/>
    <cellStyle name="Normal 5 3 2 2 2 2 2 3" xfId="20534" xr:uid="{00000000-0005-0000-0000-0000084F0000}"/>
    <cellStyle name="Normal 5 3 2 2 2 2 2 3 2" xfId="20535" xr:uid="{00000000-0005-0000-0000-0000094F0000}"/>
    <cellStyle name="Normal 5 3 2 2 2 2 2 3 3" xfId="20536" xr:uid="{00000000-0005-0000-0000-00000A4F0000}"/>
    <cellStyle name="Normal 5 3 2 2 2 2 2 4" xfId="20537" xr:uid="{00000000-0005-0000-0000-00000B4F0000}"/>
    <cellStyle name="Normal 5 3 2 2 2 2 2 5" xfId="20538" xr:uid="{00000000-0005-0000-0000-00000C4F0000}"/>
    <cellStyle name="Normal 5 3 2 2 2 2 2 6" xfId="20539" xr:uid="{00000000-0005-0000-0000-00000D4F0000}"/>
    <cellStyle name="Normal 5 3 2 2 2 2 3" xfId="20540" xr:uid="{00000000-0005-0000-0000-00000E4F0000}"/>
    <cellStyle name="Normal 5 3 2 2 2 2 3 2" xfId="20541" xr:uid="{00000000-0005-0000-0000-00000F4F0000}"/>
    <cellStyle name="Normal 5 3 2 2 2 2 3 3" xfId="20542" xr:uid="{00000000-0005-0000-0000-0000104F0000}"/>
    <cellStyle name="Normal 5 3 2 2 2 2 3 4" xfId="20543" xr:uid="{00000000-0005-0000-0000-0000114F0000}"/>
    <cellStyle name="Normal 5 3 2 2 2 2 4" xfId="20544" xr:uid="{00000000-0005-0000-0000-0000124F0000}"/>
    <cellStyle name="Normal 5 3 2 2 2 2 4 2" xfId="20545" xr:uid="{00000000-0005-0000-0000-0000134F0000}"/>
    <cellStyle name="Normal 5 3 2 2 2 2 4 3" xfId="20546" xr:uid="{00000000-0005-0000-0000-0000144F0000}"/>
    <cellStyle name="Normal 5 3 2 2 2 2 4 4" xfId="20547" xr:uid="{00000000-0005-0000-0000-0000154F0000}"/>
    <cellStyle name="Normal 5 3 2 2 2 2 5" xfId="20548" xr:uid="{00000000-0005-0000-0000-0000164F0000}"/>
    <cellStyle name="Normal 5 3 2 2 2 2 5 2" xfId="20549" xr:uid="{00000000-0005-0000-0000-0000174F0000}"/>
    <cellStyle name="Normal 5 3 2 2 2 2 5 3" xfId="20550" xr:uid="{00000000-0005-0000-0000-0000184F0000}"/>
    <cellStyle name="Normal 5 3 2 2 2 2 5 4" xfId="20551" xr:uid="{00000000-0005-0000-0000-0000194F0000}"/>
    <cellStyle name="Normal 5 3 2 2 2 2 6" xfId="20552" xr:uid="{00000000-0005-0000-0000-00001A4F0000}"/>
    <cellStyle name="Normal 5 3 2 2 2 2 6 2" xfId="20553" xr:uid="{00000000-0005-0000-0000-00001B4F0000}"/>
    <cellStyle name="Normal 5 3 2 2 2 2 6 3" xfId="20554" xr:uid="{00000000-0005-0000-0000-00001C4F0000}"/>
    <cellStyle name="Normal 5 3 2 2 2 2 7" xfId="20555" xr:uid="{00000000-0005-0000-0000-00001D4F0000}"/>
    <cellStyle name="Normal 5 3 2 2 2 2 8" xfId="20556" xr:uid="{00000000-0005-0000-0000-00001E4F0000}"/>
    <cellStyle name="Normal 5 3 2 2 2 2 9" xfId="20557" xr:uid="{00000000-0005-0000-0000-00001F4F0000}"/>
    <cellStyle name="Normal 5 3 2 2 2 3" xfId="20558" xr:uid="{00000000-0005-0000-0000-0000204F0000}"/>
    <cellStyle name="Normal 5 3 2 2 2 3 2" xfId="20559" xr:uid="{00000000-0005-0000-0000-0000214F0000}"/>
    <cellStyle name="Normal 5 3 2 2 2 3 2 2" xfId="20560" xr:uid="{00000000-0005-0000-0000-0000224F0000}"/>
    <cellStyle name="Normal 5 3 2 2 2 3 2 3" xfId="20561" xr:uid="{00000000-0005-0000-0000-0000234F0000}"/>
    <cellStyle name="Normal 5 3 2 2 2 3 2 4" xfId="20562" xr:uid="{00000000-0005-0000-0000-0000244F0000}"/>
    <cellStyle name="Normal 5 3 2 2 2 3 3" xfId="20563" xr:uid="{00000000-0005-0000-0000-0000254F0000}"/>
    <cellStyle name="Normal 5 3 2 2 2 3 3 2" xfId="20564" xr:uid="{00000000-0005-0000-0000-0000264F0000}"/>
    <cellStyle name="Normal 5 3 2 2 2 3 3 3" xfId="20565" xr:uid="{00000000-0005-0000-0000-0000274F0000}"/>
    <cellStyle name="Normal 5 3 2 2 2 3 4" xfId="20566" xr:uid="{00000000-0005-0000-0000-0000284F0000}"/>
    <cellStyle name="Normal 5 3 2 2 2 3 5" xfId="20567" xr:uid="{00000000-0005-0000-0000-0000294F0000}"/>
    <cellStyle name="Normal 5 3 2 2 2 3 6" xfId="20568" xr:uid="{00000000-0005-0000-0000-00002A4F0000}"/>
    <cellStyle name="Normal 5 3 2 2 2 4" xfId="20569" xr:uid="{00000000-0005-0000-0000-00002B4F0000}"/>
    <cellStyle name="Normal 5 3 2 2 2 4 2" xfId="20570" xr:uid="{00000000-0005-0000-0000-00002C4F0000}"/>
    <cellStyle name="Normal 5 3 2 2 2 4 3" xfId="20571" xr:uid="{00000000-0005-0000-0000-00002D4F0000}"/>
    <cellStyle name="Normal 5 3 2 2 2 4 4" xfId="20572" xr:uid="{00000000-0005-0000-0000-00002E4F0000}"/>
    <cellStyle name="Normal 5 3 2 2 2 5" xfId="20573" xr:uid="{00000000-0005-0000-0000-00002F4F0000}"/>
    <cellStyle name="Normal 5 3 2 2 2 5 2" xfId="20574" xr:uid="{00000000-0005-0000-0000-0000304F0000}"/>
    <cellStyle name="Normal 5 3 2 2 2 5 3" xfId="20575" xr:uid="{00000000-0005-0000-0000-0000314F0000}"/>
    <cellStyle name="Normal 5 3 2 2 2 5 4" xfId="20576" xr:uid="{00000000-0005-0000-0000-0000324F0000}"/>
    <cellStyle name="Normal 5 3 2 2 2 6" xfId="20577" xr:uid="{00000000-0005-0000-0000-0000334F0000}"/>
    <cellStyle name="Normal 5 3 2 2 2 6 2" xfId="20578" xr:uid="{00000000-0005-0000-0000-0000344F0000}"/>
    <cellStyle name="Normal 5 3 2 2 2 6 3" xfId="20579" xr:uid="{00000000-0005-0000-0000-0000354F0000}"/>
    <cellStyle name="Normal 5 3 2 2 2 6 4" xfId="20580" xr:uid="{00000000-0005-0000-0000-0000364F0000}"/>
    <cellStyle name="Normal 5 3 2 2 2 7" xfId="20581" xr:uid="{00000000-0005-0000-0000-0000374F0000}"/>
    <cellStyle name="Normal 5 3 2 2 2 7 2" xfId="20582" xr:uid="{00000000-0005-0000-0000-0000384F0000}"/>
    <cellStyle name="Normal 5 3 2 2 2 7 3" xfId="20583" xr:uid="{00000000-0005-0000-0000-0000394F0000}"/>
    <cellStyle name="Normal 5 3 2 2 2 8" xfId="20584" xr:uid="{00000000-0005-0000-0000-00003A4F0000}"/>
    <cellStyle name="Normal 5 3 2 2 2 9" xfId="20585" xr:uid="{00000000-0005-0000-0000-00003B4F0000}"/>
    <cellStyle name="Normal 5 3 2 2 3" xfId="20586" xr:uid="{00000000-0005-0000-0000-00003C4F0000}"/>
    <cellStyle name="Normal 5 3 2 2 3 2" xfId="20587" xr:uid="{00000000-0005-0000-0000-00003D4F0000}"/>
    <cellStyle name="Normal 5 3 2 2 3 2 2" xfId="20588" xr:uid="{00000000-0005-0000-0000-00003E4F0000}"/>
    <cellStyle name="Normal 5 3 2 2 3 2 2 2" xfId="20589" xr:uid="{00000000-0005-0000-0000-00003F4F0000}"/>
    <cellStyle name="Normal 5 3 2 2 3 2 2 3" xfId="20590" xr:uid="{00000000-0005-0000-0000-0000404F0000}"/>
    <cellStyle name="Normal 5 3 2 2 3 2 2 4" xfId="20591" xr:uid="{00000000-0005-0000-0000-0000414F0000}"/>
    <cellStyle name="Normal 5 3 2 2 3 2 3" xfId="20592" xr:uid="{00000000-0005-0000-0000-0000424F0000}"/>
    <cellStyle name="Normal 5 3 2 2 3 2 3 2" xfId="20593" xr:uid="{00000000-0005-0000-0000-0000434F0000}"/>
    <cellStyle name="Normal 5 3 2 2 3 2 3 3" xfId="20594" xr:uid="{00000000-0005-0000-0000-0000444F0000}"/>
    <cellStyle name="Normal 5 3 2 2 3 2 4" xfId="20595" xr:uid="{00000000-0005-0000-0000-0000454F0000}"/>
    <cellStyle name="Normal 5 3 2 2 3 2 5" xfId="20596" xr:uid="{00000000-0005-0000-0000-0000464F0000}"/>
    <cellStyle name="Normal 5 3 2 2 3 2 6" xfId="20597" xr:uid="{00000000-0005-0000-0000-0000474F0000}"/>
    <cellStyle name="Normal 5 3 2 2 3 3" xfId="20598" xr:uid="{00000000-0005-0000-0000-0000484F0000}"/>
    <cellStyle name="Normal 5 3 2 2 3 3 2" xfId="20599" xr:uid="{00000000-0005-0000-0000-0000494F0000}"/>
    <cellStyle name="Normal 5 3 2 2 3 3 3" xfId="20600" xr:uid="{00000000-0005-0000-0000-00004A4F0000}"/>
    <cellStyle name="Normal 5 3 2 2 3 3 4" xfId="20601" xr:uid="{00000000-0005-0000-0000-00004B4F0000}"/>
    <cellStyle name="Normal 5 3 2 2 3 4" xfId="20602" xr:uid="{00000000-0005-0000-0000-00004C4F0000}"/>
    <cellStyle name="Normal 5 3 2 2 3 4 2" xfId="20603" xr:uid="{00000000-0005-0000-0000-00004D4F0000}"/>
    <cellStyle name="Normal 5 3 2 2 3 4 3" xfId="20604" xr:uid="{00000000-0005-0000-0000-00004E4F0000}"/>
    <cellStyle name="Normal 5 3 2 2 3 4 4" xfId="20605" xr:uid="{00000000-0005-0000-0000-00004F4F0000}"/>
    <cellStyle name="Normal 5 3 2 2 3 5" xfId="20606" xr:uid="{00000000-0005-0000-0000-0000504F0000}"/>
    <cellStyle name="Normal 5 3 2 2 3 5 2" xfId="20607" xr:uid="{00000000-0005-0000-0000-0000514F0000}"/>
    <cellStyle name="Normal 5 3 2 2 3 5 3" xfId="20608" xr:uid="{00000000-0005-0000-0000-0000524F0000}"/>
    <cellStyle name="Normal 5 3 2 2 3 5 4" xfId="20609" xr:uid="{00000000-0005-0000-0000-0000534F0000}"/>
    <cellStyle name="Normal 5 3 2 2 3 6" xfId="20610" xr:uid="{00000000-0005-0000-0000-0000544F0000}"/>
    <cellStyle name="Normal 5 3 2 2 3 6 2" xfId="20611" xr:uid="{00000000-0005-0000-0000-0000554F0000}"/>
    <cellStyle name="Normal 5 3 2 2 3 6 3" xfId="20612" xr:uid="{00000000-0005-0000-0000-0000564F0000}"/>
    <cellStyle name="Normal 5 3 2 2 3 7" xfId="20613" xr:uid="{00000000-0005-0000-0000-0000574F0000}"/>
    <cellStyle name="Normal 5 3 2 2 3 8" xfId="20614" xr:uid="{00000000-0005-0000-0000-0000584F0000}"/>
    <cellStyle name="Normal 5 3 2 2 3 9" xfId="20615" xr:uid="{00000000-0005-0000-0000-0000594F0000}"/>
    <cellStyle name="Normal 5 3 2 2 4" xfId="20616" xr:uid="{00000000-0005-0000-0000-00005A4F0000}"/>
    <cellStyle name="Normal 5 3 2 2 4 2" xfId="20617" xr:uid="{00000000-0005-0000-0000-00005B4F0000}"/>
    <cellStyle name="Normal 5 3 2 2 4 2 2" xfId="20618" xr:uid="{00000000-0005-0000-0000-00005C4F0000}"/>
    <cellStyle name="Normal 5 3 2 2 4 2 3" xfId="20619" xr:uid="{00000000-0005-0000-0000-00005D4F0000}"/>
    <cellStyle name="Normal 5 3 2 2 4 2 4" xfId="20620" xr:uid="{00000000-0005-0000-0000-00005E4F0000}"/>
    <cellStyle name="Normal 5 3 2 2 4 3" xfId="20621" xr:uid="{00000000-0005-0000-0000-00005F4F0000}"/>
    <cellStyle name="Normal 5 3 2 2 4 3 2" xfId="20622" xr:uid="{00000000-0005-0000-0000-0000604F0000}"/>
    <cellStyle name="Normal 5 3 2 2 4 3 3" xfId="20623" xr:uid="{00000000-0005-0000-0000-0000614F0000}"/>
    <cellStyle name="Normal 5 3 2 2 4 4" xfId="20624" xr:uid="{00000000-0005-0000-0000-0000624F0000}"/>
    <cellStyle name="Normal 5 3 2 2 4 5" xfId="20625" xr:uid="{00000000-0005-0000-0000-0000634F0000}"/>
    <cellStyle name="Normal 5 3 2 2 4 6" xfId="20626" xr:uid="{00000000-0005-0000-0000-0000644F0000}"/>
    <cellStyle name="Normal 5 3 2 2 5" xfId="20627" xr:uid="{00000000-0005-0000-0000-0000654F0000}"/>
    <cellStyle name="Normal 5 3 2 2 5 2" xfId="20628" xr:uid="{00000000-0005-0000-0000-0000664F0000}"/>
    <cellStyle name="Normal 5 3 2 2 5 3" xfId="20629" xr:uid="{00000000-0005-0000-0000-0000674F0000}"/>
    <cellStyle name="Normal 5 3 2 2 5 4" xfId="20630" xr:uid="{00000000-0005-0000-0000-0000684F0000}"/>
    <cellStyle name="Normal 5 3 2 2 6" xfId="20631" xr:uid="{00000000-0005-0000-0000-0000694F0000}"/>
    <cellStyle name="Normal 5 3 2 2 6 2" xfId="20632" xr:uid="{00000000-0005-0000-0000-00006A4F0000}"/>
    <cellStyle name="Normal 5 3 2 2 6 3" xfId="20633" xr:uid="{00000000-0005-0000-0000-00006B4F0000}"/>
    <cellStyle name="Normal 5 3 2 2 6 4" xfId="20634" xr:uid="{00000000-0005-0000-0000-00006C4F0000}"/>
    <cellStyle name="Normal 5 3 2 2 7" xfId="20635" xr:uid="{00000000-0005-0000-0000-00006D4F0000}"/>
    <cellStyle name="Normal 5 3 2 2 7 2" xfId="20636" xr:uid="{00000000-0005-0000-0000-00006E4F0000}"/>
    <cellStyle name="Normal 5 3 2 2 7 3" xfId="20637" xr:uid="{00000000-0005-0000-0000-00006F4F0000}"/>
    <cellStyle name="Normal 5 3 2 2 7 4" xfId="20638" xr:uid="{00000000-0005-0000-0000-0000704F0000}"/>
    <cellStyle name="Normal 5 3 2 2 8" xfId="20639" xr:uid="{00000000-0005-0000-0000-0000714F0000}"/>
    <cellStyle name="Normal 5 3 2 2 8 2" xfId="20640" xr:uid="{00000000-0005-0000-0000-0000724F0000}"/>
    <cellStyle name="Normal 5 3 2 2 8 3" xfId="20641" xr:uid="{00000000-0005-0000-0000-0000734F0000}"/>
    <cellStyle name="Normal 5 3 2 2 9" xfId="20642" xr:uid="{00000000-0005-0000-0000-0000744F0000}"/>
    <cellStyle name="Normal 5 3 2 3" xfId="20643" xr:uid="{00000000-0005-0000-0000-0000754F0000}"/>
    <cellStyle name="Normal 5 3 2 3 10" xfId="20644" xr:uid="{00000000-0005-0000-0000-0000764F0000}"/>
    <cellStyle name="Normal 5 3 2 3 2" xfId="20645" xr:uid="{00000000-0005-0000-0000-0000774F0000}"/>
    <cellStyle name="Normal 5 3 2 3 2 2" xfId="20646" xr:uid="{00000000-0005-0000-0000-0000784F0000}"/>
    <cellStyle name="Normal 5 3 2 3 2 2 2" xfId="20647" xr:uid="{00000000-0005-0000-0000-0000794F0000}"/>
    <cellStyle name="Normal 5 3 2 3 2 2 2 2" xfId="20648" xr:uid="{00000000-0005-0000-0000-00007A4F0000}"/>
    <cellStyle name="Normal 5 3 2 3 2 2 2 3" xfId="20649" xr:uid="{00000000-0005-0000-0000-00007B4F0000}"/>
    <cellStyle name="Normal 5 3 2 3 2 2 2 4" xfId="20650" xr:uid="{00000000-0005-0000-0000-00007C4F0000}"/>
    <cellStyle name="Normal 5 3 2 3 2 2 3" xfId="20651" xr:uid="{00000000-0005-0000-0000-00007D4F0000}"/>
    <cellStyle name="Normal 5 3 2 3 2 2 3 2" xfId="20652" xr:uid="{00000000-0005-0000-0000-00007E4F0000}"/>
    <cellStyle name="Normal 5 3 2 3 2 2 3 3" xfId="20653" xr:uid="{00000000-0005-0000-0000-00007F4F0000}"/>
    <cellStyle name="Normal 5 3 2 3 2 2 4" xfId="20654" xr:uid="{00000000-0005-0000-0000-0000804F0000}"/>
    <cellStyle name="Normal 5 3 2 3 2 2 5" xfId="20655" xr:uid="{00000000-0005-0000-0000-0000814F0000}"/>
    <cellStyle name="Normal 5 3 2 3 2 2 6" xfId="20656" xr:uid="{00000000-0005-0000-0000-0000824F0000}"/>
    <cellStyle name="Normal 5 3 2 3 2 3" xfId="20657" xr:uid="{00000000-0005-0000-0000-0000834F0000}"/>
    <cellStyle name="Normal 5 3 2 3 2 3 2" xfId="20658" xr:uid="{00000000-0005-0000-0000-0000844F0000}"/>
    <cellStyle name="Normal 5 3 2 3 2 3 3" xfId="20659" xr:uid="{00000000-0005-0000-0000-0000854F0000}"/>
    <cellStyle name="Normal 5 3 2 3 2 3 4" xfId="20660" xr:uid="{00000000-0005-0000-0000-0000864F0000}"/>
    <cellStyle name="Normal 5 3 2 3 2 4" xfId="20661" xr:uid="{00000000-0005-0000-0000-0000874F0000}"/>
    <cellStyle name="Normal 5 3 2 3 2 4 2" xfId="20662" xr:uid="{00000000-0005-0000-0000-0000884F0000}"/>
    <cellStyle name="Normal 5 3 2 3 2 4 3" xfId="20663" xr:uid="{00000000-0005-0000-0000-0000894F0000}"/>
    <cellStyle name="Normal 5 3 2 3 2 4 4" xfId="20664" xr:uid="{00000000-0005-0000-0000-00008A4F0000}"/>
    <cellStyle name="Normal 5 3 2 3 2 5" xfId="20665" xr:uid="{00000000-0005-0000-0000-00008B4F0000}"/>
    <cellStyle name="Normal 5 3 2 3 2 5 2" xfId="20666" xr:uid="{00000000-0005-0000-0000-00008C4F0000}"/>
    <cellStyle name="Normal 5 3 2 3 2 5 3" xfId="20667" xr:uid="{00000000-0005-0000-0000-00008D4F0000}"/>
    <cellStyle name="Normal 5 3 2 3 2 5 4" xfId="20668" xr:uid="{00000000-0005-0000-0000-00008E4F0000}"/>
    <cellStyle name="Normal 5 3 2 3 2 6" xfId="20669" xr:uid="{00000000-0005-0000-0000-00008F4F0000}"/>
    <cellStyle name="Normal 5 3 2 3 2 6 2" xfId="20670" xr:uid="{00000000-0005-0000-0000-0000904F0000}"/>
    <cellStyle name="Normal 5 3 2 3 2 6 3" xfId="20671" xr:uid="{00000000-0005-0000-0000-0000914F0000}"/>
    <cellStyle name="Normal 5 3 2 3 2 7" xfId="20672" xr:uid="{00000000-0005-0000-0000-0000924F0000}"/>
    <cellStyle name="Normal 5 3 2 3 2 8" xfId="20673" xr:uid="{00000000-0005-0000-0000-0000934F0000}"/>
    <cellStyle name="Normal 5 3 2 3 2 9" xfId="20674" xr:uid="{00000000-0005-0000-0000-0000944F0000}"/>
    <cellStyle name="Normal 5 3 2 3 3" xfId="20675" xr:uid="{00000000-0005-0000-0000-0000954F0000}"/>
    <cellStyle name="Normal 5 3 2 3 3 2" xfId="20676" xr:uid="{00000000-0005-0000-0000-0000964F0000}"/>
    <cellStyle name="Normal 5 3 2 3 3 2 2" xfId="20677" xr:uid="{00000000-0005-0000-0000-0000974F0000}"/>
    <cellStyle name="Normal 5 3 2 3 3 2 3" xfId="20678" xr:uid="{00000000-0005-0000-0000-0000984F0000}"/>
    <cellStyle name="Normal 5 3 2 3 3 2 4" xfId="20679" xr:uid="{00000000-0005-0000-0000-0000994F0000}"/>
    <cellStyle name="Normal 5 3 2 3 3 3" xfId="20680" xr:uid="{00000000-0005-0000-0000-00009A4F0000}"/>
    <cellStyle name="Normal 5 3 2 3 3 3 2" xfId="20681" xr:uid="{00000000-0005-0000-0000-00009B4F0000}"/>
    <cellStyle name="Normal 5 3 2 3 3 3 3" xfId="20682" xr:uid="{00000000-0005-0000-0000-00009C4F0000}"/>
    <cellStyle name="Normal 5 3 2 3 3 4" xfId="20683" xr:uid="{00000000-0005-0000-0000-00009D4F0000}"/>
    <cellStyle name="Normal 5 3 2 3 3 5" xfId="20684" xr:uid="{00000000-0005-0000-0000-00009E4F0000}"/>
    <cellStyle name="Normal 5 3 2 3 3 6" xfId="20685" xr:uid="{00000000-0005-0000-0000-00009F4F0000}"/>
    <cellStyle name="Normal 5 3 2 3 4" xfId="20686" xr:uid="{00000000-0005-0000-0000-0000A04F0000}"/>
    <cellStyle name="Normal 5 3 2 3 4 2" xfId="20687" xr:uid="{00000000-0005-0000-0000-0000A14F0000}"/>
    <cellStyle name="Normal 5 3 2 3 4 3" xfId="20688" xr:uid="{00000000-0005-0000-0000-0000A24F0000}"/>
    <cellStyle name="Normal 5 3 2 3 4 4" xfId="20689" xr:uid="{00000000-0005-0000-0000-0000A34F0000}"/>
    <cellStyle name="Normal 5 3 2 3 5" xfId="20690" xr:uid="{00000000-0005-0000-0000-0000A44F0000}"/>
    <cellStyle name="Normal 5 3 2 3 5 2" xfId="20691" xr:uid="{00000000-0005-0000-0000-0000A54F0000}"/>
    <cellStyle name="Normal 5 3 2 3 5 3" xfId="20692" xr:uid="{00000000-0005-0000-0000-0000A64F0000}"/>
    <cellStyle name="Normal 5 3 2 3 5 4" xfId="20693" xr:uid="{00000000-0005-0000-0000-0000A74F0000}"/>
    <cellStyle name="Normal 5 3 2 3 6" xfId="20694" xr:uid="{00000000-0005-0000-0000-0000A84F0000}"/>
    <cellStyle name="Normal 5 3 2 3 6 2" xfId="20695" xr:uid="{00000000-0005-0000-0000-0000A94F0000}"/>
    <cellStyle name="Normal 5 3 2 3 6 3" xfId="20696" xr:uid="{00000000-0005-0000-0000-0000AA4F0000}"/>
    <cellStyle name="Normal 5 3 2 3 6 4" xfId="20697" xr:uid="{00000000-0005-0000-0000-0000AB4F0000}"/>
    <cellStyle name="Normal 5 3 2 3 7" xfId="20698" xr:uid="{00000000-0005-0000-0000-0000AC4F0000}"/>
    <cellStyle name="Normal 5 3 2 3 7 2" xfId="20699" xr:uid="{00000000-0005-0000-0000-0000AD4F0000}"/>
    <cellStyle name="Normal 5 3 2 3 7 3" xfId="20700" xr:uid="{00000000-0005-0000-0000-0000AE4F0000}"/>
    <cellStyle name="Normal 5 3 2 3 8" xfId="20701" xr:uid="{00000000-0005-0000-0000-0000AF4F0000}"/>
    <cellStyle name="Normal 5 3 2 3 9" xfId="20702" xr:uid="{00000000-0005-0000-0000-0000B04F0000}"/>
    <cellStyle name="Normal 5 3 2 4" xfId="20703" xr:uid="{00000000-0005-0000-0000-0000B14F0000}"/>
    <cellStyle name="Normal 5 3 2 4 2" xfId="20704" xr:uid="{00000000-0005-0000-0000-0000B24F0000}"/>
    <cellStyle name="Normal 5 3 2 4 2 2" xfId="20705" xr:uid="{00000000-0005-0000-0000-0000B34F0000}"/>
    <cellStyle name="Normal 5 3 2 4 2 2 2" xfId="20706" xr:uid="{00000000-0005-0000-0000-0000B44F0000}"/>
    <cellStyle name="Normal 5 3 2 4 2 2 3" xfId="20707" xr:uid="{00000000-0005-0000-0000-0000B54F0000}"/>
    <cellStyle name="Normal 5 3 2 4 2 2 4" xfId="20708" xr:uid="{00000000-0005-0000-0000-0000B64F0000}"/>
    <cellStyle name="Normal 5 3 2 4 2 3" xfId="20709" xr:uid="{00000000-0005-0000-0000-0000B74F0000}"/>
    <cellStyle name="Normal 5 3 2 4 2 3 2" xfId="20710" xr:uid="{00000000-0005-0000-0000-0000B84F0000}"/>
    <cellStyle name="Normal 5 3 2 4 2 3 3" xfId="20711" xr:uid="{00000000-0005-0000-0000-0000B94F0000}"/>
    <cellStyle name="Normal 5 3 2 4 2 4" xfId="20712" xr:uid="{00000000-0005-0000-0000-0000BA4F0000}"/>
    <cellStyle name="Normal 5 3 2 4 2 5" xfId="20713" xr:uid="{00000000-0005-0000-0000-0000BB4F0000}"/>
    <cellStyle name="Normal 5 3 2 4 2 6" xfId="20714" xr:uid="{00000000-0005-0000-0000-0000BC4F0000}"/>
    <cellStyle name="Normal 5 3 2 4 3" xfId="20715" xr:uid="{00000000-0005-0000-0000-0000BD4F0000}"/>
    <cellStyle name="Normal 5 3 2 4 3 2" xfId="20716" xr:uid="{00000000-0005-0000-0000-0000BE4F0000}"/>
    <cellStyle name="Normal 5 3 2 4 3 3" xfId="20717" xr:uid="{00000000-0005-0000-0000-0000BF4F0000}"/>
    <cellStyle name="Normal 5 3 2 4 3 4" xfId="20718" xr:uid="{00000000-0005-0000-0000-0000C04F0000}"/>
    <cellStyle name="Normal 5 3 2 4 4" xfId="20719" xr:uid="{00000000-0005-0000-0000-0000C14F0000}"/>
    <cellStyle name="Normal 5 3 2 4 4 2" xfId="20720" xr:uid="{00000000-0005-0000-0000-0000C24F0000}"/>
    <cellStyle name="Normal 5 3 2 4 4 3" xfId="20721" xr:uid="{00000000-0005-0000-0000-0000C34F0000}"/>
    <cellStyle name="Normal 5 3 2 4 4 4" xfId="20722" xr:uid="{00000000-0005-0000-0000-0000C44F0000}"/>
    <cellStyle name="Normal 5 3 2 4 5" xfId="20723" xr:uid="{00000000-0005-0000-0000-0000C54F0000}"/>
    <cellStyle name="Normal 5 3 2 4 5 2" xfId="20724" xr:uid="{00000000-0005-0000-0000-0000C64F0000}"/>
    <cellStyle name="Normal 5 3 2 4 5 3" xfId="20725" xr:uid="{00000000-0005-0000-0000-0000C74F0000}"/>
    <cellStyle name="Normal 5 3 2 4 5 4" xfId="20726" xr:uid="{00000000-0005-0000-0000-0000C84F0000}"/>
    <cellStyle name="Normal 5 3 2 4 6" xfId="20727" xr:uid="{00000000-0005-0000-0000-0000C94F0000}"/>
    <cellStyle name="Normal 5 3 2 4 6 2" xfId="20728" xr:uid="{00000000-0005-0000-0000-0000CA4F0000}"/>
    <cellStyle name="Normal 5 3 2 4 6 3" xfId="20729" xr:uid="{00000000-0005-0000-0000-0000CB4F0000}"/>
    <cellStyle name="Normal 5 3 2 4 7" xfId="20730" xr:uid="{00000000-0005-0000-0000-0000CC4F0000}"/>
    <cellStyle name="Normal 5 3 2 4 8" xfId="20731" xr:uid="{00000000-0005-0000-0000-0000CD4F0000}"/>
    <cellStyle name="Normal 5 3 2 4 9" xfId="20732" xr:uid="{00000000-0005-0000-0000-0000CE4F0000}"/>
    <cellStyle name="Normal 5 3 2 5" xfId="20733" xr:uid="{00000000-0005-0000-0000-0000CF4F0000}"/>
    <cellStyle name="Normal 5 3 2 5 2" xfId="20734" xr:uid="{00000000-0005-0000-0000-0000D04F0000}"/>
    <cellStyle name="Normal 5 3 2 5 2 2" xfId="20735" xr:uid="{00000000-0005-0000-0000-0000D14F0000}"/>
    <cellStyle name="Normal 5 3 2 5 2 2 2" xfId="20736" xr:uid="{00000000-0005-0000-0000-0000D24F0000}"/>
    <cellStyle name="Normal 5 3 2 5 2 2 3" xfId="20737" xr:uid="{00000000-0005-0000-0000-0000D34F0000}"/>
    <cellStyle name="Normal 5 3 2 5 2 2 4" xfId="20738" xr:uid="{00000000-0005-0000-0000-0000D44F0000}"/>
    <cellStyle name="Normal 5 3 2 5 2 3" xfId="20739" xr:uid="{00000000-0005-0000-0000-0000D54F0000}"/>
    <cellStyle name="Normal 5 3 2 5 2 3 2" xfId="20740" xr:uid="{00000000-0005-0000-0000-0000D64F0000}"/>
    <cellStyle name="Normal 5 3 2 5 2 3 3" xfId="20741" xr:uid="{00000000-0005-0000-0000-0000D74F0000}"/>
    <cellStyle name="Normal 5 3 2 5 2 4" xfId="20742" xr:uid="{00000000-0005-0000-0000-0000D84F0000}"/>
    <cellStyle name="Normal 5 3 2 5 2 5" xfId="20743" xr:uid="{00000000-0005-0000-0000-0000D94F0000}"/>
    <cellStyle name="Normal 5 3 2 5 2 6" xfId="20744" xr:uid="{00000000-0005-0000-0000-0000DA4F0000}"/>
    <cellStyle name="Normal 5 3 2 5 3" xfId="20745" xr:uid="{00000000-0005-0000-0000-0000DB4F0000}"/>
    <cellStyle name="Normal 5 3 2 5 3 2" xfId="20746" xr:uid="{00000000-0005-0000-0000-0000DC4F0000}"/>
    <cellStyle name="Normal 5 3 2 5 3 3" xfId="20747" xr:uid="{00000000-0005-0000-0000-0000DD4F0000}"/>
    <cellStyle name="Normal 5 3 2 5 3 4" xfId="20748" xr:uid="{00000000-0005-0000-0000-0000DE4F0000}"/>
    <cellStyle name="Normal 5 3 2 5 4" xfId="20749" xr:uid="{00000000-0005-0000-0000-0000DF4F0000}"/>
    <cellStyle name="Normal 5 3 2 5 4 2" xfId="20750" xr:uid="{00000000-0005-0000-0000-0000E04F0000}"/>
    <cellStyle name="Normal 5 3 2 5 4 3" xfId="20751" xr:uid="{00000000-0005-0000-0000-0000E14F0000}"/>
    <cellStyle name="Normal 5 3 2 5 4 4" xfId="20752" xr:uid="{00000000-0005-0000-0000-0000E24F0000}"/>
    <cellStyle name="Normal 5 3 2 5 5" xfId="20753" xr:uid="{00000000-0005-0000-0000-0000E34F0000}"/>
    <cellStyle name="Normal 5 3 2 5 5 2" xfId="20754" xr:uid="{00000000-0005-0000-0000-0000E44F0000}"/>
    <cellStyle name="Normal 5 3 2 5 5 3" xfId="20755" xr:uid="{00000000-0005-0000-0000-0000E54F0000}"/>
    <cellStyle name="Normal 5 3 2 5 5 4" xfId="20756" xr:uid="{00000000-0005-0000-0000-0000E64F0000}"/>
    <cellStyle name="Normal 5 3 2 5 6" xfId="20757" xr:uid="{00000000-0005-0000-0000-0000E74F0000}"/>
    <cellStyle name="Normal 5 3 2 5 6 2" xfId="20758" xr:uid="{00000000-0005-0000-0000-0000E84F0000}"/>
    <cellStyle name="Normal 5 3 2 5 6 3" xfId="20759" xr:uid="{00000000-0005-0000-0000-0000E94F0000}"/>
    <cellStyle name="Normal 5 3 2 5 7" xfId="20760" xr:uid="{00000000-0005-0000-0000-0000EA4F0000}"/>
    <cellStyle name="Normal 5 3 2 5 8" xfId="20761" xr:uid="{00000000-0005-0000-0000-0000EB4F0000}"/>
    <cellStyle name="Normal 5 3 2 5 9" xfId="20762" xr:uid="{00000000-0005-0000-0000-0000EC4F0000}"/>
    <cellStyle name="Normal 5 3 2 6" xfId="20763" xr:uid="{00000000-0005-0000-0000-0000ED4F0000}"/>
    <cellStyle name="Normal 5 3 2 6 2" xfId="20764" xr:uid="{00000000-0005-0000-0000-0000EE4F0000}"/>
    <cellStyle name="Normal 5 3 2 6 2 2" xfId="20765" xr:uid="{00000000-0005-0000-0000-0000EF4F0000}"/>
    <cellStyle name="Normal 5 3 2 6 2 2 2" xfId="20766" xr:uid="{00000000-0005-0000-0000-0000F04F0000}"/>
    <cellStyle name="Normal 5 3 2 6 2 2 3" xfId="20767" xr:uid="{00000000-0005-0000-0000-0000F14F0000}"/>
    <cellStyle name="Normal 5 3 2 6 2 2 4" xfId="20768" xr:uid="{00000000-0005-0000-0000-0000F24F0000}"/>
    <cellStyle name="Normal 5 3 2 6 2 3" xfId="20769" xr:uid="{00000000-0005-0000-0000-0000F34F0000}"/>
    <cellStyle name="Normal 5 3 2 6 2 3 2" xfId="20770" xr:uid="{00000000-0005-0000-0000-0000F44F0000}"/>
    <cellStyle name="Normal 5 3 2 6 2 3 3" xfId="20771" xr:uid="{00000000-0005-0000-0000-0000F54F0000}"/>
    <cellStyle name="Normal 5 3 2 6 2 4" xfId="20772" xr:uid="{00000000-0005-0000-0000-0000F64F0000}"/>
    <cellStyle name="Normal 5 3 2 6 2 5" xfId="20773" xr:uid="{00000000-0005-0000-0000-0000F74F0000}"/>
    <cellStyle name="Normal 5 3 2 6 2 6" xfId="20774" xr:uid="{00000000-0005-0000-0000-0000F84F0000}"/>
    <cellStyle name="Normal 5 3 2 6 3" xfId="20775" xr:uid="{00000000-0005-0000-0000-0000F94F0000}"/>
    <cellStyle name="Normal 5 3 2 6 3 2" xfId="20776" xr:uid="{00000000-0005-0000-0000-0000FA4F0000}"/>
    <cellStyle name="Normal 5 3 2 6 3 3" xfId="20777" xr:uid="{00000000-0005-0000-0000-0000FB4F0000}"/>
    <cellStyle name="Normal 5 3 2 6 3 4" xfId="20778" xr:uid="{00000000-0005-0000-0000-0000FC4F0000}"/>
    <cellStyle name="Normal 5 3 2 6 4" xfId="20779" xr:uid="{00000000-0005-0000-0000-0000FD4F0000}"/>
    <cellStyle name="Normal 5 3 2 6 4 2" xfId="20780" xr:uid="{00000000-0005-0000-0000-0000FE4F0000}"/>
    <cellStyle name="Normal 5 3 2 6 4 3" xfId="20781" xr:uid="{00000000-0005-0000-0000-0000FF4F0000}"/>
    <cellStyle name="Normal 5 3 2 6 4 4" xfId="20782" xr:uid="{00000000-0005-0000-0000-000000500000}"/>
    <cellStyle name="Normal 5 3 2 6 5" xfId="20783" xr:uid="{00000000-0005-0000-0000-000001500000}"/>
    <cellStyle name="Normal 5 3 2 6 5 2" xfId="20784" xr:uid="{00000000-0005-0000-0000-000002500000}"/>
    <cellStyle name="Normal 5 3 2 6 5 3" xfId="20785" xr:uid="{00000000-0005-0000-0000-000003500000}"/>
    <cellStyle name="Normal 5 3 2 6 6" xfId="20786" xr:uid="{00000000-0005-0000-0000-000004500000}"/>
    <cellStyle name="Normal 5 3 2 6 7" xfId="20787" xr:uid="{00000000-0005-0000-0000-000005500000}"/>
    <cellStyle name="Normal 5 3 2 6 8" xfId="20788" xr:uid="{00000000-0005-0000-0000-000006500000}"/>
    <cellStyle name="Normal 5 3 2 7" xfId="20789" xr:uid="{00000000-0005-0000-0000-000007500000}"/>
    <cellStyle name="Normal 5 3 2 7 2" xfId="20790" xr:uid="{00000000-0005-0000-0000-000008500000}"/>
    <cellStyle name="Normal 5 3 2 7 2 2" xfId="20791" xr:uid="{00000000-0005-0000-0000-000009500000}"/>
    <cellStyle name="Normal 5 3 2 7 2 3" xfId="20792" xr:uid="{00000000-0005-0000-0000-00000A500000}"/>
    <cellStyle name="Normal 5 3 2 7 2 4" xfId="20793" xr:uid="{00000000-0005-0000-0000-00000B500000}"/>
    <cellStyle name="Normal 5 3 2 7 3" xfId="20794" xr:uid="{00000000-0005-0000-0000-00000C500000}"/>
    <cellStyle name="Normal 5 3 2 7 3 2" xfId="20795" xr:uid="{00000000-0005-0000-0000-00000D500000}"/>
    <cellStyle name="Normal 5 3 2 7 3 3" xfId="20796" xr:uid="{00000000-0005-0000-0000-00000E500000}"/>
    <cellStyle name="Normal 5 3 2 7 4" xfId="20797" xr:uid="{00000000-0005-0000-0000-00000F500000}"/>
    <cellStyle name="Normal 5 3 2 7 5" xfId="20798" xr:uid="{00000000-0005-0000-0000-000010500000}"/>
    <cellStyle name="Normal 5 3 2 7 6" xfId="20799" xr:uid="{00000000-0005-0000-0000-000011500000}"/>
    <cellStyle name="Normal 5 3 2 8" xfId="20800" xr:uid="{00000000-0005-0000-0000-000012500000}"/>
    <cellStyle name="Normal 5 3 2 8 2" xfId="20801" xr:uid="{00000000-0005-0000-0000-000013500000}"/>
    <cellStyle name="Normal 5 3 2 8 3" xfId="20802" xr:uid="{00000000-0005-0000-0000-000014500000}"/>
    <cellStyle name="Normal 5 3 2 8 4" xfId="20803" xr:uid="{00000000-0005-0000-0000-000015500000}"/>
    <cellStyle name="Normal 5 3 2 9" xfId="20804" xr:uid="{00000000-0005-0000-0000-000016500000}"/>
    <cellStyle name="Normal 5 3 2 9 2" xfId="20805" xr:uid="{00000000-0005-0000-0000-000017500000}"/>
    <cellStyle name="Normal 5 3 2 9 3" xfId="20806" xr:uid="{00000000-0005-0000-0000-000018500000}"/>
    <cellStyle name="Normal 5 3 2 9 4" xfId="20807" xr:uid="{00000000-0005-0000-0000-000019500000}"/>
    <cellStyle name="Normal 5 3 3" xfId="319" xr:uid="{00000000-0005-0000-0000-00001A500000}"/>
    <cellStyle name="Normal 5 3 3 10" xfId="20808" xr:uid="{00000000-0005-0000-0000-00001B500000}"/>
    <cellStyle name="Normal 5 3 3 10 2" xfId="20809" xr:uid="{00000000-0005-0000-0000-00001C500000}"/>
    <cellStyle name="Normal 5 3 3 10 3" xfId="20810" xr:uid="{00000000-0005-0000-0000-00001D500000}"/>
    <cellStyle name="Normal 5 3 3 10 4" xfId="20811" xr:uid="{00000000-0005-0000-0000-00001E500000}"/>
    <cellStyle name="Normal 5 3 3 11" xfId="20812" xr:uid="{00000000-0005-0000-0000-00001F500000}"/>
    <cellStyle name="Normal 5 3 3 11 2" xfId="20813" xr:uid="{00000000-0005-0000-0000-000020500000}"/>
    <cellStyle name="Normal 5 3 3 11 3" xfId="20814" xr:uid="{00000000-0005-0000-0000-000021500000}"/>
    <cellStyle name="Normal 5 3 3 12" xfId="20815" xr:uid="{00000000-0005-0000-0000-000022500000}"/>
    <cellStyle name="Normal 5 3 3 13" xfId="20816" xr:uid="{00000000-0005-0000-0000-000023500000}"/>
    <cellStyle name="Normal 5 3 3 14" xfId="20817" xr:uid="{00000000-0005-0000-0000-000024500000}"/>
    <cellStyle name="Normal 5 3 3 2" xfId="20818" xr:uid="{00000000-0005-0000-0000-000025500000}"/>
    <cellStyle name="Normal 5 3 3 2 10" xfId="20819" xr:uid="{00000000-0005-0000-0000-000026500000}"/>
    <cellStyle name="Normal 5 3 3 2 11" xfId="20820" xr:uid="{00000000-0005-0000-0000-000027500000}"/>
    <cellStyle name="Normal 5 3 3 2 2" xfId="20821" xr:uid="{00000000-0005-0000-0000-000028500000}"/>
    <cellStyle name="Normal 5 3 3 2 2 10" xfId="20822" xr:uid="{00000000-0005-0000-0000-000029500000}"/>
    <cellStyle name="Normal 5 3 3 2 2 2" xfId="20823" xr:uid="{00000000-0005-0000-0000-00002A500000}"/>
    <cellStyle name="Normal 5 3 3 2 2 2 2" xfId="20824" xr:uid="{00000000-0005-0000-0000-00002B500000}"/>
    <cellStyle name="Normal 5 3 3 2 2 2 2 2" xfId="20825" xr:uid="{00000000-0005-0000-0000-00002C500000}"/>
    <cellStyle name="Normal 5 3 3 2 2 2 2 2 2" xfId="20826" xr:uid="{00000000-0005-0000-0000-00002D500000}"/>
    <cellStyle name="Normal 5 3 3 2 2 2 2 2 3" xfId="20827" xr:uid="{00000000-0005-0000-0000-00002E500000}"/>
    <cellStyle name="Normal 5 3 3 2 2 2 2 2 4" xfId="20828" xr:uid="{00000000-0005-0000-0000-00002F500000}"/>
    <cellStyle name="Normal 5 3 3 2 2 2 2 3" xfId="20829" xr:uid="{00000000-0005-0000-0000-000030500000}"/>
    <cellStyle name="Normal 5 3 3 2 2 2 2 3 2" xfId="20830" xr:uid="{00000000-0005-0000-0000-000031500000}"/>
    <cellStyle name="Normal 5 3 3 2 2 2 2 3 3" xfId="20831" xr:uid="{00000000-0005-0000-0000-000032500000}"/>
    <cellStyle name="Normal 5 3 3 2 2 2 2 4" xfId="20832" xr:uid="{00000000-0005-0000-0000-000033500000}"/>
    <cellStyle name="Normal 5 3 3 2 2 2 2 5" xfId="20833" xr:uid="{00000000-0005-0000-0000-000034500000}"/>
    <cellStyle name="Normal 5 3 3 2 2 2 2 6" xfId="20834" xr:uid="{00000000-0005-0000-0000-000035500000}"/>
    <cellStyle name="Normal 5 3 3 2 2 2 3" xfId="20835" xr:uid="{00000000-0005-0000-0000-000036500000}"/>
    <cellStyle name="Normal 5 3 3 2 2 2 3 2" xfId="20836" xr:uid="{00000000-0005-0000-0000-000037500000}"/>
    <cellStyle name="Normal 5 3 3 2 2 2 3 3" xfId="20837" xr:uid="{00000000-0005-0000-0000-000038500000}"/>
    <cellStyle name="Normal 5 3 3 2 2 2 3 4" xfId="20838" xr:uid="{00000000-0005-0000-0000-000039500000}"/>
    <cellStyle name="Normal 5 3 3 2 2 2 4" xfId="20839" xr:uid="{00000000-0005-0000-0000-00003A500000}"/>
    <cellStyle name="Normal 5 3 3 2 2 2 4 2" xfId="20840" xr:uid="{00000000-0005-0000-0000-00003B500000}"/>
    <cellStyle name="Normal 5 3 3 2 2 2 4 3" xfId="20841" xr:uid="{00000000-0005-0000-0000-00003C500000}"/>
    <cellStyle name="Normal 5 3 3 2 2 2 4 4" xfId="20842" xr:uid="{00000000-0005-0000-0000-00003D500000}"/>
    <cellStyle name="Normal 5 3 3 2 2 2 5" xfId="20843" xr:uid="{00000000-0005-0000-0000-00003E500000}"/>
    <cellStyle name="Normal 5 3 3 2 2 2 5 2" xfId="20844" xr:uid="{00000000-0005-0000-0000-00003F500000}"/>
    <cellStyle name="Normal 5 3 3 2 2 2 5 3" xfId="20845" xr:uid="{00000000-0005-0000-0000-000040500000}"/>
    <cellStyle name="Normal 5 3 3 2 2 2 5 4" xfId="20846" xr:uid="{00000000-0005-0000-0000-000041500000}"/>
    <cellStyle name="Normal 5 3 3 2 2 2 6" xfId="20847" xr:uid="{00000000-0005-0000-0000-000042500000}"/>
    <cellStyle name="Normal 5 3 3 2 2 2 6 2" xfId="20848" xr:uid="{00000000-0005-0000-0000-000043500000}"/>
    <cellStyle name="Normal 5 3 3 2 2 2 6 3" xfId="20849" xr:uid="{00000000-0005-0000-0000-000044500000}"/>
    <cellStyle name="Normal 5 3 3 2 2 2 7" xfId="20850" xr:uid="{00000000-0005-0000-0000-000045500000}"/>
    <cellStyle name="Normal 5 3 3 2 2 2 8" xfId="20851" xr:uid="{00000000-0005-0000-0000-000046500000}"/>
    <cellStyle name="Normal 5 3 3 2 2 2 9" xfId="20852" xr:uid="{00000000-0005-0000-0000-000047500000}"/>
    <cellStyle name="Normal 5 3 3 2 2 3" xfId="20853" xr:uid="{00000000-0005-0000-0000-000048500000}"/>
    <cellStyle name="Normal 5 3 3 2 2 3 2" xfId="20854" xr:uid="{00000000-0005-0000-0000-000049500000}"/>
    <cellStyle name="Normal 5 3 3 2 2 3 2 2" xfId="20855" xr:uid="{00000000-0005-0000-0000-00004A500000}"/>
    <cellStyle name="Normal 5 3 3 2 2 3 2 3" xfId="20856" xr:uid="{00000000-0005-0000-0000-00004B500000}"/>
    <cellStyle name="Normal 5 3 3 2 2 3 2 4" xfId="20857" xr:uid="{00000000-0005-0000-0000-00004C500000}"/>
    <cellStyle name="Normal 5 3 3 2 2 3 3" xfId="20858" xr:uid="{00000000-0005-0000-0000-00004D500000}"/>
    <cellStyle name="Normal 5 3 3 2 2 3 3 2" xfId="20859" xr:uid="{00000000-0005-0000-0000-00004E500000}"/>
    <cellStyle name="Normal 5 3 3 2 2 3 3 3" xfId="20860" xr:uid="{00000000-0005-0000-0000-00004F500000}"/>
    <cellStyle name="Normal 5 3 3 2 2 3 4" xfId="20861" xr:uid="{00000000-0005-0000-0000-000050500000}"/>
    <cellStyle name="Normal 5 3 3 2 2 3 5" xfId="20862" xr:uid="{00000000-0005-0000-0000-000051500000}"/>
    <cellStyle name="Normal 5 3 3 2 2 3 6" xfId="20863" xr:uid="{00000000-0005-0000-0000-000052500000}"/>
    <cellStyle name="Normal 5 3 3 2 2 4" xfId="20864" xr:uid="{00000000-0005-0000-0000-000053500000}"/>
    <cellStyle name="Normal 5 3 3 2 2 4 2" xfId="20865" xr:uid="{00000000-0005-0000-0000-000054500000}"/>
    <cellStyle name="Normal 5 3 3 2 2 4 3" xfId="20866" xr:uid="{00000000-0005-0000-0000-000055500000}"/>
    <cellStyle name="Normal 5 3 3 2 2 4 4" xfId="20867" xr:uid="{00000000-0005-0000-0000-000056500000}"/>
    <cellStyle name="Normal 5 3 3 2 2 5" xfId="20868" xr:uid="{00000000-0005-0000-0000-000057500000}"/>
    <cellStyle name="Normal 5 3 3 2 2 5 2" xfId="20869" xr:uid="{00000000-0005-0000-0000-000058500000}"/>
    <cellStyle name="Normal 5 3 3 2 2 5 3" xfId="20870" xr:uid="{00000000-0005-0000-0000-000059500000}"/>
    <cellStyle name="Normal 5 3 3 2 2 5 4" xfId="20871" xr:uid="{00000000-0005-0000-0000-00005A500000}"/>
    <cellStyle name="Normal 5 3 3 2 2 6" xfId="20872" xr:uid="{00000000-0005-0000-0000-00005B500000}"/>
    <cellStyle name="Normal 5 3 3 2 2 6 2" xfId="20873" xr:uid="{00000000-0005-0000-0000-00005C500000}"/>
    <cellStyle name="Normal 5 3 3 2 2 6 3" xfId="20874" xr:uid="{00000000-0005-0000-0000-00005D500000}"/>
    <cellStyle name="Normal 5 3 3 2 2 6 4" xfId="20875" xr:uid="{00000000-0005-0000-0000-00005E500000}"/>
    <cellStyle name="Normal 5 3 3 2 2 7" xfId="20876" xr:uid="{00000000-0005-0000-0000-00005F500000}"/>
    <cellStyle name="Normal 5 3 3 2 2 7 2" xfId="20877" xr:uid="{00000000-0005-0000-0000-000060500000}"/>
    <cellStyle name="Normal 5 3 3 2 2 7 3" xfId="20878" xr:uid="{00000000-0005-0000-0000-000061500000}"/>
    <cellStyle name="Normal 5 3 3 2 2 8" xfId="20879" xr:uid="{00000000-0005-0000-0000-000062500000}"/>
    <cellStyle name="Normal 5 3 3 2 2 9" xfId="20880" xr:uid="{00000000-0005-0000-0000-000063500000}"/>
    <cellStyle name="Normal 5 3 3 2 3" xfId="20881" xr:uid="{00000000-0005-0000-0000-000064500000}"/>
    <cellStyle name="Normal 5 3 3 2 3 2" xfId="20882" xr:uid="{00000000-0005-0000-0000-000065500000}"/>
    <cellStyle name="Normal 5 3 3 2 3 2 2" xfId="20883" xr:uid="{00000000-0005-0000-0000-000066500000}"/>
    <cellStyle name="Normal 5 3 3 2 3 2 2 2" xfId="20884" xr:uid="{00000000-0005-0000-0000-000067500000}"/>
    <cellStyle name="Normal 5 3 3 2 3 2 2 3" xfId="20885" xr:uid="{00000000-0005-0000-0000-000068500000}"/>
    <cellStyle name="Normal 5 3 3 2 3 2 2 4" xfId="20886" xr:uid="{00000000-0005-0000-0000-000069500000}"/>
    <cellStyle name="Normal 5 3 3 2 3 2 3" xfId="20887" xr:uid="{00000000-0005-0000-0000-00006A500000}"/>
    <cellStyle name="Normal 5 3 3 2 3 2 3 2" xfId="20888" xr:uid="{00000000-0005-0000-0000-00006B500000}"/>
    <cellStyle name="Normal 5 3 3 2 3 2 3 3" xfId="20889" xr:uid="{00000000-0005-0000-0000-00006C500000}"/>
    <cellStyle name="Normal 5 3 3 2 3 2 4" xfId="20890" xr:uid="{00000000-0005-0000-0000-00006D500000}"/>
    <cellStyle name="Normal 5 3 3 2 3 2 5" xfId="20891" xr:uid="{00000000-0005-0000-0000-00006E500000}"/>
    <cellStyle name="Normal 5 3 3 2 3 2 6" xfId="20892" xr:uid="{00000000-0005-0000-0000-00006F500000}"/>
    <cellStyle name="Normal 5 3 3 2 3 3" xfId="20893" xr:uid="{00000000-0005-0000-0000-000070500000}"/>
    <cellStyle name="Normal 5 3 3 2 3 3 2" xfId="20894" xr:uid="{00000000-0005-0000-0000-000071500000}"/>
    <cellStyle name="Normal 5 3 3 2 3 3 3" xfId="20895" xr:uid="{00000000-0005-0000-0000-000072500000}"/>
    <cellStyle name="Normal 5 3 3 2 3 3 4" xfId="20896" xr:uid="{00000000-0005-0000-0000-000073500000}"/>
    <cellStyle name="Normal 5 3 3 2 3 4" xfId="20897" xr:uid="{00000000-0005-0000-0000-000074500000}"/>
    <cellStyle name="Normal 5 3 3 2 3 4 2" xfId="20898" xr:uid="{00000000-0005-0000-0000-000075500000}"/>
    <cellStyle name="Normal 5 3 3 2 3 4 3" xfId="20899" xr:uid="{00000000-0005-0000-0000-000076500000}"/>
    <cellStyle name="Normal 5 3 3 2 3 4 4" xfId="20900" xr:uid="{00000000-0005-0000-0000-000077500000}"/>
    <cellStyle name="Normal 5 3 3 2 3 5" xfId="20901" xr:uid="{00000000-0005-0000-0000-000078500000}"/>
    <cellStyle name="Normal 5 3 3 2 3 5 2" xfId="20902" xr:uid="{00000000-0005-0000-0000-000079500000}"/>
    <cellStyle name="Normal 5 3 3 2 3 5 3" xfId="20903" xr:uid="{00000000-0005-0000-0000-00007A500000}"/>
    <cellStyle name="Normal 5 3 3 2 3 5 4" xfId="20904" xr:uid="{00000000-0005-0000-0000-00007B500000}"/>
    <cellStyle name="Normal 5 3 3 2 3 6" xfId="20905" xr:uid="{00000000-0005-0000-0000-00007C500000}"/>
    <cellStyle name="Normal 5 3 3 2 3 6 2" xfId="20906" xr:uid="{00000000-0005-0000-0000-00007D500000}"/>
    <cellStyle name="Normal 5 3 3 2 3 6 3" xfId="20907" xr:uid="{00000000-0005-0000-0000-00007E500000}"/>
    <cellStyle name="Normal 5 3 3 2 3 7" xfId="20908" xr:uid="{00000000-0005-0000-0000-00007F500000}"/>
    <cellStyle name="Normal 5 3 3 2 3 8" xfId="20909" xr:uid="{00000000-0005-0000-0000-000080500000}"/>
    <cellStyle name="Normal 5 3 3 2 3 9" xfId="20910" xr:uid="{00000000-0005-0000-0000-000081500000}"/>
    <cellStyle name="Normal 5 3 3 2 4" xfId="20911" xr:uid="{00000000-0005-0000-0000-000082500000}"/>
    <cellStyle name="Normal 5 3 3 2 4 2" xfId="20912" xr:uid="{00000000-0005-0000-0000-000083500000}"/>
    <cellStyle name="Normal 5 3 3 2 4 2 2" xfId="20913" xr:uid="{00000000-0005-0000-0000-000084500000}"/>
    <cellStyle name="Normal 5 3 3 2 4 2 3" xfId="20914" xr:uid="{00000000-0005-0000-0000-000085500000}"/>
    <cellStyle name="Normal 5 3 3 2 4 2 4" xfId="20915" xr:uid="{00000000-0005-0000-0000-000086500000}"/>
    <cellStyle name="Normal 5 3 3 2 4 3" xfId="20916" xr:uid="{00000000-0005-0000-0000-000087500000}"/>
    <cellStyle name="Normal 5 3 3 2 4 3 2" xfId="20917" xr:uid="{00000000-0005-0000-0000-000088500000}"/>
    <cellStyle name="Normal 5 3 3 2 4 3 3" xfId="20918" xr:uid="{00000000-0005-0000-0000-000089500000}"/>
    <cellStyle name="Normal 5 3 3 2 4 4" xfId="20919" xr:uid="{00000000-0005-0000-0000-00008A500000}"/>
    <cellStyle name="Normal 5 3 3 2 4 5" xfId="20920" xr:uid="{00000000-0005-0000-0000-00008B500000}"/>
    <cellStyle name="Normal 5 3 3 2 4 6" xfId="20921" xr:uid="{00000000-0005-0000-0000-00008C500000}"/>
    <cellStyle name="Normal 5 3 3 2 5" xfId="20922" xr:uid="{00000000-0005-0000-0000-00008D500000}"/>
    <cellStyle name="Normal 5 3 3 2 5 2" xfId="20923" xr:uid="{00000000-0005-0000-0000-00008E500000}"/>
    <cellStyle name="Normal 5 3 3 2 5 3" xfId="20924" xr:uid="{00000000-0005-0000-0000-00008F500000}"/>
    <cellStyle name="Normal 5 3 3 2 5 4" xfId="20925" xr:uid="{00000000-0005-0000-0000-000090500000}"/>
    <cellStyle name="Normal 5 3 3 2 6" xfId="20926" xr:uid="{00000000-0005-0000-0000-000091500000}"/>
    <cellStyle name="Normal 5 3 3 2 6 2" xfId="20927" xr:uid="{00000000-0005-0000-0000-000092500000}"/>
    <cellStyle name="Normal 5 3 3 2 6 3" xfId="20928" xr:uid="{00000000-0005-0000-0000-000093500000}"/>
    <cellStyle name="Normal 5 3 3 2 6 4" xfId="20929" xr:uid="{00000000-0005-0000-0000-000094500000}"/>
    <cellStyle name="Normal 5 3 3 2 7" xfId="20930" xr:uid="{00000000-0005-0000-0000-000095500000}"/>
    <cellStyle name="Normal 5 3 3 2 7 2" xfId="20931" xr:uid="{00000000-0005-0000-0000-000096500000}"/>
    <cellStyle name="Normal 5 3 3 2 7 3" xfId="20932" xr:uid="{00000000-0005-0000-0000-000097500000}"/>
    <cellStyle name="Normal 5 3 3 2 7 4" xfId="20933" xr:uid="{00000000-0005-0000-0000-000098500000}"/>
    <cellStyle name="Normal 5 3 3 2 8" xfId="20934" xr:uid="{00000000-0005-0000-0000-000099500000}"/>
    <cellStyle name="Normal 5 3 3 2 8 2" xfId="20935" xr:uid="{00000000-0005-0000-0000-00009A500000}"/>
    <cellStyle name="Normal 5 3 3 2 8 3" xfId="20936" xr:uid="{00000000-0005-0000-0000-00009B500000}"/>
    <cellStyle name="Normal 5 3 3 2 9" xfId="20937" xr:uid="{00000000-0005-0000-0000-00009C500000}"/>
    <cellStyle name="Normal 5 3 3 3" xfId="20938" xr:uid="{00000000-0005-0000-0000-00009D500000}"/>
    <cellStyle name="Normal 5 3 3 3 10" xfId="20939" xr:uid="{00000000-0005-0000-0000-00009E500000}"/>
    <cellStyle name="Normal 5 3 3 3 2" xfId="20940" xr:uid="{00000000-0005-0000-0000-00009F500000}"/>
    <cellStyle name="Normal 5 3 3 3 2 2" xfId="20941" xr:uid="{00000000-0005-0000-0000-0000A0500000}"/>
    <cellStyle name="Normal 5 3 3 3 2 2 2" xfId="20942" xr:uid="{00000000-0005-0000-0000-0000A1500000}"/>
    <cellStyle name="Normal 5 3 3 3 2 2 2 2" xfId="20943" xr:uid="{00000000-0005-0000-0000-0000A2500000}"/>
    <cellStyle name="Normal 5 3 3 3 2 2 2 3" xfId="20944" xr:uid="{00000000-0005-0000-0000-0000A3500000}"/>
    <cellStyle name="Normal 5 3 3 3 2 2 2 4" xfId="20945" xr:uid="{00000000-0005-0000-0000-0000A4500000}"/>
    <cellStyle name="Normal 5 3 3 3 2 2 3" xfId="20946" xr:uid="{00000000-0005-0000-0000-0000A5500000}"/>
    <cellStyle name="Normal 5 3 3 3 2 2 3 2" xfId="20947" xr:uid="{00000000-0005-0000-0000-0000A6500000}"/>
    <cellStyle name="Normal 5 3 3 3 2 2 3 3" xfId="20948" xr:uid="{00000000-0005-0000-0000-0000A7500000}"/>
    <cellStyle name="Normal 5 3 3 3 2 2 4" xfId="20949" xr:uid="{00000000-0005-0000-0000-0000A8500000}"/>
    <cellStyle name="Normal 5 3 3 3 2 2 5" xfId="20950" xr:uid="{00000000-0005-0000-0000-0000A9500000}"/>
    <cellStyle name="Normal 5 3 3 3 2 2 6" xfId="20951" xr:uid="{00000000-0005-0000-0000-0000AA500000}"/>
    <cellStyle name="Normal 5 3 3 3 2 3" xfId="20952" xr:uid="{00000000-0005-0000-0000-0000AB500000}"/>
    <cellStyle name="Normal 5 3 3 3 2 3 2" xfId="20953" xr:uid="{00000000-0005-0000-0000-0000AC500000}"/>
    <cellStyle name="Normal 5 3 3 3 2 3 3" xfId="20954" xr:uid="{00000000-0005-0000-0000-0000AD500000}"/>
    <cellStyle name="Normal 5 3 3 3 2 3 4" xfId="20955" xr:uid="{00000000-0005-0000-0000-0000AE500000}"/>
    <cellStyle name="Normal 5 3 3 3 2 4" xfId="20956" xr:uid="{00000000-0005-0000-0000-0000AF500000}"/>
    <cellStyle name="Normal 5 3 3 3 2 4 2" xfId="20957" xr:uid="{00000000-0005-0000-0000-0000B0500000}"/>
    <cellStyle name="Normal 5 3 3 3 2 4 3" xfId="20958" xr:uid="{00000000-0005-0000-0000-0000B1500000}"/>
    <cellStyle name="Normal 5 3 3 3 2 4 4" xfId="20959" xr:uid="{00000000-0005-0000-0000-0000B2500000}"/>
    <cellStyle name="Normal 5 3 3 3 2 5" xfId="20960" xr:uid="{00000000-0005-0000-0000-0000B3500000}"/>
    <cellStyle name="Normal 5 3 3 3 2 5 2" xfId="20961" xr:uid="{00000000-0005-0000-0000-0000B4500000}"/>
    <cellStyle name="Normal 5 3 3 3 2 5 3" xfId="20962" xr:uid="{00000000-0005-0000-0000-0000B5500000}"/>
    <cellStyle name="Normal 5 3 3 3 2 5 4" xfId="20963" xr:uid="{00000000-0005-0000-0000-0000B6500000}"/>
    <cellStyle name="Normal 5 3 3 3 2 6" xfId="20964" xr:uid="{00000000-0005-0000-0000-0000B7500000}"/>
    <cellStyle name="Normal 5 3 3 3 2 6 2" xfId="20965" xr:uid="{00000000-0005-0000-0000-0000B8500000}"/>
    <cellStyle name="Normal 5 3 3 3 2 6 3" xfId="20966" xr:uid="{00000000-0005-0000-0000-0000B9500000}"/>
    <cellStyle name="Normal 5 3 3 3 2 7" xfId="20967" xr:uid="{00000000-0005-0000-0000-0000BA500000}"/>
    <cellStyle name="Normal 5 3 3 3 2 8" xfId="20968" xr:uid="{00000000-0005-0000-0000-0000BB500000}"/>
    <cellStyle name="Normal 5 3 3 3 2 9" xfId="20969" xr:uid="{00000000-0005-0000-0000-0000BC500000}"/>
    <cellStyle name="Normal 5 3 3 3 3" xfId="20970" xr:uid="{00000000-0005-0000-0000-0000BD500000}"/>
    <cellStyle name="Normal 5 3 3 3 3 2" xfId="20971" xr:uid="{00000000-0005-0000-0000-0000BE500000}"/>
    <cellStyle name="Normal 5 3 3 3 3 2 2" xfId="20972" xr:uid="{00000000-0005-0000-0000-0000BF500000}"/>
    <cellStyle name="Normal 5 3 3 3 3 2 3" xfId="20973" xr:uid="{00000000-0005-0000-0000-0000C0500000}"/>
    <cellStyle name="Normal 5 3 3 3 3 2 4" xfId="20974" xr:uid="{00000000-0005-0000-0000-0000C1500000}"/>
    <cellStyle name="Normal 5 3 3 3 3 3" xfId="20975" xr:uid="{00000000-0005-0000-0000-0000C2500000}"/>
    <cellStyle name="Normal 5 3 3 3 3 3 2" xfId="20976" xr:uid="{00000000-0005-0000-0000-0000C3500000}"/>
    <cellStyle name="Normal 5 3 3 3 3 3 3" xfId="20977" xr:uid="{00000000-0005-0000-0000-0000C4500000}"/>
    <cellStyle name="Normal 5 3 3 3 3 4" xfId="20978" xr:uid="{00000000-0005-0000-0000-0000C5500000}"/>
    <cellStyle name="Normal 5 3 3 3 3 5" xfId="20979" xr:uid="{00000000-0005-0000-0000-0000C6500000}"/>
    <cellStyle name="Normal 5 3 3 3 3 6" xfId="20980" xr:uid="{00000000-0005-0000-0000-0000C7500000}"/>
    <cellStyle name="Normal 5 3 3 3 4" xfId="20981" xr:uid="{00000000-0005-0000-0000-0000C8500000}"/>
    <cellStyle name="Normal 5 3 3 3 4 2" xfId="20982" xr:uid="{00000000-0005-0000-0000-0000C9500000}"/>
    <cellStyle name="Normal 5 3 3 3 4 3" xfId="20983" xr:uid="{00000000-0005-0000-0000-0000CA500000}"/>
    <cellStyle name="Normal 5 3 3 3 4 4" xfId="20984" xr:uid="{00000000-0005-0000-0000-0000CB500000}"/>
    <cellStyle name="Normal 5 3 3 3 5" xfId="20985" xr:uid="{00000000-0005-0000-0000-0000CC500000}"/>
    <cellStyle name="Normal 5 3 3 3 5 2" xfId="20986" xr:uid="{00000000-0005-0000-0000-0000CD500000}"/>
    <cellStyle name="Normal 5 3 3 3 5 3" xfId="20987" xr:uid="{00000000-0005-0000-0000-0000CE500000}"/>
    <cellStyle name="Normal 5 3 3 3 5 4" xfId="20988" xr:uid="{00000000-0005-0000-0000-0000CF500000}"/>
    <cellStyle name="Normal 5 3 3 3 6" xfId="20989" xr:uid="{00000000-0005-0000-0000-0000D0500000}"/>
    <cellStyle name="Normal 5 3 3 3 6 2" xfId="20990" xr:uid="{00000000-0005-0000-0000-0000D1500000}"/>
    <cellStyle name="Normal 5 3 3 3 6 3" xfId="20991" xr:uid="{00000000-0005-0000-0000-0000D2500000}"/>
    <cellStyle name="Normal 5 3 3 3 6 4" xfId="20992" xr:uid="{00000000-0005-0000-0000-0000D3500000}"/>
    <cellStyle name="Normal 5 3 3 3 7" xfId="20993" xr:uid="{00000000-0005-0000-0000-0000D4500000}"/>
    <cellStyle name="Normal 5 3 3 3 7 2" xfId="20994" xr:uid="{00000000-0005-0000-0000-0000D5500000}"/>
    <cellStyle name="Normal 5 3 3 3 7 3" xfId="20995" xr:uid="{00000000-0005-0000-0000-0000D6500000}"/>
    <cellStyle name="Normal 5 3 3 3 8" xfId="20996" xr:uid="{00000000-0005-0000-0000-0000D7500000}"/>
    <cellStyle name="Normal 5 3 3 3 9" xfId="20997" xr:uid="{00000000-0005-0000-0000-0000D8500000}"/>
    <cellStyle name="Normal 5 3 3 4" xfId="20998" xr:uid="{00000000-0005-0000-0000-0000D9500000}"/>
    <cellStyle name="Normal 5 3 3 4 2" xfId="20999" xr:uid="{00000000-0005-0000-0000-0000DA500000}"/>
    <cellStyle name="Normal 5 3 3 4 2 2" xfId="21000" xr:uid="{00000000-0005-0000-0000-0000DB500000}"/>
    <cellStyle name="Normal 5 3 3 4 2 2 2" xfId="21001" xr:uid="{00000000-0005-0000-0000-0000DC500000}"/>
    <cellStyle name="Normal 5 3 3 4 2 2 3" xfId="21002" xr:uid="{00000000-0005-0000-0000-0000DD500000}"/>
    <cellStyle name="Normal 5 3 3 4 2 2 4" xfId="21003" xr:uid="{00000000-0005-0000-0000-0000DE500000}"/>
    <cellStyle name="Normal 5 3 3 4 2 3" xfId="21004" xr:uid="{00000000-0005-0000-0000-0000DF500000}"/>
    <cellStyle name="Normal 5 3 3 4 2 3 2" xfId="21005" xr:uid="{00000000-0005-0000-0000-0000E0500000}"/>
    <cellStyle name="Normal 5 3 3 4 2 3 3" xfId="21006" xr:uid="{00000000-0005-0000-0000-0000E1500000}"/>
    <cellStyle name="Normal 5 3 3 4 2 4" xfId="21007" xr:uid="{00000000-0005-0000-0000-0000E2500000}"/>
    <cellStyle name="Normal 5 3 3 4 2 5" xfId="21008" xr:uid="{00000000-0005-0000-0000-0000E3500000}"/>
    <cellStyle name="Normal 5 3 3 4 2 6" xfId="21009" xr:uid="{00000000-0005-0000-0000-0000E4500000}"/>
    <cellStyle name="Normal 5 3 3 4 3" xfId="21010" xr:uid="{00000000-0005-0000-0000-0000E5500000}"/>
    <cellStyle name="Normal 5 3 3 4 3 2" xfId="21011" xr:uid="{00000000-0005-0000-0000-0000E6500000}"/>
    <cellStyle name="Normal 5 3 3 4 3 3" xfId="21012" xr:uid="{00000000-0005-0000-0000-0000E7500000}"/>
    <cellStyle name="Normal 5 3 3 4 3 4" xfId="21013" xr:uid="{00000000-0005-0000-0000-0000E8500000}"/>
    <cellStyle name="Normal 5 3 3 4 4" xfId="21014" xr:uid="{00000000-0005-0000-0000-0000E9500000}"/>
    <cellStyle name="Normal 5 3 3 4 4 2" xfId="21015" xr:uid="{00000000-0005-0000-0000-0000EA500000}"/>
    <cellStyle name="Normal 5 3 3 4 4 3" xfId="21016" xr:uid="{00000000-0005-0000-0000-0000EB500000}"/>
    <cellStyle name="Normal 5 3 3 4 4 4" xfId="21017" xr:uid="{00000000-0005-0000-0000-0000EC500000}"/>
    <cellStyle name="Normal 5 3 3 4 5" xfId="21018" xr:uid="{00000000-0005-0000-0000-0000ED500000}"/>
    <cellStyle name="Normal 5 3 3 4 5 2" xfId="21019" xr:uid="{00000000-0005-0000-0000-0000EE500000}"/>
    <cellStyle name="Normal 5 3 3 4 5 3" xfId="21020" xr:uid="{00000000-0005-0000-0000-0000EF500000}"/>
    <cellStyle name="Normal 5 3 3 4 5 4" xfId="21021" xr:uid="{00000000-0005-0000-0000-0000F0500000}"/>
    <cellStyle name="Normal 5 3 3 4 6" xfId="21022" xr:uid="{00000000-0005-0000-0000-0000F1500000}"/>
    <cellStyle name="Normal 5 3 3 4 6 2" xfId="21023" xr:uid="{00000000-0005-0000-0000-0000F2500000}"/>
    <cellStyle name="Normal 5 3 3 4 6 3" xfId="21024" xr:uid="{00000000-0005-0000-0000-0000F3500000}"/>
    <cellStyle name="Normal 5 3 3 4 7" xfId="21025" xr:uid="{00000000-0005-0000-0000-0000F4500000}"/>
    <cellStyle name="Normal 5 3 3 4 8" xfId="21026" xr:uid="{00000000-0005-0000-0000-0000F5500000}"/>
    <cellStyle name="Normal 5 3 3 4 9" xfId="21027" xr:uid="{00000000-0005-0000-0000-0000F6500000}"/>
    <cellStyle name="Normal 5 3 3 5" xfId="21028" xr:uid="{00000000-0005-0000-0000-0000F7500000}"/>
    <cellStyle name="Normal 5 3 3 5 2" xfId="21029" xr:uid="{00000000-0005-0000-0000-0000F8500000}"/>
    <cellStyle name="Normal 5 3 3 5 2 2" xfId="21030" xr:uid="{00000000-0005-0000-0000-0000F9500000}"/>
    <cellStyle name="Normal 5 3 3 5 2 2 2" xfId="21031" xr:uid="{00000000-0005-0000-0000-0000FA500000}"/>
    <cellStyle name="Normal 5 3 3 5 2 2 3" xfId="21032" xr:uid="{00000000-0005-0000-0000-0000FB500000}"/>
    <cellStyle name="Normal 5 3 3 5 2 2 4" xfId="21033" xr:uid="{00000000-0005-0000-0000-0000FC500000}"/>
    <cellStyle name="Normal 5 3 3 5 2 3" xfId="21034" xr:uid="{00000000-0005-0000-0000-0000FD500000}"/>
    <cellStyle name="Normal 5 3 3 5 2 3 2" xfId="21035" xr:uid="{00000000-0005-0000-0000-0000FE500000}"/>
    <cellStyle name="Normal 5 3 3 5 2 3 3" xfId="21036" xr:uid="{00000000-0005-0000-0000-0000FF500000}"/>
    <cellStyle name="Normal 5 3 3 5 2 4" xfId="21037" xr:uid="{00000000-0005-0000-0000-000000510000}"/>
    <cellStyle name="Normal 5 3 3 5 2 5" xfId="21038" xr:uid="{00000000-0005-0000-0000-000001510000}"/>
    <cellStyle name="Normal 5 3 3 5 2 6" xfId="21039" xr:uid="{00000000-0005-0000-0000-000002510000}"/>
    <cellStyle name="Normal 5 3 3 5 3" xfId="21040" xr:uid="{00000000-0005-0000-0000-000003510000}"/>
    <cellStyle name="Normal 5 3 3 5 3 2" xfId="21041" xr:uid="{00000000-0005-0000-0000-000004510000}"/>
    <cellStyle name="Normal 5 3 3 5 3 3" xfId="21042" xr:uid="{00000000-0005-0000-0000-000005510000}"/>
    <cellStyle name="Normal 5 3 3 5 3 4" xfId="21043" xr:uid="{00000000-0005-0000-0000-000006510000}"/>
    <cellStyle name="Normal 5 3 3 5 4" xfId="21044" xr:uid="{00000000-0005-0000-0000-000007510000}"/>
    <cellStyle name="Normal 5 3 3 5 4 2" xfId="21045" xr:uid="{00000000-0005-0000-0000-000008510000}"/>
    <cellStyle name="Normal 5 3 3 5 4 3" xfId="21046" xr:uid="{00000000-0005-0000-0000-000009510000}"/>
    <cellStyle name="Normal 5 3 3 5 4 4" xfId="21047" xr:uid="{00000000-0005-0000-0000-00000A510000}"/>
    <cellStyle name="Normal 5 3 3 5 5" xfId="21048" xr:uid="{00000000-0005-0000-0000-00000B510000}"/>
    <cellStyle name="Normal 5 3 3 5 5 2" xfId="21049" xr:uid="{00000000-0005-0000-0000-00000C510000}"/>
    <cellStyle name="Normal 5 3 3 5 5 3" xfId="21050" xr:uid="{00000000-0005-0000-0000-00000D510000}"/>
    <cellStyle name="Normal 5 3 3 5 5 4" xfId="21051" xr:uid="{00000000-0005-0000-0000-00000E510000}"/>
    <cellStyle name="Normal 5 3 3 5 6" xfId="21052" xr:uid="{00000000-0005-0000-0000-00000F510000}"/>
    <cellStyle name="Normal 5 3 3 5 6 2" xfId="21053" xr:uid="{00000000-0005-0000-0000-000010510000}"/>
    <cellStyle name="Normal 5 3 3 5 6 3" xfId="21054" xr:uid="{00000000-0005-0000-0000-000011510000}"/>
    <cellStyle name="Normal 5 3 3 5 7" xfId="21055" xr:uid="{00000000-0005-0000-0000-000012510000}"/>
    <cellStyle name="Normal 5 3 3 5 8" xfId="21056" xr:uid="{00000000-0005-0000-0000-000013510000}"/>
    <cellStyle name="Normal 5 3 3 5 9" xfId="21057" xr:uid="{00000000-0005-0000-0000-000014510000}"/>
    <cellStyle name="Normal 5 3 3 6" xfId="21058" xr:uid="{00000000-0005-0000-0000-000015510000}"/>
    <cellStyle name="Normal 5 3 3 6 2" xfId="21059" xr:uid="{00000000-0005-0000-0000-000016510000}"/>
    <cellStyle name="Normal 5 3 3 6 2 2" xfId="21060" xr:uid="{00000000-0005-0000-0000-000017510000}"/>
    <cellStyle name="Normal 5 3 3 6 2 2 2" xfId="21061" xr:uid="{00000000-0005-0000-0000-000018510000}"/>
    <cellStyle name="Normal 5 3 3 6 2 2 3" xfId="21062" xr:uid="{00000000-0005-0000-0000-000019510000}"/>
    <cellStyle name="Normal 5 3 3 6 2 2 4" xfId="21063" xr:uid="{00000000-0005-0000-0000-00001A510000}"/>
    <cellStyle name="Normal 5 3 3 6 2 3" xfId="21064" xr:uid="{00000000-0005-0000-0000-00001B510000}"/>
    <cellStyle name="Normal 5 3 3 6 2 3 2" xfId="21065" xr:uid="{00000000-0005-0000-0000-00001C510000}"/>
    <cellStyle name="Normal 5 3 3 6 2 3 3" xfId="21066" xr:uid="{00000000-0005-0000-0000-00001D510000}"/>
    <cellStyle name="Normal 5 3 3 6 2 4" xfId="21067" xr:uid="{00000000-0005-0000-0000-00001E510000}"/>
    <cellStyle name="Normal 5 3 3 6 2 5" xfId="21068" xr:uid="{00000000-0005-0000-0000-00001F510000}"/>
    <cellStyle name="Normal 5 3 3 6 2 6" xfId="21069" xr:uid="{00000000-0005-0000-0000-000020510000}"/>
    <cellStyle name="Normal 5 3 3 6 3" xfId="21070" xr:uid="{00000000-0005-0000-0000-000021510000}"/>
    <cellStyle name="Normal 5 3 3 6 3 2" xfId="21071" xr:uid="{00000000-0005-0000-0000-000022510000}"/>
    <cellStyle name="Normal 5 3 3 6 3 3" xfId="21072" xr:uid="{00000000-0005-0000-0000-000023510000}"/>
    <cellStyle name="Normal 5 3 3 6 3 4" xfId="21073" xr:uid="{00000000-0005-0000-0000-000024510000}"/>
    <cellStyle name="Normal 5 3 3 6 4" xfId="21074" xr:uid="{00000000-0005-0000-0000-000025510000}"/>
    <cellStyle name="Normal 5 3 3 6 4 2" xfId="21075" xr:uid="{00000000-0005-0000-0000-000026510000}"/>
    <cellStyle name="Normal 5 3 3 6 4 3" xfId="21076" xr:uid="{00000000-0005-0000-0000-000027510000}"/>
    <cellStyle name="Normal 5 3 3 6 4 4" xfId="21077" xr:uid="{00000000-0005-0000-0000-000028510000}"/>
    <cellStyle name="Normal 5 3 3 6 5" xfId="21078" xr:uid="{00000000-0005-0000-0000-000029510000}"/>
    <cellStyle name="Normal 5 3 3 6 5 2" xfId="21079" xr:uid="{00000000-0005-0000-0000-00002A510000}"/>
    <cellStyle name="Normal 5 3 3 6 5 3" xfId="21080" xr:uid="{00000000-0005-0000-0000-00002B510000}"/>
    <cellStyle name="Normal 5 3 3 6 6" xfId="21081" xr:uid="{00000000-0005-0000-0000-00002C510000}"/>
    <cellStyle name="Normal 5 3 3 6 7" xfId="21082" xr:uid="{00000000-0005-0000-0000-00002D510000}"/>
    <cellStyle name="Normal 5 3 3 6 8" xfId="21083" xr:uid="{00000000-0005-0000-0000-00002E510000}"/>
    <cellStyle name="Normal 5 3 3 7" xfId="21084" xr:uid="{00000000-0005-0000-0000-00002F510000}"/>
    <cellStyle name="Normal 5 3 3 7 2" xfId="21085" xr:uid="{00000000-0005-0000-0000-000030510000}"/>
    <cellStyle name="Normal 5 3 3 7 2 2" xfId="21086" xr:uid="{00000000-0005-0000-0000-000031510000}"/>
    <cellStyle name="Normal 5 3 3 7 2 3" xfId="21087" xr:uid="{00000000-0005-0000-0000-000032510000}"/>
    <cellStyle name="Normal 5 3 3 7 2 4" xfId="21088" xr:uid="{00000000-0005-0000-0000-000033510000}"/>
    <cellStyle name="Normal 5 3 3 7 3" xfId="21089" xr:uid="{00000000-0005-0000-0000-000034510000}"/>
    <cellStyle name="Normal 5 3 3 7 3 2" xfId="21090" xr:uid="{00000000-0005-0000-0000-000035510000}"/>
    <cellStyle name="Normal 5 3 3 7 3 3" xfId="21091" xr:uid="{00000000-0005-0000-0000-000036510000}"/>
    <cellStyle name="Normal 5 3 3 7 4" xfId="21092" xr:uid="{00000000-0005-0000-0000-000037510000}"/>
    <cellStyle name="Normal 5 3 3 7 5" xfId="21093" xr:uid="{00000000-0005-0000-0000-000038510000}"/>
    <cellStyle name="Normal 5 3 3 7 6" xfId="21094" xr:uid="{00000000-0005-0000-0000-000039510000}"/>
    <cellStyle name="Normal 5 3 3 8" xfId="21095" xr:uid="{00000000-0005-0000-0000-00003A510000}"/>
    <cellStyle name="Normal 5 3 3 8 2" xfId="21096" xr:uid="{00000000-0005-0000-0000-00003B510000}"/>
    <cellStyle name="Normal 5 3 3 8 3" xfId="21097" xr:uid="{00000000-0005-0000-0000-00003C510000}"/>
    <cellStyle name="Normal 5 3 3 8 4" xfId="21098" xr:uid="{00000000-0005-0000-0000-00003D510000}"/>
    <cellStyle name="Normal 5 3 3 9" xfId="21099" xr:uid="{00000000-0005-0000-0000-00003E510000}"/>
    <cellStyle name="Normal 5 3 3 9 2" xfId="21100" xr:uid="{00000000-0005-0000-0000-00003F510000}"/>
    <cellStyle name="Normal 5 3 3 9 3" xfId="21101" xr:uid="{00000000-0005-0000-0000-000040510000}"/>
    <cellStyle name="Normal 5 3 3 9 4" xfId="21102" xr:uid="{00000000-0005-0000-0000-000041510000}"/>
    <cellStyle name="Normal 5 3 4" xfId="420" xr:uid="{00000000-0005-0000-0000-000042510000}"/>
    <cellStyle name="Normal 5 3 4 10" xfId="21103" xr:uid="{00000000-0005-0000-0000-000043510000}"/>
    <cellStyle name="Normal 5 3 4 11" xfId="21104" xr:uid="{00000000-0005-0000-0000-000044510000}"/>
    <cellStyle name="Normal 5 3 4 2" xfId="21105" xr:uid="{00000000-0005-0000-0000-000045510000}"/>
    <cellStyle name="Normal 5 3 4 2 10" xfId="21106" xr:uid="{00000000-0005-0000-0000-000046510000}"/>
    <cellStyle name="Normal 5 3 4 2 2" xfId="21107" xr:uid="{00000000-0005-0000-0000-000047510000}"/>
    <cellStyle name="Normal 5 3 4 2 2 2" xfId="21108" xr:uid="{00000000-0005-0000-0000-000048510000}"/>
    <cellStyle name="Normal 5 3 4 2 2 2 2" xfId="21109" xr:uid="{00000000-0005-0000-0000-000049510000}"/>
    <cellStyle name="Normal 5 3 4 2 2 2 2 2" xfId="21110" xr:uid="{00000000-0005-0000-0000-00004A510000}"/>
    <cellStyle name="Normal 5 3 4 2 2 2 2 3" xfId="21111" xr:uid="{00000000-0005-0000-0000-00004B510000}"/>
    <cellStyle name="Normal 5 3 4 2 2 2 2 4" xfId="21112" xr:uid="{00000000-0005-0000-0000-00004C510000}"/>
    <cellStyle name="Normal 5 3 4 2 2 2 3" xfId="21113" xr:uid="{00000000-0005-0000-0000-00004D510000}"/>
    <cellStyle name="Normal 5 3 4 2 2 2 3 2" xfId="21114" xr:uid="{00000000-0005-0000-0000-00004E510000}"/>
    <cellStyle name="Normal 5 3 4 2 2 2 3 3" xfId="21115" xr:uid="{00000000-0005-0000-0000-00004F510000}"/>
    <cellStyle name="Normal 5 3 4 2 2 2 4" xfId="21116" xr:uid="{00000000-0005-0000-0000-000050510000}"/>
    <cellStyle name="Normal 5 3 4 2 2 2 5" xfId="21117" xr:uid="{00000000-0005-0000-0000-000051510000}"/>
    <cellStyle name="Normal 5 3 4 2 2 2 6" xfId="21118" xr:uid="{00000000-0005-0000-0000-000052510000}"/>
    <cellStyle name="Normal 5 3 4 2 2 3" xfId="21119" xr:uid="{00000000-0005-0000-0000-000053510000}"/>
    <cellStyle name="Normal 5 3 4 2 2 3 2" xfId="21120" xr:uid="{00000000-0005-0000-0000-000054510000}"/>
    <cellStyle name="Normal 5 3 4 2 2 3 3" xfId="21121" xr:uid="{00000000-0005-0000-0000-000055510000}"/>
    <cellStyle name="Normal 5 3 4 2 2 3 4" xfId="21122" xr:uid="{00000000-0005-0000-0000-000056510000}"/>
    <cellStyle name="Normal 5 3 4 2 2 4" xfId="21123" xr:uid="{00000000-0005-0000-0000-000057510000}"/>
    <cellStyle name="Normal 5 3 4 2 2 4 2" xfId="21124" xr:uid="{00000000-0005-0000-0000-000058510000}"/>
    <cellStyle name="Normal 5 3 4 2 2 4 3" xfId="21125" xr:uid="{00000000-0005-0000-0000-000059510000}"/>
    <cellStyle name="Normal 5 3 4 2 2 4 4" xfId="21126" xr:uid="{00000000-0005-0000-0000-00005A510000}"/>
    <cellStyle name="Normal 5 3 4 2 2 5" xfId="21127" xr:uid="{00000000-0005-0000-0000-00005B510000}"/>
    <cellStyle name="Normal 5 3 4 2 2 5 2" xfId="21128" xr:uid="{00000000-0005-0000-0000-00005C510000}"/>
    <cellStyle name="Normal 5 3 4 2 2 5 3" xfId="21129" xr:uid="{00000000-0005-0000-0000-00005D510000}"/>
    <cellStyle name="Normal 5 3 4 2 2 5 4" xfId="21130" xr:uid="{00000000-0005-0000-0000-00005E510000}"/>
    <cellStyle name="Normal 5 3 4 2 2 6" xfId="21131" xr:uid="{00000000-0005-0000-0000-00005F510000}"/>
    <cellStyle name="Normal 5 3 4 2 2 6 2" xfId="21132" xr:uid="{00000000-0005-0000-0000-000060510000}"/>
    <cellStyle name="Normal 5 3 4 2 2 6 3" xfId="21133" xr:uid="{00000000-0005-0000-0000-000061510000}"/>
    <cellStyle name="Normal 5 3 4 2 2 7" xfId="21134" xr:uid="{00000000-0005-0000-0000-000062510000}"/>
    <cellStyle name="Normal 5 3 4 2 2 8" xfId="21135" xr:uid="{00000000-0005-0000-0000-000063510000}"/>
    <cellStyle name="Normal 5 3 4 2 2 9" xfId="21136" xr:uid="{00000000-0005-0000-0000-000064510000}"/>
    <cellStyle name="Normal 5 3 4 2 3" xfId="21137" xr:uid="{00000000-0005-0000-0000-000065510000}"/>
    <cellStyle name="Normal 5 3 4 2 3 2" xfId="21138" xr:uid="{00000000-0005-0000-0000-000066510000}"/>
    <cellStyle name="Normal 5 3 4 2 3 2 2" xfId="21139" xr:uid="{00000000-0005-0000-0000-000067510000}"/>
    <cellStyle name="Normal 5 3 4 2 3 2 3" xfId="21140" xr:uid="{00000000-0005-0000-0000-000068510000}"/>
    <cellStyle name="Normal 5 3 4 2 3 2 4" xfId="21141" xr:uid="{00000000-0005-0000-0000-000069510000}"/>
    <cellStyle name="Normal 5 3 4 2 3 3" xfId="21142" xr:uid="{00000000-0005-0000-0000-00006A510000}"/>
    <cellStyle name="Normal 5 3 4 2 3 3 2" xfId="21143" xr:uid="{00000000-0005-0000-0000-00006B510000}"/>
    <cellStyle name="Normal 5 3 4 2 3 3 3" xfId="21144" xr:uid="{00000000-0005-0000-0000-00006C510000}"/>
    <cellStyle name="Normal 5 3 4 2 3 4" xfId="21145" xr:uid="{00000000-0005-0000-0000-00006D510000}"/>
    <cellStyle name="Normal 5 3 4 2 3 5" xfId="21146" xr:uid="{00000000-0005-0000-0000-00006E510000}"/>
    <cellStyle name="Normal 5 3 4 2 3 6" xfId="21147" xr:uid="{00000000-0005-0000-0000-00006F510000}"/>
    <cellStyle name="Normal 5 3 4 2 4" xfId="21148" xr:uid="{00000000-0005-0000-0000-000070510000}"/>
    <cellStyle name="Normal 5 3 4 2 4 2" xfId="21149" xr:uid="{00000000-0005-0000-0000-000071510000}"/>
    <cellStyle name="Normal 5 3 4 2 4 3" xfId="21150" xr:uid="{00000000-0005-0000-0000-000072510000}"/>
    <cellStyle name="Normal 5 3 4 2 4 4" xfId="21151" xr:uid="{00000000-0005-0000-0000-000073510000}"/>
    <cellStyle name="Normal 5 3 4 2 5" xfId="21152" xr:uid="{00000000-0005-0000-0000-000074510000}"/>
    <cellStyle name="Normal 5 3 4 2 5 2" xfId="21153" xr:uid="{00000000-0005-0000-0000-000075510000}"/>
    <cellStyle name="Normal 5 3 4 2 5 3" xfId="21154" xr:uid="{00000000-0005-0000-0000-000076510000}"/>
    <cellStyle name="Normal 5 3 4 2 5 4" xfId="21155" xr:uid="{00000000-0005-0000-0000-000077510000}"/>
    <cellStyle name="Normal 5 3 4 2 6" xfId="21156" xr:uid="{00000000-0005-0000-0000-000078510000}"/>
    <cellStyle name="Normal 5 3 4 2 6 2" xfId="21157" xr:uid="{00000000-0005-0000-0000-000079510000}"/>
    <cellStyle name="Normal 5 3 4 2 6 3" xfId="21158" xr:uid="{00000000-0005-0000-0000-00007A510000}"/>
    <cellStyle name="Normal 5 3 4 2 6 4" xfId="21159" xr:uid="{00000000-0005-0000-0000-00007B510000}"/>
    <cellStyle name="Normal 5 3 4 2 7" xfId="21160" xr:uid="{00000000-0005-0000-0000-00007C510000}"/>
    <cellStyle name="Normal 5 3 4 2 7 2" xfId="21161" xr:uid="{00000000-0005-0000-0000-00007D510000}"/>
    <cellStyle name="Normal 5 3 4 2 7 3" xfId="21162" xr:uid="{00000000-0005-0000-0000-00007E510000}"/>
    <cellStyle name="Normal 5 3 4 2 8" xfId="21163" xr:uid="{00000000-0005-0000-0000-00007F510000}"/>
    <cellStyle name="Normal 5 3 4 2 9" xfId="21164" xr:uid="{00000000-0005-0000-0000-000080510000}"/>
    <cellStyle name="Normal 5 3 4 3" xfId="21165" xr:uid="{00000000-0005-0000-0000-000081510000}"/>
    <cellStyle name="Normal 5 3 4 3 2" xfId="21166" xr:uid="{00000000-0005-0000-0000-000082510000}"/>
    <cellStyle name="Normal 5 3 4 3 2 2" xfId="21167" xr:uid="{00000000-0005-0000-0000-000083510000}"/>
    <cellStyle name="Normal 5 3 4 3 2 2 2" xfId="21168" xr:uid="{00000000-0005-0000-0000-000084510000}"/>
    <cellStyle name="Normal 5 3 4 3 2 2 3" xfId="21169" xr:uid="{00000000-0005-0000-0000-000085510000}"/>
    <cellStyle name="Normal 5 3 4 3 2 2 4" xfId="21170" xr:uid="{00000000-0005-0000-0000-000086510000}"/>
    <cellStyle name="Normal 5 3 4 3 2 3" xfId="21171" xr:uid="{00000000-0005-0000-0000-000087510000}"/>
    <cellStyle name="Normal 5 3 4 3 2 3 2" xfId="21172" xr:uid="{00000000-0005-0000-0000-000088510000}"/>
    <cellStyle name="Normal 5 3 4 3 2 3 3" xfId="21173" xr:uid="{00000000-0005-0000-0000-000089510000}"/>
    <cellStyle name="Normal 5 3 4 3 2 4" xfId="21174" xr:uid="{00000000-0005-0000-0000-00008A510000}"/>
    <cellStyle name="Normal 5 3 4 3 2 5" xfId="21175" xr:uid="{00000000-0005-0000-0000-00008B510000}"/>
    <cellStyle name="Normal 5 3 4 3 2 6" xfId="21176" xr:uid="{00000000-0005-0000-0000-00008C510000}"/>
    <cellStyle name="Normal 5 3 4 3 3" xfId="21177" xr:uid="{00000000-0005-0000-0000-00008D510000}"/>
    <cellStyle name="Normal 5 3 4 3 3 2" xfId="21178" xr:uid="{00000000-0005-0000-0000-00008E510000}"/>
    <cellStyle name="Normal 5 3 4 3 3 3" xfId="21179" xr:uid="{00000000-0005-0000-0000-00008F510000}"/>
    <cellStyle name="Normal 5 3 4 3 3 4" xfId="21180" xr:uid="{00000000-0005-0000-0000-000090510000}"/>
    <cellStyle name="Normal 5 3 4 3 4" xfId="21181" xr:uid="{00000000-0005-0000-0000-000091510000}"/>
    <cellStyle name="Normal 5 3 4 3 4 2" xfId="21182" xr:uid="{00000000-0005-0000-0000-000092510000}"/>
    <cellStyle name="Normal 5 3 4 3 4 3" xfId="21183" xr:uid="{00000000-0005-0000-0000-000093510000}"/>
    <cellStyle name="Normal 5 3 4 3 4 4" xfId="21184" xr:uid="{00000000-0005-0000-0000-000094510000}"/>
    <cellStyle name="Normal 5 3 4 3 5" xfId="21185" xr:uid="{00000000-0005-0000-0000-000095510000}"/>
    <cellStyle name="Normal 5 3 4 3 5 2" xfId="21186" xr:uid="{00000000-0005-0000-0000-000096510000}"/>
    <cellStyle name="Normal 5 3 4 3 5 3" xfId="21187" xr:uid="{00000000-0005-0000-0000-000097510000}"/>
    <cellStyle name="Normal 5 3 4 3 5 4" xfId="21188" xr:uid="{00000000-0005-0000-0000-000098510000}"/>
    <cellStyle name="Normal 5 3 4 3 6" xfId="21189" xr:uid="{00000000-0005-0000-0000-000099510000}"/>
    <cellStyle name="Normal 5 3 4 3 6 2" xfId="21190" xr:uid="{00000000-0005-0000-0000-00009A510000}"/>
    <cellStyle name="Normal 5 3 4 3 6 3" xfId="21191" xr:uid="{00000000-0005-0000-0000-00009B510000}"/>
    <cellStyle name="Normal 5 3 4 3 7" xfId="21192" xr:uid="{00000000-0005-0000-0000-00009C510000}"/>
    <cellStyle name="Normal 5 3 4 3 8" xfId="21193" xr:uid="{00000000-0005-0000-0000-00009D510000}"/>
    <cellStyle name="Normal 5 3 4 3 9" xfId="21194" xr:uid="{00000000-0005-0000-0000-00009E510000}"/>
    <cellStyle name="Normal 5 3 4 4" xfId="21195" xr:uid="{00000000-0005-0000-0000-00009F510000}"/>
    <cellStyle name="Normal 5 3 4 4 2" xfId="21196" xr:uid="{00000000-0005-0000-0000-0000A0510000}"/>
    <cellStyle name="Normal 5 3 4 4 2 2" xfId="21197" xr:uid="{00000000-0005-0000-0000-0000A1510000}"/>
    <cellStyle name="Normal 5 3 4 4 2 3" xfId="21198" xr:uid="{00000000-0005-0000-0000-0000A2510000}"/>
    <cellStyle name="Normal 5 3 4 4 2 4" xfId="21199" xr:uid="{00000000-0005-0000-0000-0000A3510000}"/>
    <cellStyle name="Normal 5 3 4 4 3" xfId="21200" xr:uid="{00000000-0005-0000-0000-0000A4510000}"/>
    <cellStyle name="Normal 5 3 4 4 3 2" xfId="21201" xr:uid="{00000000-0005-0000-0000-0000A5510000}"/>
    <cellStyle name="Normal 5 3 4 4 3 3" xfId="21202" xr:uid="{00000000-0005-0000-0000-0000A6510000}"/>
    <cellStyle name="Normal 5 3 4 4 4" xfId="21203" xr:uid="{00000000-0005-0000-0000-0000A7510000}"/>
    <cellStyle name="Normal 5 3 4 4 5" xfId="21204" xr:uid="{00000000-0005-0000-0000-0000A8510000}"/>
    <cellStyle name="Normal 5 3 4 4 6" xfId="21205" xr:uid="{00000000-0005-0000-0000-0000A9510000}"/>
    <cellStyle name="Normal 5 3 4 5" xfId="21206" xr:uid="{00000000-0005-0000-0000-0000AA510000}"/>
    <cellStyle name="Normal 5 3 4 5 2" xfId="21207" xr:uid="{00000000-0005-0000-0000-0000AB510000}"/>
    <cellStyle name="Normal 5 3 4 5 3" xfId="21208" xr:uid="{00000000-0005-0000-0000-0000AC510000}"/>
    <cellStyle name="Normal 5 3 4 5 4" xfId="21209" xr:uid="{00000000-0005-0000-0000-0000AD510000}"/>
    <cellStyle name="Normal 5 3 4 6" xfId="21210" xr:uid="{00000000-0005-0000-0000-0000AE510000}"/>
    <cellStyle name="Normal 5 3 4 6 2" xfId="21211" xr:uid="{00000000-0005-0000-0000-0000AF510000}"/>
    <cellStyle name="Normal 5 3 4 6 3" xfId="21212" xr:uid="{00000000-0005-0000-0000-0000B0510000}"/>
    <cellStyle name="Normal 5 3 4 6 4" xfId="21213" xr:uid="{00000000-0005-0000-0000-0000B1510000}"/>
    <cellStyle name="Normal 5 3 4 7" xfId="21214" xr:uid="{00000000-0005-0000-0000-0000B2510000}"/>
    <cellStyle name="Normal 5 3 4 7 2" xfId="21215" xr:uid="{00000000-0005-0000-0000-0000B3510000}"/>
    <cellStyle name="Normal 5 3 4 7 3" xfId="21216" xr:uid="{00000000-0005-0000-0000-0000B4510000}"/>
    <cellStyle name="Normal 5 3 4 7 4" xfId="21217" xr:uid="{00000000-0005-0000-0000-0000B5510000}"/>
    <cellStyle name="Normal 5 3 4 8" xfId="21218" xr:uid="{00000000-0005-0000-0000-0000B6510000}"/>
    <cellStyle name="Normal 5 3 4 8 2" xfId="21219" xr:uid="{00000000-0005-0000-0000-0000B7510000}"/>
    <cellStyle name="Normal 5 3 4 8 3" xfId="21220" xr:uid="{00000000-0005-0000-0000-0000B8510000}"/>
    <cellStyle name="Normal 5 3 4 9" xfId="21221" xr:uid="{00000000-0005-0000-0000-0000B9510000}"/>
    <cellStyle name="Normal 5 3 5" xfId="21222" xr:uid="{00000000-0005-0000-0000-0000BA510000}"/>
    <cellStyle name="Normal 5 3 5 10" xfId="21223" xr:uid="{00000000-0005-0000-0000-0000BB510000}"/>
    <cellStyle name="Normal 5 3 5 11" xfId="21224" xr:uid="{00000000-0005-0000-0000-0000BC510000}"/>
    <cellStyle name="Normal 5 3 5 2" xfId="21225" xr:uid="{00000000-0005-0000-0000-0000BD510000}"/>
    <cellStyle name="Normal 5 3 5 2 10" xfId="21226" xr:uid="{00000000-0005-0000-0000-0000BE510000}"/>
    <cellStyle name="Normal 5 3 5 2 2" xfId="21227" xr:uid="{00000000-0005-0000-0000-0000BF510000}"/>
    <cellStyle name="Normal 5 3 5 2 2 2" xfId="21228" xr:uid="{00000000-0005-0000-0000-0000C0510000}"/>
    <cellStyle name="Normal 5 3 5 2 2 2 2" xfId="21229" xr:uid="{00000000-0005-0000-0000-0000C1510000}"/>
    <cellStyle name="Normal 5 3 5 2 2 2 2 2" xfId="21230" xr:uid="{00000000-0005-0000-0000-0000C2510000}"/>
    <cellStyle name="Normal 5 3 5 2 2 2 2 3" xfId="21231" xr:uid="{00000000-0005-0000-0000-0000C3510000}"/>
    <cellStyle name="Normal 5 3 5 2 2 2 2 4" xfId="21232" xr:uid="{00000000-0005-0000-0000-0000C4510000}"/>
    <cellStyle name="Normal 5 3 5 2 2 2 3" xfId="21233" xr:uid="{00000000-0005-0000-0000-0000C5510000}"/>
    <cellStyle name="Normal 5 3 5 2 2 2 3 2" xfId="21234" xr:uid="{00000000-0005-0000-0000-0000C6510000}"/>
    <cellStyle name="Normal 5 3 5 2 2 2 3 3" xfId="21235" xr:uid="{00000000-0005-0000-0000-0000C7510000}"/>
    <cellStyle name="Normal 5 3 5 2 2 2 4" xfId="21236" xr:uid="{00000000-0005-0000-0000-0000C8510000}"/>
    <cellStyle name="Normal 5 3 5 2 2 2 5" xfId="21237" xr:uid="{00000000-0005-0000-0000-0000C9510000}"/>
    <cellStyle name="Normal 5 3 5 2 2 2 6" xfId="21238" xr:uid="{00000000-0005-0000-0000-0000CA510000}"/>
    <cellStyle name="Normal 5 3 5 2 2 3" xfId="21239" xr:uid="{00000000-0005-0000-0000-0000CB510000}"/>
    <cellStyle name="Normal 5 3 5 2 2 3 2" xfId="21240" xr:uid="{00000000-0005-0000-0000-0000CC510000}"/>
    <cellStyle name="Normal 5 3 5 2 2 3 3" xfId="21241" xr:uid="{00000000-0005-0000-0000-0000CD510000}"/>
    <cellStyle name="Normal 5 3 5 2 2 3 4" xfId="21242" xr:uid="{00000000-0005-0000-0000-0000CE510000}"/>
    <cellStyle name="Normal 5 3 5 2 2 4" xfId="21243" xr:uid="{00000000-0005-0000-0000-0000CF510000}"/>
    <cellStyle name="Normal 5 3 5 2 2 4 2" xfId="21244" xr:uid="{00000000-0005-0000-0000-0000D0510000}"/>
    <cellStyle name="Normal 5 3 5 2 2 4 3" xfId="21245" xr:uid="{00000000-0005-0000-0000-0000D1510000}"/>
    <cellStyle name="Normal 5 3 5 2 2 4 4" xfId="21246" xr:uid="{00000000-0005-0000-0000-0000D2510000}"/>
    <cellStyle name="Normal 5 3 5 2 2 5" xfId="21247" xr:uid="{00000000-0005-0000-0000-0000D3510000}"/>
    <cellStyle name="Normal 5 3 5 2 2 5 2" xfId="21248" xr:uid="{00000000-0005-0000-0000-0000D4510000}"/>
    <cellStyle name="Normal 5 3 5 2 2 5 3" xfId="21249" xr:uid="{00000000-0005-0000-0000-0000D5510000}"/>
    <cellStyle name="Normal 5 3 5 2 2 5 4" xfId="21250" xr:uid="{00000000-0005-0000-0000-0000D6510000}"/>
    <cellStyle name="Normal 5 3 5 2 2 6" xfId="21251" xr:uid="{00000000-0005-0000-0000-0000D7510000}"/>
    <cellStyle name="Normal 5 3 5 2 2 6 2" xfId="21252" xr:uid="{00000000-0005-0000-0000-0000D8510000}"/>
    <cellStyle name="Normal 5 3 5 2 2 6 3" xfId="21253" xr:uid="{00000000-0005-0000-0000-0000D9510000}"/>
    <cellStyle name="Normal 5 3 5 2 2 7" xfId="21254" xr:uid="{00000000-0005-0000-0000-0000DA510000}"/>
    <cellStyle name="Normal 5 3 5 2 2 8" xfId="21255" xr:uid="{00000000-0005-0000-0000-0000DB510000}"/>
    <cellStyle name="Normal 5 3 5 2 2 9" xfId="21256" xr:uid="{00000000-0005-0000-0000-0000DC510000}"/>
    <cellStyle name="Normal 5 3 5 2 3" xfId="21257" xr:uid="{00000000-0005-0000-0000-0000DD510000}"/>
    <cellStyle name="Normal 5 3 5 2 3 2" xfId="21258" xr:uid="{00000000-0005-0000-0000-0000DE510000}"/>
    <cellStyle name="Normal 5 3 5 2 3 2 2" xfId="21259" xr:uid="{00000000-0005-0000-0000-0000DF510000}"/>
    <cellStyle name="Normal 5 3 5 2 3 2 3" xfId="21260" xr:uid="{00000000-0005-0000-0000-0000E0510000}"/>
    <cellStyle name="Normal 5 3 5 2 3 2 4" xfId="21261" xr:uid="{00000000-0005-0000-0000-0000E1510000}"/>
    <cellStyle name="Normal 5 3 5 2 3 3" xfId="21262" xr:uid="{00000000-0005-0000-0000-0000E2510000}"/>
    <cellStyle name="Normal 5 3 5 2 3 3 2" xfId="21263" xr:uid="{00000000-0005-0000-0000-0000E3510000}"/>
    <cellStyle name="Normal 5 3 5 2 3 3 3" xfId="21264" xr:uid="{00000000-0005-0000-0000-0000E4510000}"/>
    <cellStyle name="Normal 5 3 5 2 3 4" xfId="21265" xr:uid="{00000000-0005-0000-0000-0000E5510000}"/>
    <cellStyle name="Normal 5 3 5 2 3 5" xfId="21266" xr:uid="{00000000-0005-0000-0000-0000E6510000}"/>
    <cellStyle name="Normal 5 3 5 2 3 6" xfId="21267" xr:uid="{00000000-0005-0000-0000-0000E7510000}"/>
    <cellStyle name="Normal 5 3 5 2 4" xfId="21268" xr:uid="{00000000-0005-0000-0000-0000E8510000}"/>
    <cellStyle name="Normal 5 3 5 2 4 2" xfId="21269" xr:uid="{00000000-0005-0000-0000-0000E9510000}"/>
    <cellStyle name="Normal 5 3 5 2 4 3" xfId="21270" xr:uid="{00000000-0005-0000-0000-0000EA510000}"/>
    <cellStyle name="Normal 5 3 5 2 4 4" xfId="21271" xr:uid="{00000000-0005-0000-0000-0000EB510000}"/>
    <cellStyle name="Normal 5 3 5 2 5" xfId="21272" xr:uid="{00000000-0005-0000-0000-0000EC510000}"/>
    <cellStyle name="Normal 5 3 5 2 5 2" xfId="21273" xr:uid="{00000000-0005-0000-0000-0000ED510000}"/>
    <cellStyle name="Normal 5 3 5 2 5 3" xfId="21274" xr:uid="{00000000-0005-0000-0000-0000EE510000}"/>
    <cellStyle name="Normal 5 3 5 2 5 4" xfId="21275" xr:uid="{00000000-0005-0000-0000-0000EF510000}"/>
    <cellStyle name="Normal 5 3 5 2 6" xfId="21276" xr:uid="{00000000-0005-0000-0000-0000F0510000}"/>
    <cellStyle name="Normal 5 3 5 2 6 2" xfId="21277" xr:uid="{00000000-0005-0000-0000-0000F1510000}"/>
    <cellStyle name="Normal 5 3 5 2 6 3" xfId="21278" xr:uid="{00000000-0005-0000-0000-0000F2510000}"/>
    <cellStyle name="Normal 5 3 5 2 6 4" xfId="21279" xr:uid="{00000000-0005-0000-0000-0000F3510000}"/>
    <cellStyle name="Normal 5 3 5 2 7" xfId="21280" xr:uid="{00000000-0005-0000-0000-0000F4510000}"/>
    <cellStyle name="Normal 5 3 5 2 7 2" xfId="21281" xr:uid="{00000000-0005-0000-0000-0000F5510000}"/>
    <cellStyle name="Normal 5 3 5 2 7 3" xfId="21282" xr:uid="{00000000-0005-0000-0000-0000F6510000}"/>
    <cellStyle name="Normal 5 3 5 2 8" xfId="21283" xr:uid="{00000000-0005-0000-0000-0000F7510000}"/>
    <cellStyle name="Normal 5 3 5 2 9" xfId="21284" xr:uid="{00000000-0005-0000-0000-0000F8510000}"/>
    <cellStyle name="Normal 5 3 5 3" xfId="21285" xr:uid="{00000000-0005-0000-0000-0000F9510000}"/>
    <cellStyle name="Normal 5 3 5 3 2" xfId="21286" xr:uid="{00000000-0005-0000-0000-0000FA510000}"/>
    <cellStyle name="Normal 5 3 5 3 2 2" xfId="21287" xr:uid="{00000000-0005-0000-0000-0000FB510000}"/>
    <cellStyle name="Normal 5 3 5 3 2 2 2" xfId="21288" xr:uid="{00000000-0005-0000-0000-0000FC510000}"/>
    <cellStyle name="Normal 5 3 5 3 2 2 3" xfId="21289" xr:uid="{00000000-0005-0000-0000-0000FD510000}"/>
    <cellStyle name="Normal 5 3 5 3 2 2 4" xfId="21290" xr:uid="{00000000-0005-0000-0000-0000FE510000}"/>
    <cellStyle name="Normal 5 3 5 3 2 3" xfId="21291" xr:uid="{00000000-0005-0000-0000-0000FF510000}"/>
    <cellStyle name="Normal 5 3 5 3 2 3 2" xfId="21292" xr:uid="{00000000-0005-0000-0000-000000520000}"/>
    <cellStyle name="Normal 5 3 5 3 2 3 3" xfId="21293" xr:uid="{00000000-0005-0000-0000-000001520000}"/>
    <cellStyle name="Normal 5 3 5 3 2 4" xfId="21294" xr:uid="{00000000-0005-0000-0000-000002520000}"/>
    <cellStyle name="Normal 5 3 5 3 2 5" xfId="21295" xr:uid="{00000000-0005-0000-0000-000003520000}"/>
    <cellStyle name="Normal 5 3 5 3 2 6" xfId="21296" xr:uid="{00000000-0005-0000-0000-000004520000}"/>
    <cellStyle name="Normal 5 3 5 3 3" xfId="21297" xr:uid="{00000000-0005-0000-0000-000005520000}"/>
    <cellStyle name="Normal 5 3 5 3 3 2" xfId="21298" xr:uid="{00000000-0005-0000-0000-000006520000}"/>
    <cellStyle name="Normal 5 3 5 3 3 3" xfId="21299" xr:uid="{00000000-0005-0000-0000-000007520000}"/>
    <cellStyle name="Normal 5 3 5 3 3 4" xfId="21300" xr:uid="{00000000-0005-0000-0000-000008520000}"/>
    <cellStyle name="Normal 5 3 5 3 4" xfId="21301" xr:uid="{00000000-0005-0000-0000-000009520000}"/>
    <cellStyle name="Normal 5 3 5 3 4 2" xfId="21302" xr:uid="{00000000-0005-0000-0000-00000A520000}"/>
    <cellStyle name="Normal 5 3 5 3 4 3" xfId="21303" xr:uid="{00000000-0005-0000-0000-00000B520000}"/>
    <cellStyle name="Normal 5 3 5 3 4 4" xfId="21304" xr:uid="{00000000-0005-0000-0000-00000C520000}"/>
    <cellStyle name="Normal 5 3 5 3 5" xfId="21305" xr:uid="{00000000-0005-0000-0000-00000D520000}"/>
    <cellStyle name="Normal 5 3 5 3 5 2" xfId="21306" xr:uid="{00000000-0005-0000-0000-00000E520000}"/>
    <cellStyle name="Normal 5 3 5 3 5 3" xfId="21307" xr:uid="{00000000-0005-0000-0000-00000F520000}"/>
    <cellStyle name="Normal 5 3 5 3 5 4" xfId="21308" xr:uid="{00000000-0005-0000-0000-000010520000}"/>
    <cellStyle name="Normal 5 3 5 3 6" xfId="21309" xr:uid="{00000000-0005-0000-0000-000011520000}"/>
    <cellStyle name="Normal 5 3 5 3 6 2" xfId="21310" xr:uid="{00000000-0005-0000-0000-000012520000}"/>
    <cellStyle name="Normal 5 3 5 3 6 3" xfId="21311" xr:uid="{00000000-0005-0000-0000-000013520000}"/>
    <cellStyle name="Normal 5 3 5 3 7" xfId="21312" xr:uid="{00000000-0005-0000-0000-000014520000}"/>
    <cellStyle name="Normal 5 3 5 3 8" xfId="21313" xr:uid="{00000000-0005-0000-0000-000015520000}"/>
    <cellStyle name="Normal 5 3 5 3 9" xfId="21314" xr:uid="{00000000-0005-0000-0000-000016520000}"/>
    <cellStyle name="Normal 5 3 5 4" xfId="21315" xr:uid="{00000000-0005-0000-0000-000017520000}"/>
    <cellStyle name="Normal 5 3 5 4 2" xfId="21316" xr:uid="{00000000-0005-0000-0000-000018520000}"/>
    <cellStyle name="Normal 5 3 5 4 2 2" xfId="21317" xr:uid="{00000000-0005-0000-0000-000019520000}"/>
    <cellStyle name="Normal 5 3 5 4 2 3" xfId="21318" xr:uid="{00000000-0005-0000-0000-00001A520000}"/>
    <cellStyle name="Normal 5 3 5 4 2 4" xfId="21319" xr:uid="{00000000-0005-0000-0000-00001B520000}"/>
    <cellStyle name="Normal 5 3 5 4 3" xfId="21320" xr:uid="{00000000-0005-0000-0000-00001C520000}"/>
    <cellStyle name="Normal 5 3 5 4 3 2" xfId="21321" xr:uid="{00000000-0005-0000-0000-00001D520000}"/>
    <cellStyle name="Normal 5 3 5 4 3 3" xfId="21322" xr:uid="{00000000-0005-0000-0000-00001E520000}"/>
    <cellStyle name="Normal 5 3 5 4 4" xfId="21323" xr:uid="{00000000-0005-0000-0000-00001F520000}"/>
    <cellStyle name="Normal 5 3 5 4 5" xfId="21324" xr:uid="{00000000-0005-0000-0000-000020520000}"/>
    <cellStyle name="Normal 5 3 5 4 6" xfId="21325" xr:uid="{00000000-0005-0000-0000-000021520000}"/>
    <cellStyle name="Normal 5 3 5 5" xfId="21326" xr:uid="{00000000-0005-0000-0000-000022520000}"/>
    <cellStyle name="Normal 5 3 5 5 2" xfId="21327" xr:uid="{00000000-0005-0000-0000-000023520000}"/>
    <cellStyle name="Normal 5 3 5 5 3" xfId="21328" xr:uid="{00000000-0005-0000-0000-000024520000}"/>
    <cellStyle name="Normal 5 3 5 5 4" xfId="21329" xr:uid="{00000000-0005-0000-0000-000025520000}"/>
    <cellStyle name="Normal 5 3 5 6" xfId="21330" xr:uid="{00000000-0005-0000-0000-000026520000}"/>
    <cellStyle name="Normal 5 3 5 6 2" xfId="21331" xr:uid="{00000000-0005-0000-0000-000027520000}"/>
    <cellStyle name="Normal 5 3 5 6 3" xfId="21332" xr:uid="{00000000-0005-0000-0000-000028520000}"/>
    <cellStyle name="Normal 5 3 5 6 4" xfId="21333" xr:uid="{00000000-0005-0000-0000-000029520000}"/>
    <cellStyle name="Normal 5 3 5 7" xfId="21334" xr:uid="{00000000-0005-0000-0000-00002A520000}"/>
    <cellStyle name="Normal 5 3 5 7 2" xfId="21335" xr:uid="{00000000-0005-0000-0000-00002B520000}"/>
    <cellStyle name="Normal 5 3 5 7 3" xfId="21336" xr:uid="{00000000-0005-0000-0000-00002C520000}"/>
    <cellStyle name="Normal 5 3 5 7 4" xfId="21337" xr:uid="{00000000-0005-0000-0000-00002D520000}"/>
    <cellStyle name="Normal 5 3 5 8" xfId="21338" xr:uid="{00000000-0005-0000-0000-00002E520000}"/>
    <cellStyle name="Normal 5 3 5 8 2" xfId="21339" xr:uid="{00000000-0005-0000-0000-00002F520000}"/>
    <cellStyle name="Normal 5 3 5 8 3" xfId="21340" xr:uid="{00000000-0005-0000-0000-000030520000}"/>
    <cellStyle name="Normal 5 3 5 9" xfId="21341" xr:uid="{00000000-0005-0000-0000-000031520000}"/>
    <cellStyle name="Normal 5 3 6" xfId="21342" xr:uid="{00000000-0005-0000-0000-000032520000}"/>
    <cellStyle name="Normal 5 3 6 10" xfId="21343" xr:uid="{00000000-0005-0000-0000-000033520000}"/>
    <cellStyle name="Normal 5 3 6 11" xfId="21344" xr:uid="{00000000-0005-0000-0000-000034520000}"/>
    <cellStyle name="Normal 5 3 6 2" xfId="21345" xr:uid="{00000000-0005-0000-0000-000035520000}"/>
    <cellStyle name="Normal 5 3 6 2 10" xfId="21346" xr:uid="{00000000-0005-0000-0000-000036520000}"/>
    <cellStyle name="Normal 5 3 6 2 2" xfId="21347" xr:uid="{00000000-0005-0000-0000-000037520000}"/>
    <cellStyle name="Normal 5 3 6 2 2 2" xfId="21348" xr:uid="{00000000-0005-0000-0000-000038520000}"/>
    <cellStyle name="Normal 5 3 6 2 2 2 2" xfId="21349" xr:uid="{00000000-0005-0000-0000-000039520000}"/>
    <cellStyle name="Normal 5 3 6 2 2 2 2 2" xfId="21350" xr:uid="{00000000-0005-0000-0000-00003A520000}"/>
    <cellStyle name="Normal 5 3 6 2 2 2 2 3" xfId="21351" xr:uid="{00000000-0005-0000-0000-00003B520000}"/>
    <cellStyle name="Normal 5 3 6 2 2 2 2 4" xfId="21352" xr:uid="{00000000-0005-0000-0000-00003C520000}"/>
    <cellStyle name="Normal 5 3 6 2 2 2 3" xfId="21353" xr:uid="{00000000-0005-0000-0000-00003D520000}"/>
    <cellStyle name="Normal 5 3 6 2 2 2 3 2" xfId="21354" xr:uid="{00000000-0005-0000-0000-00003E520000}"/>
    <cellStyle name="Normal 5 3 6 2 2 2 3 3" xfId="21355" xr:uid="{00000000-0005-0000-0000-00003F520000}"/>
    <cellStyle name="Normal 5 3 6 2 2 2 4" xfId="21356" xr:uid="{00000000-0005-0000-0000-000040520000}"/>
    <cellStyle name="Normal 5 3 6 2 2 2 5" xfId="21357" xr:uid="{00000000-0005-0000-0000-000041520000}"/>
    <cellStyle name="Normal 5 3 6 2 2 2 6" xfId="21358" xr:uid="{00000000-0005-0000-0000-000042520000}"/>
    <cellStyle name="Normal 5 3 6 2 2 3" xfId="21359" xr:uid="{00000000-0005-0000-0000-000043520000}"/>
    <cellStyle name="Normal 5 3 6 2 2 3 2" xfId="21360" xr:uid="{00000000-0005-0000-0000-000044520000}"/>
    <cellStyle name="Normal 5 3 6 2 2 3 3" xfId="21361" xr:uid="{00000000-0005-0000-0000-000045520000}"/>
    <cellStyle name="Normal 5 3 6 2 2 3 4" xfId="21362" xr:uid="{00000000-0005-0000-0000-000046520000}"/>
    <cellStyle name="Normal 5 3 6 2 2 4" xfId="21363" xr:uid="{00000000-0005-0000-0000-000047520000}"/>
    <cellStyle name="Normal 5 3 6 2 2 4 2" xfId="21364" xr:uid="{00000000-0005-0000-0000-000048520000}"/>
    <cellStyle name="Normal 5 3 6 2 2 4 3" xfId="21365" xr:uid="{00000000-0005-0000-0000-000049520000}"/>
    <cellStyle name="Normal 5 3 6 2 2 4 4" xfId="21366" xr:uid="{00000000-0005-0000-0000-00004A520000}"/>
    <cellStyle name="Normal 5 3 6 2 2 5" xfId="21367" xr:uid="{00000000-0005-0000-0000-00004B520000}"/>
    <cellStyle name="Normal 5 3 6 2 2 5 2" xfId="21368" xr:uid="{00000000-0005-0000-0000-00004C520000}"/>
    <cellStyle name="Normal 5 3 6 2 2 5 3" xfId="21369" xr:uid="{00000000-0005-0000-0000-00004D520000}"/>
    <cellStyle name="Normal 5 3 6 2 2 5 4" xfId="21370" xr:uid="{00000000-0005-0000-0000-00004E520000}"/>
    <cellStyle name="Normal 5 3 6 2 2 6" xfId="21371" xr:uid="{00000000-0005-0000-0000-00004F520000}"/>
    <cellStyle name="Normal 5 3 6 2 2 6 2" xfId="21372" xr:uid="{00000000-0005-0000-0000-000050520000}"/>
    <cellStyle name="Normal 5 3 6 2 2 6 3" xfId="21373" xr:uid="{00000000-0005-0000-0000-000051520000}"/>
    <cellStyle name="Normal 5 3 6 2 2 7" xfId="21374" xr:uid="{00000000-0005-0000-0000-000052520000}"/>
    <cellStyle name="Normal 5 3 6 2 2 8" xfId="21375" xr:uid="{00000000-0005-0000-0000-000053520000}"/>
    <cellStyle name="Normal 5 3 6 2 2 9" xfId="21376" xr:uid="{00000000-0005-0000-0000-000054520000}"/>
    <cellStyle name="Normal 5 3 6 2 3" xfId="21377" xr:uid="{00000000-0005-0000-0000-000055520000}"/>
    <cellStyle name="Normal 5 3 6 2 3 2" xfId="21378" xr:uid="{00000000-0005-0000-0000-000056520000}"/>
    <cellStyle name="Normal 5 3 6 2 3 2 2" xfId="21379" xr:uid="{00000000-0005-0000-0000-000057520000}"/>
    <cellStyle name="Normal 5 3 6 2 3 2 3" xfId="21380" xr:uid="{00000000-0005-0000-0000-000058520000}"/>
    <cellStyle name="Normal 5 3 6 2 3 2 4" xfId="21381" xr:uid="{00000000-0005-0000-0000-000059520000}"/>
    <cellStyle name="Normal 5 3 6 2 3 3" xfId="21382" xr:uid="{00000000-0005-0000-0000-00005A520000}"/>
    <cellStyle name="Normal 5 3 6 2 3 3 2" xfId="21383" xr:uid="{00000000-0005-0000-0000-00005B520000}"/>
    <cellStyle name="Normal 5 3 6 2 3 3 3" xfId="21384" xr:uid="{00000000-0005-0000-0000-00005C520000}"/>
    <cellStyle name="Normal 5 3 6 2 3 4" xfId="21385" xr:uid="{00000000-0005-0000-0000-00005D520000}"/>
    <cellStyle name="Normal 5 3 6 2 3 5" xfId="21386" xr:uid="{00000000-0005-0000-0000-00005E520000}"/>
    <cellStyle name="Normal 5 3 6 2 3 6" xfId="21387" xr:uid="{00000000-0005-0000-0000-00005F520000}"/>
    <cellStyle name="Normal 5 3 6 2 4" xfId="21388" xr:uid="{00000000-0005-0000-0000-000060520000}"/>
    <cellStyle name="Normal 5 3 6 2 4 2" xfId="21389" xr:uid="{00000000-0005-0000-0000-000061520000}"/>
    <cellStyle name="Normal 5 3 6 2 4 3" xfId="21390" xr:uid="{00000000-0005-0000-0000-000062520000}"/>
    <cellStyle name="Normal 5 3 6 2 4 4" xfId="21391" xr:uid="{00000000-0005-0000-0000-000063520000}"/>
    <cellStyle name="Normal 5 3 6 2 5" xfId="21392" xr:uid="{00000000-0005-0000-0000-000064520000}"/>
    <cellStyle name="Normal 5 3 6 2 5 2" xfId="21393" xr:uid="{00000000-0005-0000-0000-000065520000}"/>
    <cellStyle name="Normal 5 3 6 2 5 3" xfId="21394" xr:uid="{00000000-0005-0000-0000-000066520000}"/>
    <cellStyle name="Normal 5 3 6 2 5 4" xfId="21395" xr:uid="{00000000-0005-0000-0000-000067520000}"/>
    <cellStyle name="Normal 5 3 6 2 6" xfId="21396" xr:uid="{00000000-0005-0000-0000-000068520000}"/>
    <cellStyle name="Normal 5 3 6 2 6 2" xfId="21397" xr:uid="{00000000-0005-0000-0000-000069520000}"/>
    <cellStyle name="Normal 5 3 6 2 6 3" xfId="21398" xr:uid="{00000000-0005-0000-0000-00006A520000}"/>
    <cellStyle name="Normal 5 3 6 2 6 4" xfId="21399" xr:uid="{00000000-0005-0000-0000-00006B520000}"/>
    <cellStyle name="Normal 5 3 6 2 7" xfId="21400" xr:uid="{00000000-0005-0000-0000-00006C520000}"/>
    <cellStyle name="Normal 5 3 6 2 7 2" xfId="21401" xr:uid="{00000000-0005-0000-0000-00006D520000}"/>
    <cellStyle name="Normal 5 3 6 2 7 3" xfId="21402" xr:uid="{00000000-0005-0000-0000-00006E520000}"/>
    <cellStyle name="Normal 5 3 6 2 8" xfId="21403" xr:uid="{00000000-0005-0000-0000-00006F520000}"/>
    <cellStyle name="Normal 5 3 6 2 9" xfId="21404" xr:uid="{00000000-0005-0000-0000-000070520000}"/>
    <cellStyle name="Normal 5 3 6 3" xfId="21405" xr:uid="{00000000-0005-0000-0000-000071520000}"/>
    <cellStyle name="Normal 5 3 6 3 2" xfId="21406" xr:uid="{00000000-0005-0000-0000-000072520000}"/>
    <cellStyle name="Normal 5 3 6 3 2 2" xfId="21407" xr:uid="{00000000-0005-0000-0000-000073520000}"/>
    <cellStyle name="Normal 5 3 6 3 2 2 2" xfId="21408" xr:uid="{00000000-0005-0000-0000-000074520000}"/>
    <cellStyle name="Normal 5 3 6 3 2 2 3" xfId="21409" xr:uid="{00000000-0005-0000-0000-000075520000}"/>
    <cellStyle name="Normal 5 3 6 3 2 2 4" xfId="21410" xr:uid="{00000000-0005-0000-0000-000076520000}"/>
    <cellStyle name="Normal 5 3 6 3 2 3" xfId="21411" xr:uid="{00000000-0005-0000-0000-000077520000}"/>
    <cellStyle name="Normal 5 3 6 3 2 3 2" xfId="21412" xr:uid="{00000000-0005-0000-0000-000078520000}"/>
    <cellStyle name="Normal 5 3 6 3 2 3 3" xfId="21413" xr:uid="{00000000-0005-0000-0000-000079520000}"/>
    <cellStyle name="Normal 5 3 6 3 2 4" xfId="21414" xr:uid="{00000000-0005-0000-0000-00007A520000}"/>
    <cellStyle name="Normal 5 3 6 3 2 5" xfId="21415" xr:uid="{00000000-0005-0000-0000-00007B520000}"/>
    <cellStyle name="Normal 5 3 6 3 2 6" xfId="21416" xr:uid="{00000000-0005-0000-0000-00007C520000}"/>
    <cellStyle name="Normal 5 3 6 3 3" xfId="21417" xr:uid="{00000000-0005-0000-0000-00007D520000}"/>
    <cellStyle name="Normal 5 3 6 3 3 2" xfId="21418" xr:uid="{00000000-0005-0000-0000-00007E520000}"/>
    <cellStyle name="Normal 5 3 6 3 3 3" xfId="21419" xr:uid="{00000000-0005-0000-0000-00007F520000}"/>
    <cellStyle name="Normal 5 3 6 3 3 4" xfId="21420" xr:uid="{00000000-0005-0000-0000-000080520000}"/>
    <cellStyle name="Normal 5 3 6 3 4" xfId="21421" xr:uid="{00000000-0005-0000-0000-000081520000}"/>
    <cellStyle name="Normal 5 3 6 3 4 2" xfId="21422" xr:uid="{00000000-0005-0000-0000-000082520000}"/>
    <cellStyle name="Normal 5 3 6 3 4 3" xfId="21423" xr:uid="{00000000-0005-0000-0000-000083520000}"/>
    <cellStyle name="Normal 5 3 6 3 4 4" xfId="21424" xr:uid="{00000000-0005-0000-0000-000084520000}"/>
    <cellStyle name="Normal 5 3 6 3 5" xfId="21425" xr:uid="{00000000-0005-0000-0000-000085520000}"/>
    <cellStyle name="Normal 5 3 6 3 5 2" xfId="21426" xr:uid="{00000000-0005-0000-0000-000086520000}"/>
    <cellStyle name="Normal 5 3 6 3 5 3" xfId="21427" xr:uid="{00000000-0005-0000-0000-000087520000}"/>
    <cellStyle name="Normal 5 3 6 3 5 4" xfId="21428" xr:uid="{00000000-0005-0000-0000-000088520000}"/>
    <cellStyle name="Normal 5 3 6 3 6" xfId="21429" xr:uid="{00000000-0005-0000-0000-000089520000}"/>
    <cellStyle name="Normal 5 3 6 3 6 2" xfId="21430" xr:uid="{00000000-0005-0000-0000-00008A520000}"/>
    <cellStyle name="Normal 5 3 6 3 6 3" xfId="21431" xr:uid="{00000000-0005-0000-0000-00008B520000}"/>
    <cellStyle name="Normal 5 3 6 3 7" xfId="21432" xr:uid="{00000000-0005-0000-0000-00008C520000}"/>
    <cellStyle name="Normal 5 3 6 3 8" xfId="21433" xr:uid="{00000000-0005-0000-0000-00008D520000}"/>
    <cellStyle name="Normal 5 3 6 3 9" xfId="21434" xr:uid="{00000000-0005-0000-0000-00008E520000}"/>
    <cellStyle name="Normal 5 3 6 4" xfId="21435" xr:uid="{00000000-0005-0000-0000-00008F520000}"/>
    <cellStyle name="Normal 5 3 6 4 2" xfId="21436" xr:uid="{00000000-0005-0000-0000-000090520000}"/>
    <cellStyle name="Normal 5 3 6 4 2 2" xfId="21437" xr:uid="{00000000-0005-0000-0000-000091520000}"/>
    <cellStyle name="Normal 5 3 6 4 2 3" xfId="21438" xr:uid="{00000000-0005-0000-0000-000092520000}"/>
    <cellStyle name="Normal 5 3 6 4 2 4" xfId="21439" xr:uid="{00000000-0005-0000-0000-000093520000}"/>
    <cellStyle name="Normal 5 3 6 4 3" xfId="21440" xr:uid="{00000000-0005-0000-0000-000094520000}"/>
    <cellStyle name="Normal 5 3 6 4 3 2" xfId="21441" xr:uid="{00000000-0005-0000-0000-000095520000}"/>
    <cellStyle name="Normal 5 3 6 4 3 3" xfId="21442" xr:uid="{00000000-0005-0000-0000-000096520000}"/>
    <cellStyle name="Normal 5 3 6 4 4" xfId="21443" xr:uid="{00000000-0005-0000-0000-000097520000}"/>
    <cellStyle name="Normal 5 3 6 4 5" xfId="21444" xr:uid="{00000000-0005-0000-0000-000098520000}"/>
    <cellStyle name="Normal 5 3 6 4 6" xfId="21445" xr:uid="{00000000-0005-0000-0000-000099520000}"/>
    <cellStyle name="Normal 5 3 6 5" xfId="21446" xr:uid="{00000000-0005-0000-0000-00009A520000}"/>
    <cellStyle name="Normal 5 3 6 5 2" xfId="21447" xr:uid="{00000000-0005-0000-0000-00009B520000}"/>
    <cellStyle name="Normal 5 3 6 5 3" xfId="21448" xr:uid="{00000000-0005-0000-0000-00009C520000}"/>
    <cellStyle name="Normal 5 3 6 5 4" xfId="21449" xr:uid="{00000000-0005-0000-0000-00009D520000}"/>
    <cellStyle name="Normal 5 3 6 6" xfId="21450" xr:uid="{00000000-0005-0000-0000-00009E520000}"/>
    <cellStyle name="Normal 5 3 6 6 2" xfId="21451" xr:uid="{00000000-0005-0000-0000-00009F520000}"/>
    <cellStyle name="Normal 5 3 6 6 3" xfId="21452" xr:uid="{00000000-0005-0000-0000-0000A0520000}"/>
    <cellStyle name="Normal 5 3 6 6 4" xfId="21453" xr:uid="{00000000-0005-0000-0000-0000A1520000}"/>
    <cellStyle name="Normal 5 3 6 7" xfId="21454" xr:uid="{00000000-0005-0000-0000-0000A2520000}"/>
    <cellStyle name="Normal 5 3 6 7 2" xfId="21455" xr:uid="{00000000-0005-0000-0000-0000A3520000}"/>
    <cellStyle name="Normal 5 3 6 7 3" xfId="21456" xr:uid="{00000000-0005-0000-0000-0000A4520000}"/>
    <cellStyle name="Normal 5 3 6 7 4" xfId="21457" xr:uid="{00000000-0005-0000-0000-0000A5520000}"/>
    <cellStyle name="Normal 5 3 6 8" xfId="21458" xr:uid="{00000000-0005-0000-0000-0000A6520000}"/>
    <cellStyle name="Normal 5 3 6 8 2" xfId="21459" xr:uid="{00000000-0005-0000-0000-0000A7520000}"/>
    <cellStyle name="Normal 5 3 6 8 3" xfId="21460" xr:uid="{00000000-0005-0000-0000-0000A8520000}"/>
    <cellStyle name="Normal 5 3 6 9" xfId="21461" xr:uid="{00000000-0005-0000-0000-0000A9520000}"/>
    <cellStyle name="Normal 5 3 7" xfId="21462" xr:uid="{00000000-0005-0000-0000-0000AA520000}"/>
    <cellStyle name="Normal 5 3 7 10" xfId="21463" xr:uid="{00000000-0005-0000-0000-0000AB520000}"/>
    <cellStyle name="Normal 5 3 7 2" xfId="21464" xr:uid="{00000000-0005-0000-0000-0000AC520000}"/>
    <cellStyle name="Normal 5 3 7 2 2" xfId="21465" xr:uid="{00000000-0005-0000-0000-0000AD520000}"/>
    <cellStyle name="Normal 5 3 7 2 2 2" xfId="21466" xr:uid="{00000000-0005-0000-0000-0000AE520000}"/>
    <cellStyle name="Normal 5 3 7 2 2 2 2" xfId="21467" xr:uid="{00000000-0005-0000-0000-0000AF520000}"/>
    <cellStyle name="Normal 5 3 7 2 2 2 3" xfId="21468" xr:uid="{00000000-0005-0000-0000-0000B0520000}"/>
    <cellStyle name="Normal 5 3 7 2 2 2 4" xfId="21469" xr:uid="{00000000-0005-0000-0000-0000B1520000}"/>
    <cellStyle name="Normal 5 3 7 2 2 3" xfId="21470" xr:uid="{00000000-0005-0000-0000-0000B2520000}"/>
    <cellStyle name="Normal 5 3 7 2 2 3 2" xfId="21471" xr:uid="{00000000-0005-0000-0000-0000B3520000}"/>
    <cellStyle name="Normal 5 3 7 2 2 3 3" xfId="21472" xr:uid="{00000000-0005-0000-0000-0000B4520000}"/>
    <cellStyle name="Normal 5 3 7 2 2 4" xfId="21473" xr:uid="{00000000-0005-0000-0000-0000B5520000}"/>
    <cellStyle name="Normal 5 3 7 2 2 5" xfId="21474" xr:uid="{00000000-0005-0000-0000-0000B6520000}"/>
    <cellStyle name="Normal 5 3 7 2 2 6" xfId="21475" xr:uid="{00000000-0005-0000-0000-0000B7520000}"/>
    <cellStyle name="Normal 5 3 7 2 3" xfId="21476" xr:uid="{00000000-0005-0000-0000-0000B8520000}"/>
    <cellStyle name="Normal 5 3 7 2 3 2" xfId="21477" xr:uid="{00000000-0005-0000-0000-0000B9520000}"/>
    <cellStyle name="Normal 5 3 7 2 3 3" xfId="21478" xr:uid="{00000000-0005-0000-0000-0000BA520000}"/>
    <cellStyle name="Normal 5 3 7 2 3 4" xfId="21479" xr:uid="{00000000-0005-0000-0000-0000BB520000}"/>
    <cellStyle name="Normal 5 3 7 2 4" xfId="21480" xr:uid="{00000000-0005-0000-0000-0000BC520000}"/>
    <cellStyle name="Normal 5 3 7 2 4 2" xfId="21481" xr:uid="{00000000-0005-0000-0000-0000BD520000}"/>
    <cellStyle name="Normal 5 3 7 2 4 3" xfId="21482" xr:uid="{00000000-0005-0000-0000-0000BE520000}"/>
    <cellStyle name="Normal 5 3 7 2 4 4" xfId="21483" xr:uid="{00000000-0005-0000-0000-0000BF520000}"/>
    <cellStyle name="Normal 5 3 7 2 5" xfId="21484" xr:uid="{00000000-0005-0000-0000-0000C0520000}"/>
    <cellStyle name="Normal 5 3 7 2 5 2" xfId="21485" xr:uid="{00000000-0005-0000-0000-0000C1520000}"/>
    <cellStyle name="Normal 5 3 7 2 5 3" xfId="21486" xr:uid="{00000000-0005-0000-0000-0000C2520000}"/>
    <cellStyle name="Normal 5 3 7 2 5 4" xfId="21487" xr:uid="{00000000-0005-0000-0000-0000C3520000}"/>
    <cellStyle name="Normal 5 3 7 2 6" xfId="21488" xr:uid="{00000000-0005-0000-0000-0000C4520000}"/>
    <cellStyle name="Normal 5 3 7 2 6 2" xfId="21489" xr:uid="{00000000-0005-0000-0000-0000C5520000}"/>
    <cellStyle name="Normal 5 3 7 2 6 3" xfId="21490" xr:uid="{00000000-0005-0000-0000-0000C6520000}"/>
    <cellStyle name="Normal 5 3 7 2 7" xfId="21491" xr:uid="{00000000-0005-0000-0000-0000C7520000}"/>
    <cellStyle name="Normal 5 3 7 2 8" xfId="21492" xr:uid="{00000000-0005-0000-0000-0000C8520000}"/>
    <cellStyle name="Normal 5 3 7 2 9" xfId="21493" xr:uid="{00000000-0005-0000-0000-0000C9520000}"/>
    <cellStyle name="Normal 5 3 7 3" xfId="21494" xr:uid="{00000000-0005-0000-0000-0000CA520000}"/>
    <cellStyle name="Normal 5 3 7 3 2" xfId="21495" xr:uid="{00000000-0005-0000-0000-0000CB520000}"/>
    <cellStyle name="Normal 5 3 7 3 2 2" xfId="21496" xr:uid="{00000000-0005-0000-0000-0000CC520000}"/>
    <cellStyle name="Normal 5 3 7 3 2 3" xfId="21497" xr:uid="{00000000-0005-0000-0000-0000CD520000}"/>
    <cellStyle name="Normal 5 3 7 3 2 4" xfId="21498" xr:uid="{00000000-0005-0000-0000-0000CE520000}"/>
    <cellStyle name="Normal 5 3 7 3 3" xfId="21499" xr:uid="{00000000-0005-0000-0000-0000CF520000}"/>
    <cellStyle name="Normal 5 3 7 3 3 2" xfId="21500" xr:uid="{00000000-0005-0000-0000-0000D0520000}"/>
    <cellStyle name="Normal 5 3 7 3 3 3" xfId="21501" xr:uid="{00000000-0005-0000-0000-0000D1520000}"/>
    <cellStyle name="Normal 5 3 7 3 4" xfId="21502" xr:uid="{00000000-0005-0000-0000-0000D2520000}"/>
    <cellStyle name="Normal 5 3 7 3 5" xfId="21503" xr:uid="{00000000-0005-0000-0000-0000D3520000}"/>
    <cellStyle name="Normal 5 3 7 3 6" xfId="21504" xr:uid="{00000000-0005-0000-0000-0000D4520000}"/>
    <cellStyle name="Normal 5 3 7 4" xfId="21505" xr:uid="{00000000-0005-0000-0000-0000D5520000}"/>
    <cellStyle name="Normal 5 3 7 4 2" xfId="21506" xr:uid="{00000000-0005-0000-0000-0000D6520000}"/>
    <cellStyle name="Normal 5 3 7 4 3" xfId="21507" xr:uid="{00000000-0005-0000-0000-0000D7520000}"/>
    <cellStyle name="Normal 5 3 7 4 4" xfId="21508" xr:uid="{00000000-0005-0000-0000-0000D8520000}"/>
    <cellStyle name="Normal 5 3 7 5" xfId="21509" xr:uid="{00000000-0005-0000-0000-0000D9520000}"/>
    <cellStyle name="Normal 5 3 7 5 2" xfId="21510" xr:uid="{00000000-0005-0000-0000-0000DA520000}"/>
    <cellStyle name="Normal 5 3 7 5 3" xfId="21511" xr:uid="{00000000-0005-0000-0000-0000DB520000}"/>
    <cellStyle name="Normal 5 3 7 5 4" xfId="21512" xr:uid="{00000000-0005-0000-0000-0000DC520000}"/>
    <cellStyle name="Normal 5 3 7 6" xfId="21513" xr:uid="{00000000-0005-0000-0000-0000DD520000}"/>
    <cellStyle name="Normal 5 3 7 6 2" xfId="21514" xr:uid="{00000000-0005-0000-0000-0000DE520000}"/>
    <cellStyle name="Normal 5 3 7 6 3" xfId="21515" xr:uid="{00000000-0005-0000-0000-0000DF520000}"/>
    <cellStyle name="Normal 5 3 7 6 4" xfId="21516" xr:uid="{00000000-0005-0000-0000-0000E0520000}"/>
    <cellStyle name="Normal 5 3 7 7" xfId="21517" xr:uid="{00000000-0005-0000-0000-0000E1520000}"/>
    <cellStyle name="Normal 5 3 7 7 2" xfId="21518" xr:uid="{00000000-0005-0000-0000-0000E2520000}"/>
    <cellStyle name="Normal 5 3 7 7 3" xfId="21519" xr:uid="{00000000-0005-0000-0000-0000E3520000}"/>
    <cellStyle name="Normal 5 3 7 8" xfId="21520" xr:uid="{00000000-0005-0000-0000-0000E4520000}"/>
    <cellStyle name="Normal 5 3 7 9" xfId="21521" xr:uid="{00000000-0005-0000-0000-0000E5520000}"/>
    <cellStyle name="Normal 5 3 8" xfId="21522" xr:uid="{00000000-0005-0000-0000-0000E6520000}"/>
    <cellStyle name="Normal 5 3 8 2" xfId="21523" xr:uid="{00000000-0005-0000-0000-0000E7520000}"/>
    <cellStyle name="Normal 5 3 8 2 2" xfId="21524" xr:uid="{00000000-0005-0000-0000-0000E8520000}"/>
    <cellStyle name="Normal 5 3 8 2 2 2" xfId="21525" xr:uid="{00000000-0005-0000-0000-0000E9520000}"/>
    <cellStyle name="Normal 5 3 8 2 2 3" xfId="21526" xr:uid="{00000000-0005-0000-0000-0000EA520000}"/>
    <cellStyle name="Normal 5 3 8 2 2 4" xfId="21527" xr:uid="{00000000-0005-0000-0000-0000EB520000}"/>
    <cellStyle name="Normal 5 3 8 2 3" xfId="21528" xr:uid="{00000000-0005-0000-0000-0000EC520000}"/>
    <cellStyle name="Normal 5 3 8 2 3 2" xfId="21529" xr:uid="{00000000-0005-0000-0000-0000ED520000}"/>
    <cellStyle name="Normal 5 3 8 2 3 3" xfId="21530" xr:uid="{00000000-0005-0000-0000-0000EE520000}"/>
    <cellStyle name="Normal 5 3 8 2 4" xfId="21531" xr:uid="{00000000-0005-0000-0000-0000EF520000}"/>
    <cellStyle name="Normal 5 3 8 2 5" xfId="21532" xr:uid="{00000000-0005-0000-0000-0000F0520000}"/>
    <cellStyle name="Normal 5 3 8 2 6" xfId="21533" xr:uid="{00000000-0005-0000-0000-0000F1520000}"/>
    <cellStyle name="Normal 5 3 8 3" xfId="21534" xr:uid="{00000000-0005-0000-0000-0000F2520000}"/>
    <cellStyle name="Normal 5 3 8 3 2" xfId="21535" xr:uid="{00000000-0005-0000-0000-0000F3520000}"/>
    <cellStyle name="Normal 5 3 8 3 3" xfId="21536" xr:uid="{00000000-0005-0000-0000-0000F4520000}"/>
    <cellStyle name="Normal 5 3 8 3 4" xfId="21537" xr:uid="{00000000-0005-0000-0000-0000F5520000}"/>
    <cellStyle name="Normal 5 3 8 4" xfId="21538" xr:uid="{00000000-0005-0000-0000-0000F6520000}"/>
    <cellStyle name="Normal 5 3 8 4 2" xfId="21539" xr:uid="{00000000-0005-0000-0000-0000F7520000}"/>
    <cellStyle name="Normal 5 3 8 4 3" xfId="21540" xr:uid="{00000000-0005-0000-0000-0000F8520000}"/>
    <cellStyle name="Normal 5 3 8 4 4" xfId="21541" xr:uid="{00000000-0005-0000-0000-0000F9520000}"/>
    <cellStyle name="Normal 5 3 8 5" xfId="21542" xr:uid="{00000000-0005-0000-0000-0000FA520000}"/>
    <cellStyle name="Normal 5 3 8 5 2" xfId="21543" xr:uid="{00000000-0005-0000-0000-0000FB520000}"/>
    <cellStyle name="Normal 5 3 8 5 3" xfId="21544" xr:uid="{00000000-0005-0000-0000-0000FC520000}"/>
    <cellStyle name="Normal 5 3 8 5 4" xfId="21545" xr:uid="{00000000-0005-0000-0000-0000FD520000}"/>
    <cellStyle name="Normal 5 3 8 6" xfId="21546" xr:uid="{00000000-0005-0000-0000-0000FE520000}"/>
    <cellStyle name="Normal 5 3 8 6 2" xfId="21547" xr:uid="{00000000-0005-0000-0000-0000FF520000}"/>
    <cellStyle name="Normal 5 3 8 6 3" xfId="21548" xr:uid="{00000000-0005-0000-0000-000000530000}"/>
    <cellStyle name="Normal 5 3 8 7" xfId="21549" xr:uid="{00000000-0005-0000-0000-000001530000}"/>
    <cellStyle name="Normal 5 3 8 8" xfId="21550" xr:uid="{00000000-0005-0000-0000-000002530000}"/>
    <cellStyle name="Normal 5 3 8 9" xfId="21551" xr:uid="{00000000-0005-0000-0000-000003530000}"/>
    <cellStyle name="Normal 5 3 9" xfId="21552" xr:uid="{00000000-0005-0000-0000-000004530000}"/>
    <cellStyle name="Normal 5 3 9 2" xfId="21553" xr:uid="{00000000-0005-0000-0000-000005530000}"/>
    <cellStyle name="Normal 5 3 9 2 2" xfId="21554" xr:uid="{00000000-0005-0000-0000-000006530000}"/>
    <cellStyle name="Normal 5 3 9 2 2 2" xfId="21555" xr:uid="{00000000-0005-0000-0000-000007530000}"/>
    <cellStyle name="Normal 5 3 9 2 2 3" xfId="21556" xr:uid="{00000000-0005-0000-0000-000008530000}"/>
    <cellStyle name="Normal 5 3 9 2 2 4" xfId="21557" xr:uid="{00000000-0005-0000-0000-000009530000}"/>
    <cellStyle name="Normal 5 3 9 2 3" xfId="21558" xr:uid="{00000000-0005-0000-0000-00000A530000}"/>
    <cellStyle name="Normal 5 3 9 2 3 2" xfId="21559" xr:uid="{00000000-0005-0000-0000-00000B530000}"/>
    <cellStyle name="Normal 5 3 9 2 3 3" xfId="21560" xr:uid="{00000000-0005-0000-0000-00000C530000}"/>
    <cellStyle name="Normal 5 3 9 2 4" xfId="21561" xr:uid="{00000000-0005-0000-0000-00000D530000}"/>
    <cellStyle name="Normal 5 3 9 2 5" xfId="21562" xr:uid="{00000000-0005-0000-0000-00000E530000}"/>
    <cellStyle name="Normal 5 3 9 2 6" xfId="21563" xr:uid="{00000000-0005-0000-0000-00000F530000}"/>
    <cellStyle name="Normal 5 3 9 3" xfId="21564" xr:uid="{00000000-0005-0000-0000-000010530000}"/>
    <cellStyle name="Normal 5 3 9 3 2" xfId="21565" xr:uid="{00000000-0005-0000-0000-000011530000}"/>
    <cellStyle name="Normal 5 3 9 3 3" xfId="21566" xr:uid="{00000000-0005-0000-0000-000012530000}"/>
    <cellStyle name="Normal 5 3 9 3 4" xfId="21567" xr:uid="{00000000-0005-0000-0000-000013530000}"/>
    <cellStyle name="Normal 5 3 9 4" xfId="21568" xr:uid="{00000000-0005-0000-0000-000014530000}"/>
    <cellStyle name="Normal 5 3 9 4 2" xfId="21569" xr:uid="{00000000-0005-0000-0000-000015530000}"/>
    <cellStyle name="Normal 5 3 9 4 3" xfId="21570" xr:uid="{00000000-0005-0000-0000-000016530000}"/>
    <cellStyle name="Normal 5 3 9 4 4" xfId="21571" xr:uid="{00000000-0005-0000-0000-000017530000}"/>
    <cellStyle name="Normal 5 3 9 5" xfId="21572" xr:uid="{00000000-0005-0000-0000-000018530000}"/>
    <cellStyle name="Normal 5 3 9 5 2" xfId="21573" xr:uid="{00000000-0005-0000-0000-000019530000}"/>
    <cellStyle name="Normal 5 3 9 5 3" xfId="21574" xr:uid="{00000000-0005-0000-0000-00001A530000}"/>
    <cellStyle name="Normal 5 3 9 5 4" xfId="21575" xr:uid="{00000000-0005-0000-0000-00001B530000}"/>
    <cellStyle name="Normal 5 3 9 6" xfId="21576" xr:uid="{00000000-0005-0000-0000-00001C530000}"/>
    <cellStyle name="Normal 5 3 9 6 2" xfId="21577" xr:uid="{00000000-0005-0000-0000-00001D530000}"/>
    <cellStyle name="Normal 5 3 9 6 3" xfId="21578" xr:uid="{00000000-0005-0000-0000-00001E530000}"/>
    <cellStyle name="Normal 5 3 9 7" xfId="21579" xr:uid="{00000000-0005-0000-0000-00001F530000}"/>
    <cellStyle name="Normal 5 3 9 8" xfId="21580" xr:uid="{00000000-0005-0000-0000-000020530000}"/>
    <cellStyle name="Normal 5 3 9 9" xfId="21581" xr:uid="{00000000-0005-0000-0000-000021530000}"/>
    <cellStyle name="Normal 5 4" xfId="118" xr:uid="{00000000-0005-0000-0000-000022530000}"/>
    <cellStyle name="Normal 5 4 10" xfId="21582" xr:uid="{00000000-0005-0000-0000-000023530000}"/>
    <cellStyle name="Normal 5 4 10 2" xfId="21583" xr:uid="{00000000-0005-0000-0000-000024530000}"/>
    <cellStyle name="Normal 5 4 10 2 2" xfId="21584" xr:uid="{00000000-0005-0000-0000-000025530000}"/>
    <cellStyle name="Normal 5 4 10 2 2 2" xfId="21585" xr:uid="{00000000-0005-0000-0000-000026530000}"/>
    <cellStyle name="Normal 5 4 10 2 2 3" xfId="21586" xr:uid="{00000000-0005-0000-0000-000027530000}"/>
    <cellStyle name="Normal 5 4 10 2 2 4" xfId="21587" xr:uid="{00000000-0005-0000-0000-000028530000}"/>
    <cellStyle name="Normal 5 4 10 2 3" xfId="21588" xr:uid="{00000000-0005-0000-0000-000029530000}"/>
    <cellStyle name="Normal 5 4 10 2 3 2" xfId="21589" xr:uid="{00000000-0005-0000-0000-00002A530000}"/>
    <cellStyle name="Normal 5 4 10 2 3 3" xfId="21590" xr:uid="{00000000-0005-0000-0000-00002B530000}"/>
    <cellStyle name="Normal 5 4 10 2 4" xfId="21591" xr:uid="{00000000-0005-0000-0000-00002C530000}"/>
    <cellStyle name="Normal 5 4 10 2 5" xfId="21592" xr:uid="{00000000-0005-0000-0000-00002D530000}"/>
    <cellStyle name="Normal 5 4 10 2 6" xfId="21593" xr:uid="{00000000-0005-0000-0000-00002E530000}"/>
    <cellStyle name="Normal 5 4 10 3" xfId="21594" xr:uid="{00000000-0005-0000-0000-00002F530000}"/>
    <cellStyle name="Normal 5 4 10 3 2" xfId="21595" xr:uid="{00000000-0005-0000-0000-000030530000}"/>
    <cellStyle name="Normal 5 4 10 3 3" xfId="21596" xr:uid="{00000000-0005-0000-0000-000031530000}"/>
    <cellStyle name="Normal 5 4 10 3 4" xfId="21597" xr:uid="{00000000-0005-0000-0000-000032530000}"/>
    <cellStyle name="Normal 5 4 10 4" xfId="21598" xr:uid="{00000000-0005-0000-0000-000033530000}"/>
    <cellStyle name="Normal 5 4 10 4 2" xfId="21599" xr:uid="{00000000-0005-0000-0000-000034530000}"/>
    <cellStyle name="Normal 5 4 10 4 3" xfId="21600" xr:uid="{00000000-0005-0000-0000-000035530000}"/>
    <cellStyle name="Normal 5 4 10 4 4" xfId="21601" xr:uid="{00000000-0005-0000-0000-000036530000}"/>
    <cellStyle name="Normal 5 4 10 5" xfId="21602" xr:uid="{00000000-0005-0000-0000-000037530000}"/>
    <cellStyle name="Normal 5 4 10 5 2" xfId="21603" xr:uid="{00000000-0005-0000-0000-000038530000}"/>
    <cellStyle name="Normal 5 4 10 5 3" xfId="21604" xr:uid="{00000000-0005-0000-0000-000039530000}"/>
    <cellStyle name="Normal 5 4 10 5 4" xfId="21605" xr:uid="{00000000-0005-0000-0000-00003A530000}"/>
    <cellStyle name="Normal 5 4 10 6" xfId="21606" xr:uid="{00000000-0005-0000-0000-00003B530000}"/>
    <cellStyle name="Normal 5 4 10 6 2" xfId="21607" xr:uid="{00000000-0005-0000-0000-00003C530000}"/>
    <cellStyle name="Normal 5 4 10 6 3" xfId="21608" xr:uid="{00000000-0005-0000-0000-00003D530000}"/>
    <cellStyle name="Normal 5 4 10 7" xfId="21609" xr:uid="{00000000-0005-0000-0000-00003E530000}"/>
    <cellStyle name="Normal 5 4 10 8" xfId="21610" xr:uid="{00000000-0005-0000-0000-00003F530000}"/>
    <cellStyle name="Normal 5 4 10 9" xfId="21611" xr:uid="{00000000-0005-0000-0000-000040530000}"/>
    <cellStyle name="Normal 5 4 11" xfId="21612" xr:uid="{00000000-0005-0000-0000-000041530000}"/>
    <cellStyle name="Normal 5 4 11 2" xfId="21613" xr:uid="{00000000-0005-0000-0000-000042530000}"/>
    <cellStyle name="Normal 5 4 11 2 2" xfId="21614" xr:uid="{00000000-0005-0000-0000-000043530000}"/>
    <cellStyle name="Normal 5 4 11 2 2 2" xfId="21615" xr:uid="{00000000-0005-0000-0000-000044530000}"/>
    <cellStyle name="Normal 5 4 11 2 2 3" xfId="21616" xr:uid="{00000000-0005-0000-0000-000045530000}"/>
    <cellStyle name="Normal 5 4 11 2 2 4" xfId="21617" xr:uid="{00000000-0005-0000-0000-000046530000}"/>
    <cellStyle name="Normal 5 4 11 2 3" xfId="21618" xr:uid="{00000000-0005-0000-0000-000047530000}"/>
    <cellStyle name="Normal 5 4 11 2 3 2" xfId="21619" xr:uid="{00000000-0005-0000-0000-000048530000}"/>
    <cellStyle name="Normal 5 4 11 2 3 3" xfId="21620" xr:uid="{00000000-0005-0000-0000-000049530000}"/>
    <cellStyle name="Normal 5 4 11 2 4" xfId="21621" xr:uid="{00000000-0005-0000-0000-00004A530000}"/>
    <cellStyle name="Normal 5 4 11 2 5" xfId="21622" xr:uid="{00000000-0005-0000-0000-00004B530000}"/>
    <cellStyle name="Normal 5 4 11 2 6" xfId="21623" xr:uid="{00000000-0005-0000-0000-00004C530000}"/>
    <cellStyle name="Normal 5 4 11 3" xfId="21624" xr:uid="{00000000-0005-0000-0000-00004D530000}"/>
    <cellStyle name="Normal 5 4 11 3 2" xfId="21625" xr:uid="{00000000-0005-0000-0000-00004E530000}"/>
    <cellStyle name="Normal 5 4 11 3 3" xfId="21626" xr:uid="{00000000-0005-0000-0000-00004F530000}"/>
    <cellStyle name="Normal 5 4 11 3 4" xfId="21627" xr:uid="{00000000-0005-0000-0000-000050530000}"/>
    <cellStyle name="Normal 5 4 11 4" xfId="21628" xr:uid="{00000000-0005-0000-0000-000051530000}"/>
    <cellStyle name="Normal 5 4 11 4 2" xfId="21629" xr:uid="{00000000-0005-0000-0000-000052530000}"/>
    <cellStyle name="Normal 5 4 11 4 3" xfId="21630" xr:uid="{00000000-0005-0000-0000-000053530000}"/>
    <cellStyle name="Normal 5 4 11 4 4" xfId="21631" xr:uid="{00000000-0005-0000-0000-000054530000}"/>
    <cellStyle name="Normal 5 4 11 5" xfId="21632" xr:uid="{00000000-0005-0000-0000-000055530000}"/>
    <cellStyle name="Normal 5 4 11 5 2" xfId="21633" xr:uid="{00000000-0005-0000-0000-000056530000}"/>
    <cellStyle name="Normal 5 4 11 5 3" xfId="21634" xr:uid="{00000000-0005-0000-0000-000057530000}"/>
    <cellStyle name="Normal 5 4 11 6" xfId="21635" xr:uid="{00000000-0005-0000-0000-000058530000}"/>
    <cellStyle name="Normal 5 4 11 7" xfId="21636" xr:uid="{00000000-0005-0000-0000-000059530000}"/>
    <cellStyle name="Normal 5 4 11 8" xfId="21637" xr:uid="{00000000-0005-0000-0000-00005A530000}"/>
    <cellStyle name="Normal 5 4 12" xfId="21638" xr:uid="{00000000-0005-0000-0000-00005B530000}"/>
    <cellStyle name="Normal 5 4 12 2" xfId="21639" xr:uid="{00000000-0005-0000-0000-00005C530000}"/>
    <cellStyle name="Normal 5 4 12 2 2" xfId="21640" xr:uid="{00000000-0005-0000-0000-00005D530000}"/>
    <cellStyle name="Normal 5 4 12 2 3" xfId="21641" xr:uid="{00000000-0005-0000-0000-00005E530000}"/>
    <cellStyle name="Normal 5 4 12 2 4" xfId="21642" xr:uid="{00000000-0005-0000-0000-00005F530000}"/>
    <cellStyle name="Normal 5 4 12 3" xfId="21643" xr:uid="{00000000-0005-0000-0000-000060530000}"/>
    <cellStyle name="Normal 5 4 12 3 2" xfId="21644" xr:uid="{00000000-0005-0000-0000-000061530000}"/>
    <cellStyle name="Normal 5 4 12 3 3" xfId="21645" xr:uid="{00000000-0005-0000-0000-000062530000}"/>
    <cellStyle name="Normal 5 4 12 3 4" xfId="21646" xr:uid="{00000000-0005-0000-0000-000063530000}"/>
    <cellStyle name="Normal 5 4 12 4" xfId="21647" xr:uid="{00000000-0005-0000-0000-000064530000}"/>
    <cellStyle name="Normal 5 4 12 4 2" xfId="21648" xr:uid="{00000000-0005-0000-0000-000065530000}"/>
    <cellStyle name="Normal 5 4 12 4 3" xfId="21649" xr:uid="{00000000-0005-0000-0000-000066530000}"/>
    <cellStyle name="Normal 5 4 12 5" xfId="21650" xr:uid="{00000000-0005-0000-0000-000067530000}"/>
    <cellStyle name="Normal 5 4 12 6" xfId="21651" xr:uid="{00000000-0005-0000-0000-000068530000}"/>
    <cellStyle name="Normal 5 4 12 7" xfId="21652" xr:uid="{00000000-0005-0000-0000-000069530000}"/>
    <cellStyle name="Normal 5 4 13" xfId="21653" xr:uid="{00000000-0005-0000-0000-00006A530000}"/>
    <cellStyle name="Normal 5 4 13 2" xfId="21654" xr:uid="{00000000-0005-0000-0000-00006B530000}"/>
    <cellStyle name="Normal 5 4 13 3" xfId="21655" xr:uid="{00000000-0005-0000-0000-00006C530000}"/>
    <cellStyle name="Normal 5 4 13 4" xfId="21656" xr:uid="{00000000-0005-0000-0000-00006D530000}"/>
    <cellStyle name="Normal 5 4 14" xfId="21657" xr:uid="{00000000-0005-0000-0000-00006E530000}"/>
    <cellStyle name="Normal 5 4 14 2" xfId="21658" xr:uid="{00000000-0005-0000-0000-00006F530000}"/>
    <cellStyle name="Normal 5 4 14 3" xfId="21659" xr:uid="{00000000-0005-0000-0000-000070530000}"/>
    <cellStyle name="Normal 5 4 14 4" xfId="21660" xr:uid="{00000000-0005-0000-0000-000071530000}"/>
    <cellStyle name="Normal 5 4 15" xfId="21661" xr:uid="{00000000-0005-0000-0000-000072530000}"/>
    <cellStyle name="Normal 5 4 15 2" xfId="21662" xr:uid="{00000000-0005-0000-0000-000073530000}"/>
    <cellStyle name="Normal 5 4 15 3" xfId="21663" xr:uid="{00000000-0005-0000-0000-000074530000}"/>
    <cellStyle name="Normal 5 4 15 4" xfId="21664" xr:uid="{00000000-0005-0000-0000-000075530000}"/>
    <cellStyle name="Normal 5 4 16" xfId="21665" xr:uid="{00000000-0005-0000-0000-000076530000}"/>
    <cellStyle name="Normal 5 4 16 2" xfId="21666" xr:uid="{00000000-0005-0000-0000-000077530000}"/>
    <cellStyle name="Normal 5 4 16 3" xfId="21667" xr:uid="{00000000-0005-0000-0000-000078530000}"/>
    <cellStyle name="Normal 5 4 17" xfId="21668" xr:uid="{00000000-0005-0000-0000-000079530000}"/>
    <cellStyle name="Normal 5 4 18" xfId="21669" xr:uid="{00000000-0005-0000-0000-00007A530000}"/>
    <cellStyle name="Normal 5 4 19" xfId="21670" xr:uid="{00000000-0005-0000-0000-00007B530000}"/>
    <cellStyle name="Normal 5 4 2" xfId="242" xr:uid="{00000000-0005-0000-0000-00007C530000}"/>
    <cellStyle name="Normal 5 4 2 10" xfId="21671" xr:uid="{00000000-0005-0000-0000-00007D530000}"/>
    <cellStyle name="Normal 5 4 2 10 2" xfId="21672" xr:uid="{00000000-0005-0000-0000-00007E530000}"/>
    <cellStyle name="Normal 5 4 2 10 3" xfId="21673" xr:uid="{00000000-0005-0000-0000-00007F530000}"/>
    <cellStyle name="Normal 5 4 2 10 4" xfId="21674" xr:uid="{00000000-0005-0000-0000-000080530000}"/>
    <cellStyle name="Normal 5 4 2 11" xfId="21675" xr:uid="{00000000-0005-0000-0000-000081530000}"/>
    <cellStyle name="Normal 5 4 2 11 2" xfId="21676" xr:uid="{00000000-0005-0000-0000-000082530000}"/>
    <cellStyle name="Normal 5 4 2 11 3" xfId="21677" xr:uid="{00000000-0005-0000-0000-000083530000}"/>
    <cellStyle name="Normal 5 4 2 12" xfId="21678" xr:uid="{00000000-0005-0000-0000-000084530000}"/>
    <cellStyle name="Normal 5 4 2 13" xfId="21679" xr:uid="{00000000-0005-0000-0000-000085530000}"/>
    <cellStyle name="Normal 5 4 2 14" xfId="21680" xr:uid="{00000000-0005-0000-0000-000086530000}"/>
    <cellStyle name="Normal 5 4 2 2" xfId="532" xr:uid="{00000000-0005-0000-0000-000087530000}"/>
    <cellStyle name="Normal 5 4 2 2 10" xfId="21681" xr:uid="{00000000-0005-0000-0000-000088530000}"/>
    <cellStyle name="Normal 5 4 2 2 11" xfId="21682" xr:uid="{00000000-0005-0000-0000-000089530000}"/>
    <cellStyle name="Normal 5 4 2 2 2" xfId="21683" xr:uid="{00000000-0005-0000-0000-00008A530000}"/>
    <cellStyle name="Normal 5 4 2 2 2 10" xfId="21684" xr:uid="{00000000-0005-0000-0000-00008B530000}"/>
    <cellStyle name="Normal 5 4 2 2 2 2" xfId="21685" xr:uid="{00000000-0005-0000-0000-00008C530000}"/>
    <cellStyle name="Normal 5 4 2 2 2 2 2" xfId="21686" xr:uid="{00000000-0005-0000-0000-00008D530000}"/>
    <cellStyle name="Normal 5 4 2 2 2 2 2 2" xfId="21687" xr:uid="{00000000-0005-0000-0000-00008E530000}"/>
    <cellStyle name="Normal 5 4 2 2 2 2 2 2 2" xfId="21688" xr:uid="{00000000-0005-0000-0000-00008F530000}"/>
    <cellStyle name="Normal 5 4 2 2 2 2 2 2 3" xfId="21689" xr:uid="{00000000-0005-0000-0000-000090530000}"/>
    <cellStyle name="Normal 5 4 2 2 2 2 2 2 4" xfId="21690" xr:uid="{00000000-0005-0000-0000-000091530000}"/>
    <cellStyle name="Normal 5 4 2 2 2 2 2 3" xfId="21691" xr:uid="{00000000-0005-0000-0000-000092530000}"/>
    <cellStyle name="Normal 5 4 2 2 2 2 2 3 2" xfId="21692" xr:uid="{00000000-0005-0000-0000-000093530000}"/>
    <cellStyle name="Normal 5 4 2 2 2 2 2 3 3" xfId="21693" xr:uid="{00000000-0005-0000-0000-000094530000}"/>
    <cellStyle name="Normal 5 4 2 2 2 2 2 4" xfId="21694" xr:uid="{00000000-0005-0000-0000-000095530000}"/>
    <cellStyle name="Normal 5 4 2 2 2 2 2 5" xfId="21695" xr:uid="{00000000-0005-0000-0000-000096530000}"/>
    <cellStyle name="Normal 5 4 2 2 2 2 2 6" xfId="21696" xr:uid="{00000000-0005-0000-0000-000097530000}"/>
    <cellStyle name="Normal 5 4 2 2 2 2 3" xfId="21697" xr:uid="{00000000-0005-0000-0000-000098530000}"/>
    <cellStyle name="Normal 5 4 2 2 2 2 3 2" xfId="21698" xr:uid="{00000000-0005-0000-0000-000099530000}"/>
    <cellStyle name="Normal 5 4 2 2 2 2 3 3" xfId="21699" xr:uid="{00000000-0005-0000-0000-00009A530000}"/>
    <cellStyle name="Normal 5 4 2 2 2 2 3 4" xfId="21700" xr:uid="{00000000-0005-0000-0000-00009B530000}"/>
    <cellStyle name="Normal 5 4 2 2 2 2 4" xfId="21701" xr:uid="{00000000-0005-0000-0000-00009C530000}"/>
    <cellStyle name="Normal 5 4 2 2 2 2 4 2" xfId="21702" xr:uid="{00000000-0005-0000-0000-00009D530000}"/>
    <cellStyle name="Normal 5 4 2 2 2 2 4 3" xfId="21703" xr:uid="{00000000-0005-0000-0000-00009E530000}"/>
    <cellStyle name="Normal 5 4 2 2 2 2 4 4" xfId="21704" xr:uid="{00000000-0005-0000-0000-00009F530000}"/>
    <cellStyle name="Normal 5 4 2 2 2 2 5" xfId="21705" xr:uid="{00000000-0005-0000-0000-0000A0530000}"/>
    <cellStyle name="Normal 5 4 2 2 2 2 5 2" xfId="21706" xr:uid="{00000000-0005-0000-0000-0000A1530000}"/>
    <cellStyle name="Normal 5 4 2 2 2 2 5 3" xfId="21707" xr:uid="{00000000-0005-0000-0000-0000A2530000}"/>
    <cellStyle name="Normal 5 4 2 2 2 2 5 4" xfId="21708" xr:uid="{00000000-0005-0000-0000-0000A3530000}"/>
    <cellStyle name="Normal 5 4 2 2 2 2 6" xfId="21709" xr:uid="{00000000-0005-0000-0000-0000A4530000}"/>
    <cellStyle name="Normal 5 4 2 2 2 2 6 2" xfId="21710" xr:uid="{00000000-0005-0000-0000-0000A5530000}"/>
    <cellStyle name="Normal 5 4 2 2 2 2 6 3" xfId="21711" xr:uid="{00000000-0005-0000-0000-0000A6530000}"/>
    <cellStyle name="Normal 5 4 2 2 2 2 7" xfId="21712" xr:uid="{00000000-0005-0000-0000-0000A7530000}"/>
    <cellStyle name="Normal 5 4 2 2 2 2 8" xfId="21713" xr:uid="{00000000-0005-0000-0000-0000A8530000}"/>
    <cellStyle name="Normal 5 4 2 2 2 2 9" xfId="21714" xr:uid="{00000000-0005-0000-0000-0000A9530000}"/>
    <cellStyle name="Normal 5 4 2 2 2 3" xfId="21715" xr:uid="{00000000-0005-0000-0000-0000AA530000}"/>
    <cellStyle name="Normal 5 4 2 2 2 3 2" xfId="21716" xr:uid="{00000000-0005-0000-0000-0000AB530000}"/>
    <cellStyle name="Normal 5 4 2 2 2 3 2 2" xfId="21717" xr:uid="{00000000-0005-0000-0000-0000AC530000}"/>
    <cellStyle name="Normal 5 4 2 2 2 3 2 3" xfId="21718" xr:uid="{00000000-0005-0000-0000-0000AD530000}"/>
    <cellStyle name="Normal 5 4 2 2 2 3 2 4" xfId="21719" xr:uid="{00000000-0005-0000-0000-0000AE530000}"/>
    <cellStyle name="Normal 5 4 2 2 2 3 3" xfId="21720" xr:uid="{00000000-0005-0000-0000-0000AF530000}"/>
    <cellStyle name="Normal 5 4 2 2 2 3 3 2" xfId="21721" xr:uid="{00000000-0005-0000-0000-0000B0530000}"/>
    <cellStyle name="Normal 5 4 2 2 2 3 3 3" xfId="21722" xr:uid="{00000000-0005-0000-0000-0000B1530000}"/>
    <cellStyle name="Normal 5 4 2 2 2 3 4" xfId="21723" xr:uid="{00000000-0005-0000-0000-0000B2530000}"/>
    <cellStyle name="Normal 5 4 2 2 2 3 5" xfId="21724" xr:uid="{00000000-0005-0000-0000-0000B3530000}"/>
    <cellStyle name="Normal 5 4 2 2 2 3 6" xfId="21725" xr:uid="{00000000-0005-0000-0000-0000B4530000}"/>
    <cellStyle name="Normal 5 4 2 2 2 4" xfId="21726" xr:uid="{00000000-0005-0000-0000-0000B5530000}"/>
    <cellStyle name="Normal 5 4 2 2 2 4 2" xfId="21727" xr:uid="{00000000-0005-0000-0000-0000B6530000}"/>
    <cellStyle name="Normal 5 4 2 2 2 4 3" xfId="21728" xr:uid="{00000000-0005-0000-0000-0000B7530000}"/>
    <cellStyle name="Normal 5 4 2 2 2 4 4" xfId="21729" xr:uid="{00000000-0005-0000-0000-0000B8530000}"/>
    <cellStyle name="Normal 5 4 2 2 2 5" xfId="21730" xr:uid="{00000000-0005-0000-0000-0000B9530000}"/>
    <cellStyle name="Normal 5 4 2 2 2 5 2" xfId="21731" xr:uid="{00000000-0005-0000-0000-0000BA530000}"/>
    <cellStyle name="Normal 5 4 2 2 2 5 3" xfId="21732" xr:uid="{00000000-0005-0000-0000-0000BB530000}"/>
    <cellStyle name="Normal 5 4 2 2 2 5 4" xfId="21733" xr:uid="{00000000-0005-0000-0000-0000BC530000}"/>
    <cellStyle name="Normal 5 4 2 2 2 6" xfId="21734" xr:uid="{00000000-0005-0000-0000-0000BD530000}"/>
    <cellStyle name="Normal 5 4 2 2 2 6 2" xfId="21735" xr:uid="{00000000-0005-0000-0000-0000BE530000}"/>
    <cellStyle name="Normal 5 4 2 2 2 6 3" xfId="21736" xr:uid="{00000000-0005-0000-0000-0000BF530000}"/>
    <cellStyle name="Normal 5 4 2 2 2 6 4" xfId="21737" xr:uid="{00000000-0005-0000-0000-0000C0530000}"/>
    <cellStyle name="Normal 5 4 2 2 2 7" xfId="21738" xr:uid="{00000000-0005-0000-0000-0000C1530000}"/>
    <cellStyle name="Normal 5 4 2 2 2 7 2" xfId="21739" xr:uid="{00000000-0005-0000-0000-0000C2530000}"/>
    <cellStyle name="Normal 5 4 2 2 2 7 3" xfId="21740" xr:uid="{00000000-0005-0000-0000-0000C3530000}"/>
    <cellStyle name="Normal 5 4 2 2 2 8" xfId="21741" xr:uid="{00000000-0005-0000-0000-0000C4530000}"/>
    <cellStyle name="Normal 5 4 2 2 2 9" xfId="21742" xr:uid="{00000000-0005-0000-0000-0000C5530000}"/>
    <cellStyle name="Normal 5 4 2 2 3" xfId="21743" xr:uid="{00000000-0005-0000-0000-0000C6530000}"/>
    <cellStyle name="Normal 5 4 2 2 3 2" xfId="21744" xr:uid="{00000000-0005-0000-0000-0000C7530000}"/>
    <cellStyle name="Normal 5 4 2 2 3 2 2" xfId="21745" xr:uid="{00000000-0005-0000-0000-0000C8530000}"/>
    <cellStyle name="Normal 5 4 2 2 3 2 2 2" xfId="21746" xr:uid="{00000000-0005-0000-0000-0000C9530000}"/>
    <cellStyle name="Normal 5 4 2 2 3 2 2 3" xfId="21747" xr:uid="{00000000-0005-0000-0000-0000CA530000}"/>
    <cellStyle name="Normal 5 4 2 2 3 2 2 4" xfId="21748" xr:uid="{00000000-0005-0000-0000-0000CB530000}"/>
    <cellStyle name="Normal 5 4 2 2 3 2 3" xfId="21749" xr:uid="{00000000-0005-0000-0000-0000CC530000}"/>
    <cellStyle name="Normal 5 4 2 2 3 2 3 2" xfId="21750" xr:uid="{00000000-0005-0000-0000-0000CD530000}"/>
    <cellStyle name="Normal 5 4 2 2 3 2 3 3" xfId="21751" xr:uid="{00000000-0005-0000-0000-0000CE530000}"/>
    <cellStyle name="Normal 5 4 2 2 3 2 4" xfId="21752" xr:uid="{00000000-0005-0000-0000-0000CF530000}"/>
    <cellStyle name="Normal 5 4 2 2 3 2 5" xfId="21753" xr:uid="{00000000-0005-0000-0000-0000D0530000}"/>
    <cellStyle name="Normal 5 4 2 2 3 2 6" xfId="21754" xr:uid="{00000000-0005-0000-0000-0000D1530000}"/>
    <cellStyle name="Normal 5 4 2 2 3 3" xfId="21755" xr:uid="{00000000-0005-0000-0000-0000D2530000}"/>
    <cellStyle name="Normal 5 4 2 2 3 3 2" xfId="21756" xr:uid="{00000000-0005-0000-0000-0000D3530000}"/>
    <cellStyle name="Normal 5 4 2 2 3 3 3" xfId="21757" xr:uid="{00000000-0005-0000-0000-0000D4530000}"/>
    <cellStyle name="Normal 5 4 2 2 3 3 4" xfId="21758" xr:uid="{00000000-0005-0000-0000-0000D5530000}"/>
    <cellStyle name="Normal 5 4 2 2 3 4" xfId="21759" xr:uid="{00000000-0005-0000-0000-0000D6530000}"/>
    <cellStyle name="Normal 5 4 2 2 3 4 2" xfId="21760" xr:uid="{00000000-0005-0000-0000-0000D7530000}"/>
    <cellStyle name="Normal 5 4 2 2 3 4 3" xfId="21761" xr:uid="{00000000-0005-0000-0000-0000D8530000}"/>
    <cellStyle name="Normal 5 4 2 2 3 4 4" xfId="21762" xr:uid="{00000000-0005-0000-0000-0000D9530000}"/>
    <cellStyle name="Normal 5 4 2 2 3 5" xfId="21763" xr:uid="{00000000-0005-0000-0000-0000DA530000}"/>
    <cellStyle name="Normal 5 4 2 2 3 5 2" xfId="21764" xr:uid="{00000000-0005-0000-0000-0000DB530000}"/>
    <cellStyle name="Normal 5 4 2 2 3 5 3" xfId="21765" xr:uid="{00000000-0005-0000-0000-0000DC530000}"/>
    <cellStyle name="Normal 5 4 2 2 3 5 4" xfId="21766" xr:uid="{00000000-0005-0000-0000-0000DD530000}"/>
    <cellStyle name="Normal 5 4 2 2 3 6" xfId="21767" xr:uid="{00000000-0005-0000-0000-0000DE530000}"/>
    <cellStyle name="Normal 5 4 2 2 3 6 2" xfId="21768" xr:uid="{00000000-0005-0000-0000-0000DF530000}"/>
    <cellStyle name="Normal 5 4 2 2 3 6 3" xfId="21769" xr:uid="{00000000-0005-0000-0000-0000E0530000}"/>
    <cellStyle name="Normal 5 4 2 2 3 7" xfId="21770" xr:uid="{00000000-0005-0000-0000-0000E1530000}"/>
    <cellStyle name="Normal 5 4 2 2 3 8" xfId="21771" xr:uid="{00000000-0005-0000-0000-0000E2530000}"/>
    <cellStyle name="Normal 5 4 2 2 3 9" xfId="21772" xr:uid="{00000000-0005-0000-0000-0000E3530000}"/>
    <cellStyle name="Normal 5 4 2 2 4" xfId="21773" xr:uid="{00000000-0005-0000-0000-0000E4530000}"/>
    <cellStyle name="Normal 5 4 2 2 4 2" xfId="21774" xr:uid="{00000000-0005-0000-0000-0000E5530000}"/>
    <cellStyle name="Normal 5 4 2 2 4 2 2" xfId="21775" xr:uid="{00000000-0005-0000-0000-0000E6530000}"/>
    <cellStyle name="Normal 5 4 2 2 4 2 3" xfId="21776" xr:uid="{00000000-0005-0000-0000-0000E7530000}"/>
    <cellStyle name="Normal 5 4 2 2 4 2 4" xfId="21777" xr:uid="{00000000-0005-0000-0000-0000E8530000}"/>
    <cellStyle name="Normal 5 4 2 2 4 3" xfId="21778" xr:uid="{00000000-0005-0000-0000-0000E9530000}"/>
    <cellStyle name="Normal 5 4 2 2 4 3 2" xfId="21779" xr:uid="{00000000-0005-0000-0000-0000EA530000}"/>
    <cellStyle name="Normal 5 4 2 2 4 3 3" xfId="21780" xr:uid="{00000000-0005-0000-0000-0000EB530000}"/>
    <cellStyle name="Normal 5 4 2 2 4 4" xfId="21781" xr:uid="{00000000-0005-0000-0000-0000EC530000}"/>
    <cellStyle name="Normal 5 4 2 2 4 5" xfId="21782" xr:uid="{00000000-0005-0000-0000-0000ED530000}"/>
    <cellStyle name="Normal 5 4 2 2 4 6" xfId="21783" xr:uid="{00000000-0005-0000-0000-0000EE530000}"/>
    <cellStyle name="Normal 5 4 2 2 5" xfId="21784" xr:uid="{00000000-0005-0000-0000-0000EF530000}"/>
    <cellStyle name="Normal 5 4 2 2 5 2" xfId="21785" xr:uid="{00000000-0005-0000-0000-0000F0530000}"/>
    <cellStyle name="Normal 5 4 2 2 5 3" xfId="21786" xr:uid="{00000000-0005-0000-0000-0000F1530000}"/>
    <cellStyle name="Normal 5 4 2 2 5 4" xfId="21787" xr:uid="{00000000-0005-0000-0000-0000F2530000}"/>
    <cellStyle name="Normal 5 4 2 2 6" xfId="21788" xr:uid="{00000000-0005-0000-0000-0000F3530000}"/>
    <cellStyle name="Normal 5 4 2 2 6 2" xfId="21789" xr:uid="{00000000-0005-0000-0000-0000F4530000}"/>
    <cellStyle name="Normal 5 4 2 2 6 3" xfId="21790" xr:uid="{00000000-0005-0000-0000-0000F5530000}"/>
    <cellStyle name="Normal 5 4 2 2 6 4" xfId="21791" xr:uid="{00000000-0005-0000-0000-0000F6530000}"/>
    <cellStyle name="Normal 5 4 2 2 7" xfId="21792" xr:uid="{00000000-0005-0000-0000-0000F7530000}"/>
    <cellStyle name="Normal 5 4 2 2 7 2" xfId="21793" xr:uid="{00000000-0005-0000-0000-0000F8530000}"/>
    <cellStyle name="Normal 5 4 2 2 7 3" xfId="21794" xr:uid="{00000000-0005-0000-0000-0000F9530000}"/>
    <cellStyle name="Normal 5 4 2 2 7 4" xfId="21795" xr:uid="{00000000-0005-0000-0000-0000FA530000}"/>
    <cellStyle name="Normal 5 4 2 2 8" xfId="21796" xr:uid="{00000000-0005-0000-0000-0000FB530000}"/>
    <cellStyle name="Normal 5 4 2 2 8 2" xfId="21797" xr:uid="{00000000-0005-0000-0000-0000FC530000}"/>
    <cellStyle name="Normal 5 4 2 2 8 3" xfId="21798" xr:uid="{00000000-0005-0000-0000-0000FD530000}"/>
    <cellStyle name="Normal 5 4 2 2 9" xfId="21799" xr:uid="{00000000-0005-0000-0000-0000FE530000}"/>
    <cellStyle name="Normal 5 4 2 3" xfId="21800" xr:uid="{00000000-0005-0000-0000-0000FF530000}"/>
    <cellStyle name="Normal 5 4 2 3 10" xfId="21801" xr:uid="{00000000-0005-0000-0000-000000540000}"/>
    <cellStyle name="Normal 5 4 2 3 2" xfId="21802" xr:uid="{00000000-0005-0000-0000-000001540000}"/>
    <cellStyle name="Normal 5 4 2 3 2 2" xfId="21803" xr:uid="{00000000-0005-0000-0000-000002540000}"/>
    <cellStyle name="Normal 5 4 2 3 2 2 2" xfId="21804" xr:uid="{00000000-0005-0000-0000-000003540000}"/>
    <cellStyle name="Normal 5 4 2 3 2 2 2 2" xfId="21805" xr:uid="{00000000-0005-0000-0000-000004540000}"/>
    <cellStyle name="Normal 5 4 2 3 2 2 2 3" xfId="21806" xr:uid="{00000000-0005-0000-0000-000005540000}"/>
    <cellStyle name="Normal 5 4 2 3 2 2 2 4" xfId="21807" xr:uid="{00000000-0005-0000-0000-000006540000}"/>
    <cellStyle name="Normal 5 4 2 3 2 2 3" xfId="21808" xr:uid="{00000000-0005-0000-0000-000007540000}"/>
    <cellStyle name="Normal 5 4 2 3 2 2 3 2" xfId="21809" xr:uid="{00000000-0005-0000-0000-000008540000}"/>
    <cellStyle name="Normal 5 4 2 3 2 2 3 3" xfId="21810" xr:uid="{00000000-0005-0000-0000-000009540000}"/>
    <cellStyle name="Normal 5 4 2 3 2 2 4" xfId="21811" xr:uid="{00000000-0005-0000-0000-00000A540000}"/>
    <cellStyle name="Normal 5 4 2 3 2 2 5" xfId="21812" xr:uid="{00000000-0005-0000-0000-00000B540000}"/>
    <cellStyle name="Normal 5 4 2 3 2 2 6" xfId="21813" xr:uid="{00000000-0005-0000-0000-00000C540000}"/>
    <cellStyle name="Normal 5 4 2 3 2 3" xfId="21814" xr:uid="{00000000-0005-0000-0000-00000D540000}"/>
    <cellStyle name="Normal 5 4 2 3 2 3 2" xfId="21815" xr:uid="{00000000-0005-0000-0000-00000E540000}"/>
    <cellStyle name="Normal 5 4 2 3 2 3 3" xfId="21816" xr:uid="{00000000-0005-0000-0000-00000F540000}"/>
    <cellStyle name="Normal 5 4 2 3 2 3 4" xfId="21817" xr:uid="{00000000-0005-0000-0000-000010540000}"/>
    <cellStyle name="Normal 5 4 2 3 2 4" xfId="21818" xr:uid="{00000000-0005-0000-0000-000011540000}"/>
    <cellStyle name="Normal 5 4 2 3 2 4 2" xfId="21819" xr:uid="{00000000-0005-0000-0000-000012540000}"/>
    <cellStyle name="Normal 5 4 2 3 2 4 3" xfId="21820" xr:uid="{00000000-0005-0000-0000-000013540000}"/>
    <cellStyle name="Normal 5 4 2 3 2 4 4" xfId="21821" xr:uid="{00000000-0005-0000-0000-000014540000}"/>
    <cellStyle name="Normal 5 4 2 3 2 5" xfId="21822" xr:uid="{00000000-0005-0000-0000-000015540000}"/>
    <cellStyle name="Normal 5 4 2 3 2 5 2" xfId="21823" xr:uid="{00000000-0005-0000-0000-000016540000}"/>
    <cellStyle name="Normal 5 4 2 3 2 5 3" xfId="21824" xr:uid="{00000000-0005-0000-0000-000017540000}"/>
    <cellStyle name="Normal 5 4 2 3 2 5 4" xfId="21825" xr:uid="{00000000-0005-0000-0000-000018540000}"/>
    <cellStyle name="Normal 5 4 2 3 2 6" xfId="21826" xr:uid="{00000000-0005-0000-0000-000019540000}"/>
    <cellStyle name="Normal 5 4 2 3 2 6 2" xfId="21827" xr:uid="{00000000-0005-0000-0000-00001A540000}"/>
    <cellStyle name="Normal 5 4 2 3 2 6 3" xfId="21828" xr:uid="{00000000-0005-0000-0000-00001B540000}"/>
    <cellStyle name="Normal 5 4 2 3 2 7" xfId="21829" xr:uid="{00000000-0005-0000-0000-00001C540000}"/>
    <cellStyle name="Normal 5 4 2 3 2 8" xfId="21830" xr:uid="{00000000-0005-0000-0000-00001D540000}"/>
    <cellStyle name="Normal 5 4 2 3 2 9" xfId="21831" xr:uid="{00000000-0005-0000-0000-00001E540000}"/>
    <cellStyle name="Normal 5 4 2 3 3" xfId="21832" xr:uid="{00000000-0005-0000-0000-00001F540000}"/>
    <cellStyle name="Normal 5 4 2 3 3 2" xfId="21833" xr:uid="{00000000-0005-0000-0000-000020540000}"/>
    <cellStyle name="Normal 5 4 2 3 3 2 2" xfId="21834" xr:uid="{00000000-0005-0000-0000-000021540000}"/>
    <cellStyle name="Normal 5 4 2 3 3 2 3" xfId="21835" xr:uid="{00000000-0005-0000-0000-000022540000}"/>
    <cellStyle name="Normal 5 4 2 3 3 2 4" xfId="21836" xr:uid="{00000000-0005-0000-0000-000023540000}"/>
    <cellStyle name="Normal 5 4 2 3 3 3" xfId="21837" xr:uid="{00000000-0005-0000-0000-000024540000}"/>
    <cellStyle name="Normal 5 4 2 3 3 3 2" xfId="21838" xr:uid="{00000000-0005-0000-0000-000025540000}"/>
    <cellStyle name="Normal 5 4 2 3 3 3 3" xfId="21839" xr:uid="{00000000-0005-0000-0000-000026540000}"/>
    <cellStyle name="Normal 5 4 2 3 3 4" xfId="21840" xr:uid="{00000000-0005-0000-0000-000027540000}"/>
    <cellStyle name="Normal 5 4 2 3 3 5" xfId="21841" xr:uid="{00000000-0005-0000-0000-000028540000}"/>
    <cellStyle name="Normal 5 4 2 3 3 6" xfId="21842" xr:uid="{00000000-0005-0000-0000-000029540000}"/>
    <cellStyle name="Normal 5 4 2 3 4" xfId="21843" xr:uid="{00000000-0005-0000-0000-00002A540000}"/>
    <cellStyle name="Normal 5 4 2 3 4 2" xfId="21844" xr:uid="{00000000-0005-0000-0000-00002B540000}"/>
    <cellStyle name="Normal 5 4 2 3 4 3" xfId="21845" xr:uid="{00000000-0005-0000-0000-00002C540000}"/>
    <cellStyle name="Normal 5 4 2 3 4 4" xfId="21846" xr:uid="{00000000-0005-0000-0000-00002D540000}"/>
    <cellStyle name="Normal 5 4 2 3 5" xfId="21847" xr:uid="{00000000-0005-0000-0000-00002E540000}"/>
    <cellStyle name="Normal 5 4 2 3 5 2" xfId="21848" xr:uid="{00000000-0005-0000-0000-00002F540000}"/>
    <cellStyle name="Normal 5 4 2 3 5 3" xfId="21849" xr:uid="{00000000-0005-0000-0000-000030540000}"/>
    <cellStyle name="Normal 5 4 2 3 5 4" xfId="21850" xr:uid="{00000000-0005-0000-0000-000031540000}"/>
    <cellStyle name="Normal 5 4 2 3 6" xfId="21851" xr:uid="{00000000-0005-0000-0000-000032540000}"/>
    <cellStyle name="Normal 5 4 2 3 6 2" xfId="21852" xr:uid="{00000000-0005-0000-0000-000033540000}"/>
    <cellStyle name="Normal 5 4 2 3 6 3" xfId="21853" xr:uid="{00000000-0005-0000-0000-000034540000}"/>
    <cellStyle name="Normal 5 4 2 3 6 4" xfId="21854" xr:uid="{00000000-0005-0000-0000-000035540000}"/>
    <cellStyle name="Normal 5 4 2 3 7" xfId="21855" xr:uid="{00000000-0005-0000-0000-000036540000}"/>
    <cellStyle name="Normal 5 4 2 3 7 2" xfId="21856" xr:uid="{00000000-0005-0000-0000-000037540000}"/>
    <cellStyle name="Normal 5 4 2 3 7 3" xfId="21857" xr:uid="{00000000-0005-0000-0000-000038540000}"/>
    <cellStyle name="Normal 5 4 2 3 8" xfId="21858" xr:uid="{00000000-0005-0000-0000-000039540000}"/>
    <cellStyle name="Normal 5 4 2 3 9" xfId="21859" xr:uid="{00000000-0005-0000-0000-00003A540000}"/>
    <cellStyle name="Normal 5 4 2 4" xfId="21860" xr:uid="{00000000-0005-0000-0000-00003B540000}"/>
    <cellStyle name="Normal 5 4 2 4 2" xfId="21861" xr:uid="{00000000-0005-0000-0000-00003C540000}"/>
    <cellStyle name="Normal 5 4 2 4 2 2" xfId="21862" xr:uid="{00000000-0005-0000-0000-00003D540000}"/>
    <cellStyle name="Normal 5 4 2 4 2 2 2" xfId="21863" xr:uid="{00000000-0005-0000-0000-00003E540000}"/>
    <cellStyle name="Normal 5 4 2 4 2 2 3" xfId="21864" xr:uid="{00000000-0005-0000-0000-00003F540000}"/>
    <cellStyle name="Normal 5 4 2 4 2 2 4" xfId="21865" xr:uid="{00000000-0005-0000-0000-000040540000}"/>
    <cellStyle name="Normal 5 4 2 4 2 3" xfId="21866" xr:uid="{00000000-0005-0000-0000-000041540000}"/>
    <cellStyle name="Normal 5 4 2 4 2 3 2" xfId="21867" xr:uid="{00000000-0005-0000-0000-000042540000}"/>
    <cellStyle name="Normal 5 4 2 4 2 3 3" xfId="21868" xr:uid="{00000000-0005-0000-0000-000043540000}"/>
    <cellStyle name="Normal 5 4 2 4 2 4" xfId="21869" xr:uid="{00000000-0005-0000-0000-000044540000}"/>
    <cellStyle name="Normal 5 4 2 4 2 5" xfId="21870" xr:uid="{00000000-0005-0000-0000-000045540000}"/>
    <cellStyle name="Normal 5 4 2 4 2 6" xfId="21871" xr:uid="{00000000-0005-0000-0000-000046540000}"/>
    <cellStyle name="Normal 5 4 2 4 3" xfId="21872" xr:uid="{00000000-0005-0000-0000-000047540000}"/>
    <cellStyle name="Normal 5 4 2 4 3 2" xfId="21873" xr:uid="{00000000-0005-0000-0000-000048540000}"/>
    <cellStyle name="Normal 5 4 2 4 3 3" xfId="21874" xr:uid="{00000000-0005-0000-0000-000049540000}"/>
    <cellStyle name="Normal 5 4 2 4 3 4" xfId="21875" xr:uid="{00000000-0005-0000-0000-00004A540000}"/>
    <cellStyle name="Normal 5 4 2 4 4" xfId="21876" xr:uid="{00000000-0005-0000-0000-00004B540000}"/>
    <cellStyle name="Normal 5 4 2 4 4 2" xfId="21877" xr:uid="{00000000-0005-0000-0000-00004C540000}"/>
    <cellStyle name="Normal 5 4 2 4 4 3" xfId="21878" xr:uid="{00000000-0005-0000-0000-00004D540000}"/>
    <cellStyle name="Normal 5 4 2 4 4 4" xfId="21879" xr:uid="{00000000-0005-0000-0000-00004E540000}"/>
    <cellStyle name="Normal 5 4 2 4 5" xfId="21880" xr:uid="{00000000-0005-0000-0000-00004F540000}"/>
    <cellStyle name="Normal 5 4 2 4 5 2" xfId="21881" xr:uid="{00000000-0005-0000-0000-000050540000}"/>
    <cellStyle name="Normal 5 4 2 4 5 3" xfId="21882" xr:uid="{00000000-0005-0000-0000-000051540000}"/>
    <cellStyle name="Normal 5 4 2 4 5 4" xfId="21883" xr:uid="{00000000-0005-0000-0000-000052540000}"/>
    <cellStyle name="Normal 5 4 2 4 6" xfId="21884" xr:uid="{00000000-0005-0000-0000-000053540000}"/>
    <cellStyle name="Normal 5 4 2 4 6 2" xfId="21885" xr:uid="{00000000-0005-0000-0000-000054540000}"/>
    <cellStyle name="Normal 5 4 2 4 6 3" xfId="21886" xr:uid="{00000000-0005-0000-0000-000055540000}"/>
    <cellStyle name="Normal 5 4 2 4 7" xfId="21887" xr:uid="{00000000-0005-0000-0000-000056540000}"/>
    <cellStyle name="Normal 5 4 2 4 8" xfId="21888" xr:uid="{00000000-0005-0000-0000-000057540000}"/>
    <cellStyle name="Normal 5 4 2 4 9" xfId="21889" xr:uid="{00000000-0005-0000-0000-000058540000}"/>
    <cellStyle name="Normal 5 4 2 5" xfId="21890" xr:uid="{00000000-0005-0000-0000-000059540000}"/>
    <cellStyle name="Normal 5 4 2 5 2" xfId="21891" xr:uid="{00000000-0005-0000-0000-00005A540000}"/>
    <cellStyle name="Normal 5 4 2 5 2 2" xfId="21892" xr:uid="{00000000-0005-0000-0000-00005B540000}"/>
    <cellStyle name="Normal 5 4 2 5 2 2 2" xfId="21893" xr:uid="{00000000-0005-0000-0000-00005C540000}"/>
    <cellStyle name="Normal 5 4 2 5 2 2 3" xfId="21894" xr:uid="{00000000-0005-0000-0000-00005D540000}"/>
    <cellStyle name="Normal 5 4 2 5 2 2 4" xfId="21895" xr:uid="{00000000-0005-0000-0000-00005E540000}"/>
    <cellStyle name="Normal 5 4 2 5 2 3" xfId="21896" xr:uid="{00000000-0005-0000-0000-00005F540000}"/>
    <cellStyle name="Normal 5 4 2 5 2 3 2" xfId="21897" xr:uid="{00000000-0005-0000-0000-000060540000}"/>
    <cellStyle name="Normal 5 4 2 5 2 3 3" xfId="21898" xr:uid="{00000000-0005-0000-0000-000061540000}"/>
    <cellStyle name="Normal 5 4 2 5 2 4" xfId="21899" xr:uid="{00000000-0005-0000-0000-000062540000}"/>
    <cellStyle name="Normal 5 4 2 5 2 5" xfId="21900" xr:uid="{00000000-0005-0000-0000-000063540000}"/>
    <cellStyle name="Normal 5 4 2 5 2 6" xfId="21901" xr:uid="{00000000-0005-0000-0000-000064540000}"/>
    <cellStyle name="Normal 5 4 2 5 3" xfId="21902" xr:uid="{00000000-0005-0000-0000-000065540000}"/>
    <cellStyle name="Normal 5 4 2 5 3 2" xfId="21903" xr:uid="{00000000-0005-0000-0000-000066540000}"/>
    <cellStyle name="Normal 5 4 2 5 3 3" xfId="21904" xr:uid="{00000000-0005-0000-0000-000067540000}"/>
    <cellStyle name="Normal 5 4 2 5 3 4" xfId="21905" xr:uid="{00000000-0005-0000-0000-000068540000}"/>
    <cellStyle name="Normal 5 4 2 5 4" xfId="21906" xr:uid="{00000000-0005-0000-0000-000069540000}"/>
    <cellStyle name="Normal 5 4 2 5 4 2" xfId="21907" xr:uid="{00000000-0005-0000-0000-00006A540000}"/>
    <cellStyle name="Normal 5 4 2 5 4 3" xfId="21908" xr:uid="{00000000-0005-0000-0000-00006B540000}"/>
    <cellStyle name="Normal 5 4 2 5 4 4" xfId="21909" xr:uid="{00000000-0005-0000-0000-00006C540000}"/>
    <cellStyle name="Normal 5 4 2 5 5" xfId="21910" xr:uid="{00000000-0005-0000-0000-00006D540000}"/>
    <cellStyle name="Normal 5 4 2 5 5 2" xfId="21911" xr:uid="{00000000-0005-0000-0000-00006E540000}"/>
    <cellStyle name="Normal 5 4 2 5 5 3" xfId="21912" xr:uid="{00000000-0005-0000-0000-00006F540000}"/>
    <cellStyle name="Normal 5 4 2 5 5 4" xfId="21913" xr:uid="{00000000-0005-0000-0000-000070540000}"/>
    <cellStyle name="Normal 5 4 2 5 6" xfId="21914" xr:uid="{00000000-0005-0000-0000-000071540000}"/>
    <cellStyle name="Normal 5 4 2 5 6 2" xfId="21915" xr:uid="{00000000-0005-0000-0000-000072540000}"/>
    <cellStyle name="Normal 5 4 2 5 6 3" xfId="21916" xr:uid="{00000000-0005-0000-0000-000073540000}"/>
    <cellStyle name="Normal 5 4 2 5 7" xfId="21917" xr:uid="{00000000-0005-0000-0000-000074540000}"/>
    <cellStyle name="Normal 5 4 2 5 8" xfId="21918" xr:uid="{00000000-0005-0000-0000-000075540000}"/>
    <cellStyle name="Normal 5 4 2 5 9" xfId="21919" xr:uid="{00000000-0005-0000-0000-000076540000}"/>
    <cellStyle name="Normal 5 4 2 6" xfId="21920" xr:uid="{00000000-0005-0000-0000-000077540000}"/>
    <cellStyle name="Normal 5 4 2 6 2" xfId="21921" xr:uid="{00000000-0005-0000-0000-000078540000}"/>
    <cellStyle name="Normal 5 4 2 6 2 2" xfId="21922" xr:uid="{00000000-0005-0000-0000-000079540000}"/>
    <cellStyle name="Normal 5 4 2 6 2 2 2" xfId="21923" xr:uid="{00000000-0005-0000-0000-00007A540000}"/>
    <cellStyle name="Normal 5 4 2 6 2 2 3" xfId="21924" xr:uid="{00000000-0005-0000-0000-00007B540000}"/>
    <cellStyle name="Normal 5 4 2 6 2 2 4" xfId="21925" xr:uid="{00000000-0005-0000-0000-00007C540000}"/>
    <cellStyle name="Normal 5 4 2 6 2 3" xfId="21926" xr:uid="{00000000-0005-0000-0000-00007D540000}"/>
    <cellStyle name="Normal 5 4 2 6 2 3 2" xfId="21927" xr:uid="{00000000-0005-0000-0000-00007E540000}"/>
    <cellStyle name="Normal 5 4 2 6 2 3 3" xfId="21928" xr:uid="{00000000-0005-0000-0000-00007F540000}"/>
    <cellStyle name="Normal 5 4 2 6 2 4" xfId="21929" xr:uid="{00000000-0005-0000-0000-000080540000}"/>
    <cellStyle name="Normal 5 4 2 6 2 5" xfId="21930" xr:uid="{00000000-0005-0000-0000-000081540000}"/>
    <cellStyle name="Normal 5 4 2 6 2 6" xfId="21931" xr:uid="{00000000-0005-0000-0000-000082540000}"/>
    <cellStyle name="Normal 5 4 2 6 3" xfId="21932" xr:uid="{00000000-0005-0000-0000-000083540000}"/>
    <cellStyle name="Normal 5 4 2 6 3 2" xfId="21933" xr:uid="{00000000-0005-0000-0000-000084540000}"/>
    <cellStyle name="Normal 5 4 2 6 3 3" xfId="21934" xr:uid="{00000000-0005-0000-0000-000085540000}"/>
    <cellStyle name="Normal 5 4 2 6 3 4" xfId="21935" xr:uid="{00000000-0005-0000-0000-000086540000}"/>
    <cellStyle name="Normal 5 4 2 6 4" xfId="21936" xr:uid="{00000000-0005-0000-0000-000087540000}"/>
    <cellStyle name="Normal 5 4 2 6 4 2" xfId="21937" xr:uid="{00000000-0005-0000-0000-000088540000}"/>
    <cellStyle name="Normal 5 4 2 6 4 3" xfId="21938" xr:uid="{00000000-0005-0000-0000-000089540000}"/>
    <cellStyle name="Normal 5 4 2 6 4 4" xfId="21939" xr:uid="{00000000-0005-0000-0000-00008A540000}"/>
    <cellStyle name="Normal 5 4 2 6 5" xfId="21940" xr:uid="{00000000-0005-0000-0000-00008B540000}"/>
    <cellStyle name="Normal 5 4 2 6 5 2" xfId="21941" xr:uid="{00000000-0005-0000-0000-00008C540000}"/>
    <cellStyle name="Normal 5 4 2 6 5 3" xfId="21942" xr:uid="{00000000-0005-0000-0000-00008D540000}"/>
    <cellStyle name="Normal 5 4 2 6 6" xfId="21943" xr:uid="{00000000-0005-0000-0000-00008E540000}"/>
    <cellStyle name="Normal 5 4 2 6 7" xfId="21944" xr:uid="{00000000-0005-0000-0000-00008F540000}"/>
    <cellStyle name="Normal 5 4 2 6 8" xfId="21945" xr:uid="{00000000-0005-0000-0000-000090540000}"/>
    <cellStyle name="Normal 5 4 2 7" xfId="21946" xr:uid="{00000000-0005-0000-0000-000091540000}"/>
    <cellStyle name="Normal 5 4 2 7 2" xfId="21947" xr:uid="{00000000-0005-0000-0000-000092540000}"/>
    <cellStyle name="Normal 5 4 2 7 2 2" xfId="21948" xr:uid="{00000000-0005-0000-0000-000093540000}"/>
    <cellStyle name="Normal 5 4 2 7 2 3" xfId="21949" xr:uid="{00000000-0005-0000-0000-000094540000}"/>
    <cellStyle name="Normal 5 4 2 7 2 4" xfId="21950" xr:uid="{00000000-0005-0000-0000-000095540000}"/>
    <cellStyle name="Normal 5 4 2 7 3" xfId="21951" xr:uid="{00000000-0005-0000-0000-000096540000}"/>
    <cellStyle name="Normal 5 4 2 7 3 2" xfId="21952" xr:uid="{00000000-0005-0000-0000-000097540000}"/>
    <cellStyle name="Normal 5 4 2 7 3 3" xfId="21953" xr:uid="{00000000-0005-0000-0000-000098540000}"/>
    <cellStyle name="Normal 5 4 2 7 4" xfId="21954" xr:uid="{00000000-0005-0000-0000-000099540000}"/>
    <cellStyle name="Normal 5 4 2 7 5" xfId="21955" xr:uid="{00000000-0005-0000-0000-00009A540000}"/>
    <cellStyle name="Normal 5 4 2 7 6" xfId="21956" xr:uid="{00000000-0005-0000-0000-00009B540000}"/>
    <cellStyle name="Normal 5 4 2 8" xfId="21957" xr:uid="{00000000-0005-0000-0000-00009C540000}"/>
    <cellStyle name="Normal 5 4 2 8 2" xfId="21958" xr:uid="{00000000-0005-0000-0000-00009D540000}"/>
    <cellStyle name="Normal 5 4 2 8 3" xfId="21959" xr:uid="{00000000-0005-0000-0000-00009E540000}"/>
    <cellStyle name="Normal 5 4 2 8 4" xfId="21960" xr:uid="{00000000-0005-0000-0000-00009F540000}"/>
    <cellStyle name="Normal 5 4 2 9" xfId="21961" xr:uid="{00000000-0005-0000-0000-0000A0540000}"/>
    <cellStyle name="Normal 5 4 2 9 2" xfId="21962" xr:uid="{00000000-0005-0000-0000-0000A1540000}"/>
    <cellStyle name="Normal 5 4 2 9 3" xfId="21963" xr:uid="{00000000-0005-0000-0000-0000A2540000}"/>
    <cellStyle name="Normal 5 4 2 9 4" xfId="21964" xr:uid="{00000000-0005-0000-0000-0000A3540000}"/>
    <cellStyle name="Normal 5 4 3" xfId="320" xr:uid="{00000000-0005-0000-0000-0000A4540000}"/>
    <cellStyle name="Normal 5 4 3 10" xfId="21965" xr:uid="{00000000-0005-0000-0000-0000A5540000}"/>
    <cellStyle name="Normal 5 4 3 10 2" xfId="21966" xr:uid="{00000000-0005-0000-0000-0000A6540000}"/>
    <cellStyle name="Normal 5 4 3 10 3" xfId="21967" xr:uid="{00000000-0005-0000-0000-0000A7540000}"/>
    <cellStyle name="Normal 5 4 3 10 4" xfId="21968" xr:uid="{00000000-0005-0000-0000-0000A8540000}"/>
    <cellStyle name="Normal 5 4 3 11" xfId="21969" xr:uid="{00000000-0005-0000-0000-0000A9540000}"/>
    <cellStyle name="Normal 5 4 3 11 2" xfId="21970" xr:uid="{00000000-0005-0000-0000-0000AA540000}"/>
    <cellStyle name="Normal 5 4 3 11 3" xfId="21971" xr:uid="{00000000-0005-0000-0000-0000AB540000}"/>
    <cellStyle name="Normal 5 4 3 12" xfId="21972" xr:uid="{00000000-0005-0000-0000-0000AC540000}"/>
    <cellStyle name="Normal 5 4 3 13" xfId="21973" xr:uid="{00000000-0005-0000-0000-0000AD540000}"/>
    <cellStyle name="Normal 5 4 3 14" xfId="21974" xr:uid="{00000000-0005-0000-0000-0000AE540000}"/>
    <cellStyle name="Normal 5 4 3 2" xfId="21975" xr:uid="{00000000-0005-0000-0000-0000AF540000}"/>
    <cellStyle name="Normal 5 4 3 2 10" xfId="21976" xr:uid="{00000000-0005-0000-0000-0000B0540000}"/>
    <cellStyle name="Normal 5 4 3 2 11" xfId="21977" xr:uid="{00000000-0005-0000-0000-0000B1540000}"/>
    <cellStyle name="Normal 5 4 3 2 2" xfId="21978" xr:uid="{00000000-0005-0000-0000-0000B2540000}"/>
    <cellStyle name="Normal 5 4 3 2 2 10" xfId="21979" xr:uid="{00000000-0005-0000-0000-0000B3540000}"/>
    <cellStyle name="Normal 5 4 3 2 2 2" xfId="21980" xr:uid="{00000000-0005-0000-0000-0000B4540000}"/>
    <cellStyle name="Normal 5 4 3 2 2 2 2" xfId="21981" xr:uid="{00000000-0005-0000-0000-0000B5540000}"/>
    <cellStyle name="Normal 5 4 3 2 2 2 2 2" xfId="21982" xr:uid="{00000000-0005-0000-0000-0000B6540000}"/>
    <cellStyle name="Normal 5 4 3 2 2 2 2 2 2" xfId="21983" xr:uid="{00000000-0005-0000-0000-0000B7540000}"/>
    <cellStyle name="Normal 5 4 3 2 2 2 2 2 3" xfId="21984" xr:uid="{00000000-0005-0000-0000-0000B8540000}"/>
    <cellStyle name="Normal 5 4 3 2 2 2 2 2 4" xfId="21985" xr:uid="{00000000-0005-0000-0000-0000B9540000}"/>
    <cellStyle name="Normal 5 4 3 2 2 2 2 3" xfId="21986" xr:uid="{00000000-0005-0000-0000-0000BA540000}"/>
    <cellStyle name="Normal 5 4 3 2 2 2 2 3 2" xfId="21987" xr:uid="{00000000-0005-0000-0000-0000BB540000}"/>
    <cellStyle name="Normal 5 4 3 2 2 2 2 3 3" xfId="21988" xr:uid="{00000000-0005-0000-0000-0000BC540000}"/>
    <cellStyle name="Normal 5 4 3 2 2 2 2 4" xfId="21989" xr:uid="{00000000-0005-0000-0000-0000BD540000}"/>
    <cellStyle name="Normal 5 4 3 2 2 2 2 5" xfId="21990" xr:uid="{00000000-0005-0000-0000-0000BE540000}"/>
    <cellStyle name="Normal 5 4 3 2 2 2 2 6" xfId="21991" xr:uid="{00000000-0005-0000-0000-0000BF540000}"/>
    <cellStyle name="Normal 5 4 3 2 2 2 3" xfId="21992" xr:uid="{00000000-0005-0000-0000-0000C0540000}"/>
    <cellStyle name="Normal 5 4 3 2 2 2 3 2" xfId="21993" xr:uid="{00000000-0005-0000-0000-0000C1540000}"/>
    <cellStyle name="Normal 5 4 3 2 2 2 3 3" xfId="21994" xr:uid="{00000000-0005-0000-0000-0000C2540000}"/>
    <cellStyle name="Normal 5 4 3 2 2 2 3 4" xfId="21995" xr:uid="{00000000-0005-0000-0000-0000C3540000}"/>
    <cellStyle name="Normal 5 4 3 2 2 2 4" xfId="21996" xr:uid="{00000000-0005-0000-0000-0000C4540000}"/>
    <cellStyle name="Normal 5 4 3 2 2 2 4 2" xfId="21997" xr:uid="{00000000-0005-0000-0000-0000C5540000}"/>
    <cellStyle name="Normal 5 4 3 2 2 2 4 3" xfId="21998" xr:uid="{00000000-0005-0000-0000-0000C6540000}"/>
    <cellStyle name="Normal 5 4 3 2 2 2 4 4" xfId="21999" xr:uid="{00000000-0005-0000-0000-0000C7540000}"/>
    <cellStyle name="Normal 5 4 3 2 2 2 5" xfId="22000" xr:uid="{00000000-0005-0000-0000-0000C8540000}"/>
    <cellStyle name="Normal 5 4 3 2 2 2 5 2" xfId="22001" xr:uid="{00000000-0005-0000-0000-0000C9540000}"/>
    <cellStyle name="Normal 5 4 3 2 2 2 5 3" xfId="22002" xr:uid="{00000000-0005-0000-0000-0000CA540000}"/>
    <cellStyle name="Normal 5 4 3 2 2 2 5 4" xfId="22003" xr:uid="{00000000-0005-0000-0000-0000CB540000}"/>
    <cellStyle name="Normal 5 4 3 2 2 2 6" xfId="22004" xr:uid="{00000000-0005-0000-0000-0000CC540000}"/>
    <cellStyle name="Normal 5 4 3 2 2 2 6 2" xfId="22005" xr:uid="{00000000-0005-0000-0000-0000CD540000}"/>
    <cellStyle name="Normal 5 4 3 2 2 2 6 3" xfId="22006" xr:uid="{00000000-0005-0000-0000-0000CE540000}"/>
    <cellStyle name="Normal 5 4 3 2 2 2 7" xfId="22007" xr:uid="{00000000-0005-0000-0000-0000CF540000}"/>
    <cellStyle name="Normal 5 4 3 2 2 2 8" xfId="22008" xr:uid="{00000000-0005-0000-0000-0000D0540000}"/>
    <cellStyle name="Normal 5 4 3 2 2 2 9" xfId="22009" xr:uid="{00000000-0005-0000-0000-0000D1540000}"/>
    <cellStyle name="Normal 5 4 3 2 2 3" xfId="22010" xr:uid="{00000000-0005-0000-0000-0000D2540000}"/>
    <cellStyle name="Normal 5 4 3 2 2 3 2" xfId="22011" xr:uid="{00000000-0005-0000-0000-0000D3540000}"/>
    <cellStyle name="Normal 5 4 3 2 2 3 2 2" xfId="22012" xr:uid="{00000000-0005-0000-0000-0000D4540000}"/>
    <cellStyle name="Normal 5 4 3 2 2 3 2 3" xfId="22013" xr:uid="{00000000-0005-0000-0000-0000D5540000}"/>
    <cellStyle name="Normal 5 4 3 2 2 3 2 4" xfId="22014" xr:uid="{00000000-0005-0000-0000-0000D6540000}"/>
    <cellStyle name="Normal 5 4 3 2 2 3 3" xfId="22015" xr:uid="{00000000-0005-0000-0000-0000D7540000}"/>
    <cellStyle name="Normal 5 4 3 2 2 3 3 2" xfId="22016" xr:uid="{00000000-0005-0000-0000-0000D8540000}"/>
    <cellStyle name="Normal 5 4 3 2 2 3 3 3" xfId="22017" xr:uid="{00000000-0005-0000-0000-0000D9540000}"/>
    <cellStyle name="Normal 5 4 3 2 2 3 4" xfId="22018" xr:uid="{00000000-0005-0000-0000-0000DA540000}"/>
    <cellStyle name="Normal 5 4 3 2 2 3 5" xfId="22019" xr:uid="{00000000-0005-0000-0000-0000DB540000}"/>
    <cellStyle name="Normal 5 4 3 2 2 3 6" xfId="22020" xr:uid="{00000000-0005-0000-0000-0000DC540000}"/>
    <cellStyle name="Normal 5 4 3 2 2 4" xfId="22021" xr:uid="{00000000-0005-0000-0000-0000DD540000}"/>
    <cellStyle name="Normal 5 4 3 2 2 4 2" xfId="22022" xr:uid="{00000000-0005-0000-0000-0000DE540000}"/>
    <cellStyle name="Normal 5 4 3 2 2 4 3" xfId="22023" xr:uid="{00000000-0005-0000-0000-0000DF540000}"/>
    <cellStyle name="Normal 5 4 3 2 2 4 4" xfId="22024" xr:uid="{00000000-0005-0000-0000-0000E0540000}"/>
    <cellStyle name="Normal 5 4 3 2 2 5" xfId="22025" xr:uid="{00000000-0005-0000-0000-0000E1540000}"/>
    <cellStyle name="Normal 5 4 3 2 2 5 2" xfId="22026" xr:uid="{00000000-0005-0000-0000-0000E2540000}"/>
    <cellStyle name="Normal 5 4 3 2 2 5 3" xfId="22027" xr:uid="{00000000-0005-0000-0000-0000E3540000}"/>
    <cellStyle name="Normal 5 4 3 2 2 5 4" xfId="22028" xr:uid="{00000000-0005-0000-0000-0000E4540000}"/>
    <cellStyle name="Normal 5 4 3 2 2 6" xfId="22029" xr:uid="{00000000-0005-0000-0000-0000E5540000}"/>
    <cellStyle name="Normal 5 4 3 2 2 6 2" xfId="22030" xr:uid="{00000000-0005-0000-0000-0000E6540000}"/>
    <cellStyle name="Normal 5 4 3 2 2 6 3" xfId="22031" xr:uid="{00000000-0005-0000-0000-0000E7540000}"/>
    <cellStyle name="Normal 5 4 3 2 2 6 4" xfId="22032" xr:uid="{00000000-0005-0000-0000-0000E8540000}"/>
    <cellStyle name="Normal 5 4 3 2 2 7" xfId="22033" xr:uid="{00000000-0005-0000-0000-0000E9540000}"/>
    <cellStyle name="Normal 5 4 3 2 2 7 2" xfId="22034" xr:uid="{00000000-0005-0000-0000-0000EA540000}"/>
    <cellStyle name="Normal 5 4 3 2 2 7 3" xfId="22035" xr:uid="{00000000-0005-0000-0000-0000EB540000}"/>
    <cellStyle name="Normal 5 4 3 2 2 8" xfId="22036" xr:uid="{00000000-0005-0000-0000-0000EC540000}"/>
    <cellStyle name="Normal 5 4 3 2 2 9" xfId="22037" xr:uid="{00000000-0005-0000-0000-0000ED540000}"/>
    <cellStyle name="Normal 5 4 3 2 3" xfId="22038" xr:uid="{00000000-0005-0000-0000-0000EE540000}"/>
    <cellStyle name="Normal 5 4 3 2 3 2" xfId="22039" xr:uid="{00000000-0005-0000-0000-0000EF540000}"/>
    <cellStyle name="Normal 5 4 3 2 3 2 2" xfId="22040" xr:uid="{00000000-0005-0000-0000-0000F0540000}"/>
    <cellStyle name="Normal 5 4 3 2 3 2 2 2" xfId="22041" xr:uid="{00000000-0005-0000-0000-0000F1540000}"/>
    <cellStyle name="Normal 5 4 3 2 3 2 2 3" xfId="22042" xr:uid="{00000000-0005-0000-0000-0000F2540000}"/>
    <cellStyle name="Normal 5 4 3 2 3 2 2 4" xfId="22043" xr:uid="{00000000-0005-0000-0000-0000F3540000}"/>
    <cellStyle name="Normal 5 4 3 2 3 2 3" xfId="22044" xr:uid="{00000000-0005-0000-0000-0000F4540000}"/>
    <cellStyle name="Normal 5 4 3 2 3 2 3 2" xfId="22045" xr:uid="{00000000-0005-0000-0000-0000F5540000}"/>
    <cellStyle name="Normal 5 4 3 2 3 2 3 3" xfId="22046" xr:uid="{00000000-0005-0000-0000-0000F6540000}"/>
    <cellStyle name="Normal 5 4 3 2 3 2 4" xfId="22047" xr:uid="{00000000-0005-0000-0000-0000F7540000}"/>
    <cellStyle name="Normal 5 4 3 2 3 2 5" xfId="22048" xr:uid="{00000000-0005-0000-0000-0000F8540000}"/>
    <cellStyle name="Normal 5 4 3 2 3 2 6" xfId="22049" xr:uid="{00000000-0005-0000-0000-0000F9540000}"/>
    <cellStyle name="Normal 5 4 3 2 3 3" xfId="22050" xr:uid="{00000000-0005-0000-0000-0000FA540000}"/>
    <cellStyle name="Normal 5 4 3 2 3 3 2" xfId="22051" xr:uid="{00000000-0005-0000-0000-0000FB540000}"/>
    <cellStyle name="Normal 5 4 3 2 3 3 3" xfId="22052" xr:uid="{00000000-0005-0000-0000-0000FC540000}"/>
    <cellStyle name="Normal 5 4 3 2 3 3 4" xfId="22053" xr:uid="{00000000-0005-0000-0000-0000FD540000}"/>
    <cellStyle name="Normal 5 4 3 2 3 4" xfId="22054" xr:uid="{00000000-0005-0000-0000-0000FE540000}"/>
    <cellStyle name="Normal 5 4 3 2 3 4 2" xfId="22055" xr:uid="{00000000-0005-0000-0000-0000FF540000}"/>
    <cellStyle name="Normal 5 4 3 2 3 4 3" xfId="22056" xr:uid="{00000000-0005-0000-0000-000000550000}"/>
    <cellStyle name="Normal 5 4 3 2 3 4 4" xfId="22057" xr:uid="{00000000-0005-0000-0000-000001550000}"/>
    <cellStyle name="Normal 5 4 3 2 3 5" xfId="22058" xr:uid="{00000000-0005-0000-0000-000002550000}"/>
    <cellStyle name="Normal 5 4 3 2 3 5 2" xfId="22059" xr:uid="{00000000-0005-0000-0000-000003550000}"/>
    <cellStyle name="Normal 5 4 3 2 3 5 3" xfId="22060" xr:uid="{00000000-0005-0000-0000-000004550000}"/>
    <cellStyle name="Normal 5 4 3 2 3 5 4" xfId="22061" xr:uid="{00000000-0005-0000-0000-000005550000}"/>
    <cellStyle name="Normal 5 4 3 2 3 6" xfId="22062" xr:uid="{00000000-0005-0000-0000-000006550000}"/>
    <cellStyle name="Normal 5 4 3 2 3 6 2" xfId="22063" xr:uid="{00000000-0005-0000-0000-000007550000}"/>
    <cellStyle name="Normal 5 4 3 2 3 6 3" xfId="22064" xr:uid="{00000000-0005-0000-0000-000008550000}"/>
    <cellStyle name="Normal 5 4 3 2 3 7" xfId="22065" xr:uid="{00000000-0005-0000-0000-000009550000}"/>
    <cellStyle name="Normal 5 4 3 2 3 8" xfId="22066" xr:uid="{00000000-0005-0000-0000-00000A550000}"/>
    <cellStyle name="Normal 5 4 3 2 3 9" xfId="22067" xr:uid="{00000000-0005-0000-0000-00000B550000}"/>
    <cellStyle name="Normal 5 4 3 2 4" xfId="22068" xr:uid="{00000000-0005-0000-0000-00000C550000}"/>
    <cellStyle name="Normal 5 4 3 2 4 2" xfId="22069" xr:uid="{00000000-0005-0000-0000-00000D550000}"/>
    <cellStyle name="Normal 5 4 3 2 4 2 2" xfId="22070" xr:uid="{00000000-0005-0000-0000-00000E550000}"/>
    <cellStyle name="Normal 5 4 3 2 4 2 3" xfId="22071" xr:uid="{00000000-0005-0000-0000-00000F550000}"/>
    <cellStyle name="Normal 5 4 3 2 4 2 4" xfId="22072" xr:uid="{00000000-0005-0000-0000-000010550000}"/>
    <cellStyle name="Normal 5 4 3 2 4 3" xfId="22073" xr:uid="{00000000-0005-0000-0000-000011550000}"/>
    <cellStyle name="Normal 5 4 3 2 4 3 2" xfId="22074" xr:uid="{00000000-0005-0000-0000-000012550000}"/>
    <cellStyle name="Normal 5 4 3 2 4 3 3" xfId="22075" xr:uid="{00000000-0005-0000-0000-000013550000}"/>
    <cellStyle name="Normal 5 4 3 2 4 4" xfId="22076" xr:uid="{00000000-0005-0000-0000-000014550000}"/>
    <cellStyle name="Normal 5 4 3 2 4 5" xfId="22077" xr:uid="{00000000-0005-0000-0000-000015550000}"/>
    <cellStyle name="Normal 5 4 3 2 4 6" xfId="22078" xr:uid="{00000000-0005-0000-0000-000016550000}"/>
    <cellStyle name="Normal 5 4 3 2 5" xfId="22079" xr:uid="{00000000-0005-0000-0000-000017550000}"/>
    <cellStyle name="Normal 5 4 3 2 5 2" xfId="22080" xr:uid="{00000000-0005-0000-0000-000018550000}"/>
    <cellStyle name="Normal 5 4 3 2 5 3" xfId="22081" xr:uid="{00000000-0005-0000-0000-000019550000}"/>
    <cellStyle name="Normal 5 4 3 2 5 4" xfId="22082" xr:uid="{00000000-0005-0000-0000-00001A550000}"/>
    <cellStyle name="Normal 5 4 3 2 6" xfId="22083" xr:uid="{00000000-0005-0000-0000-00001B550000}"/>
    <cellStyle name="Normal 5 4 3 2 6 2" xfId="22084" xr:uid="{00000000-0005-0000-0000-00001C550000}"/>
    <cellStyle name="Normal 5 4 3 2 6 3" xfId="22085" xr:uid="{00000000-0005-0000-0000-00001D550000}"/>
    <cellStyle name="Normal 5 4 3 2 6 4" xfId="22086" xr:uid="{00000000-0005-0000-0000-00001E550000}"/>
    <cellStyle name="Normal 5 4 3 2 7" xfId="22087" xr:uid="{00000000-0005-0000-0000-00001F550000}"/>
    <cellStyle name="Normal 5 4 3 2 7 2" xfId="22088" xr:uid="{00000000-0005-0000-0000-000020550000}"/>
    <cellStyle name="Normal 5 4 3 2 7 3" xfId="22089" xr:uid="{00000000-0005-0000-0000-000021550000}"/>
    <cellStyle name="Normal 5 4 3 2 7 4" xfId="22090" xr:uid="{00000000-0005-0000-0000-000022550000}"/>
    <cellStyle name="Normal 5 4 3 2 8" xfId="22091" xr:uid="{00000000-0005-0000-0000-000023550000}"/>
    <cellStyle name="Normal 5 4 3 2 8 2" xfId="22092" xr:uid="{00000000-0005-0000-0000-000024550000}"/>
    <cellStyle name="Normal 5 4 3 2 8 3" xfId="22093" xr:uid="{00000000-0005-0000-0000-000025550000}"/>
    <cellStyle name="Normal 5 4 3 2 9" xfId="22094" xr:uid="{00000000-0005-0000-0000-000026550000}"/>
    <cellStyle name="Normal 5 4 3 3" xfId="22095" xr:uid="{00000000-0005-0000-0000-000027550000}"/>
    <cellStyle name="Normal 5 4 3 3 10" xfId="22096" xr:uid="{00000000-0005-0000-0000-000028550000}"/>
    <cellStyle name="Normal 5 4 3 3 2" xfId="22097" xr:uid="{00000000-0005-0000-0000-000029550000}"/>
    <cellStyle name="Normal 5 4 3 3 2 2" xfId="22098" xr:uid="{00000000-0005-0000-0000-00002A550000}"/>
    <cellStyle name="Normal 5 4 3 3 2 2 2" xfId="22099" xr:uid="{00000000-0005-0000-0000-00002B550000}"/>
    <cellStyle name="Normal 5 4 3 3 2 2 2 2" xfId="22100" xr:uid="{00000000-0005-0000-0000-00002C550000}"/>
    <cellStyle name="Normal 5 4 3 3 2 2 2 3" xfId="22101" xr:uid="{00000000-0005-0000-0000-00002D550000}"/>
    <cellStyle name="Normal 5 4 3 3 2 2 2 4" xfId="22102" xr:uid="{00000000-0005-0000-0000-00002E550000}"/>
    <cellStyle name="Normal 5 4 3 3 2 2 3" xfId="22103" xr:uid="{00000000-0005-0000-0000-00002F550000}"/>
    <cellStyle name="Normal 5 4 3 3 2 2 3 2" xfId="22104" xr:uid="{00000000-0005-0000-0000-000030550000}"/>
    <cellStyle name="Normal 5 4 3 3 2 2 3 3" xfId="22105" xr:uid="{00000000-0005-0000-0000-000031550000}"/>
    <cellStyle name="Normal 5 4 3 3 2 2 4" xfId="22106" xr:uid="{00000000-0005-0000-0000-000032550000}"/>
    <cellStyle name="Normal 5 4 3 3 2 2 5" xfId="22107" xr:uid="{00000000-0005-0000-0000-000033550000}"/>
    <cellStyle name="Normal 5 4 3 3 2 2 6" xfId="22108" xr:uid="{00000000-0005-0000-0000-000034550000}"/>
    <cellStyle name="Normal 5 4 3 3 2 3" xfId="22109" xr:uid="{00000000-0005-0000-0000-000035550000}"/>
    <cellStyle name="Normal 5 4 3 3 2 3 2" xfId="22110" xr:uid="{00000000-0005-0000-0000-000036550000}"/>
    <cellStyle name="Normal 5 4 3 3 2 3 3" xfId="22111" xr:uid="{00000000-0005-0000-0000-000037550000}"/>
    <cellStyle name="Normal 5 4 3 3 2 3 4" xfId="22112" xr:uid="{00000000-0005-0000-0000-000038550000}"/>
    <cellStyle name="Normal 5 4 3 3 2 4" xfId="22113" xr:uid="{00000000-0005-0000-0000-000039550000}"/>
    <cellStyle name="Normal 5 4 3 3 2 4 2" xfId="22114" xr:uid="{00000000-0005-0000-0000-00003A550000}"/>
    <cellStyle name="Normal 5 4 3 3 2 4 3" xfId="22115" xr:uid="{00000000-0005-0000-0000-00003B550000}"/>
    <cellStyle name="Normal 5 4 3 3 2 4 4" xfId="22116" xr:uid="{00000000-0005-0000-0000-00003C550000}"/>
    <cellStyle name="Normal 5 4 3 3 2 5" xfId="22117" xr:uid="{00000000-0005-0000-0000-00003D550000}"/>
    <cellStyle name="Normal 5 4 3 3 2 5 2" xfId="22118" xr:uid="{00000000-0005-0000-0000-00003E550000}"/>
    <cellStyle name="Normal 5 4 3 3 2 5 3" xfId="22119" xr:uid="{00000000-0005-0000-0000-00003F550000}"/>
    <cellStyle name="Normal 5 4 3 3 2 5 4" xfId="22120" xr:uid="{00000000-0005-0000-0000-000040550000}"/>
    <cellStyle name="Normal 5 4 3 3 2 6" xfId="22121" xr:uid="{00000000-0005-0000-0000-000041550000}"/>
    <cellStyle name="Normal 5 4 3 3 2 6 2" xfId="22122" xr:uid="{00000000-0005-0000-0000-000042550000}"/>
    <cellStyle name="Normal 5 4 3 3 2 6 3" xfId="22123" xr:uid="{00000000-0005-0000-0000-000043550000}"/>
    <cellStyle name="Normal 5 4 3 3 2 7" xfId="22124" xr:uid="{00000000-0005-0000-0000-000044550000}"/>
    <cellStyle name="Normal 5 4 3 3 2 8" xfId="22125" xr:uid="{00000000-0005-0000-0000-000045550000}"/>
    <cellStyle name="Normal 5 4 3 3 2 9" xfId="22126" xr:uid="{00000000-0005-0000-0000-000046550000}"/>
    <cellStyle name="Normal 5 4 3 3 3" xfId="22127" xr:uid="{00000000-0005-0000-0000-000047550000}"/>
    <cellStyle name="Normal 5 4 3 3 3 2" xfId="22128" xr:uid="{00000000-0005-0000-0000-000048550000}"/>
    <cellStyle name="Normal 5 4 3 3 3 2 2" xfId="22129" xr:uid="{00000000-0005-0000-0000-000049550000}"/>
    <cellStyle name="Normal 5 4 3 3 3 2 3" xfId="22130" xr:uid="{00000000-0005-0000-0000-00004A550000}"/>
    <cellStyle name="Normal 5 4 3 3 3 2 4" xfId="22131" xr:uid="{00000000-0005-0000-0000-00004B550000}"/>
    <cellStyle name="Normal 5 4 3 3 3 3" xfId="22132" xr:uid="{00000000-0005-0000-0000-00004C550000}"/>
    <cellStyle name="Normal 5 4 3 3 3 3 2" xfId="22133" xr:uid="{00000000-0005-0000-0000-00004D550000}"/>
    <cellStyle name="Normal 5 4 3 3 3 3 3" xfId="22134" xr:uid="{00000000-0005-0000-0000-00004E550000}"/>
    <cellStyle name="Normal 5 4 3 3 3 4" xfId="22135" xr:uid="{00000000-0005-0000-0000-00004F550000}"/>
    <cellStyle name="Normal 5 4 3 3 3 5" xfId="22136" xr:uid="{00000000-0005-0000-0000-000050550000}"/>
    <cellStyle name="Normal 5 4 3 3 3 6" xfId="22137" xr:uid="{00000000-0005-0000-0000-000051550000}"/>
    <cellStyle name="Normal 5 4 3 3 4" xfId="22138" xr:uid="{00000000-0005-0000-0000-000052550000}"/>
    <cellStyle name="Normal 5 4 3 3 4 2" xfId="22139" xr:uid="{00000000-0005-0000-0000-000053550000}"/>
    <cellStyle name="Normal 5 4 3 3 4 3" xfId="22140" xr:uid="{00000000-0005-0000-0000-000054550000}"/>
    <cellStyle name="Normal 5 4 3 3 4 4" xfId="22141" xr:uid="{00000000-0005-0000-0000-000055550000}"/>
    <cellStyle name="Normal 5 4 3 3 5" xfId="22142" xr:uid="{00000000-0005-0000-0000-000056550000}"/>
    <cellStyle name="Normal 5 4 3 3 5 2" xfId="22143" xr:uid="{00000000-0005-0000-0000-000057550000}"/>
    <cellStyle name="Normal 5 4 3 3 5 3" xfId="22144" xr:uid="{00000000-0005-0000-0000-000058550000}"/>
    <cellStyle name="Normal 5 4 3 3 5 4" xfId="22145" xr:uid="{00000000-0005-0000-0000-000059550000}"/>
    <cellStyle name="Normal 5 4 3 3 6" xfId="22146" xr:uid="{00000000-0005-0000-0000-00005A550000}"/>
    <cellStyle name="Normal 5 4 3 3 6 2" xfId="22147" xr:uid="{00000000-0005-0000-0000-00005B550000}"/>
    <cellStyle name="Normal 5 4 3 3 6 3" xfId="22148" xr:uid="{00000000-0005-0000-0000-00005C550000}"/>
    <cellStyle name="Normal 5 4 3 3 6 4" xfId="22149" xr:uid="{00000000-0005-0000-0000-00005D550000}"/>
    <cellStyle name="Normal 5 4 3 3 7" xfId="22150" xr:uid="{00000000-0005-0000-0000-00005E550000}"/>
    <cellStyle name="Normal 5 4 3 3 7 2" xfId="22151" xr:uid="{00000000-0005-0000-0000-00005F550000}"/>
    <cellStyle name="Normal 5 4 3 3 7 3" xfId="22152" xr:uid="{00000000-0005-0000-0000-000060550000}"/>
    <cellStyle name="Normal 5 4 3 3 8" xfId="22153" xr:uid="{00000000-0005-0000-0000-000061550000}"/>
    <cellStyle name="Normal 5 4 3 3 9" xfId="22154" xr:uid="{00000000-0005-0000-0000-000062550000}"/>
    <cellStyle name="Normal 5 4 3 4" xfId="22155" xr:uid="{00000000-0005-0000-0000-000063550000}"/>
    <cellStyle name="Normal 5 4 3 4 2" xfId="22156" xr:uid="{00000000-0005-0000-0000-000064550000}"/>
    <cellStyle name="Normal 5 4 3 4 2 2" xfId="22157" xr:uid="{00000000-0005-0000-0000-000065550000}"/>
    <cellStyle name="Normal 5 4 3 4 2 2 2" xfId="22158" xr:uid="{00000000-0005-0000-0000-000066550000}"/>
    <cellStyle name="Normal 5 4 3 4 2 2 3" xfId="22159" xr:uid="{00000000-0005-0000-0000-000067550000}"/>
    <cellStyle name="Normal 5 4 3 4 2 2 4" xfId="22160" xr:uid="{00000000-0005-0000-0000-000068550000}"/>
    <cellStyle name="Normal 5 4 3 4 2 3" xfId="22161" xr:uid="{00000000-0005-0000-0000-000069550000}"/>
    <cellStyle name="Normal 5 4 3 4 2 3 2" xfId="22162" xr:uid="{00000000-0005-0000-0000-00006A550000}"/>
    <cellStyle name="Normal 5 4 3 4 2 3 3" xfId="22163" xr:uid="{00000000-0005-0000-0000-00006B550000}"/>
    <cellStyle name="Normal 5 4 3 4 2 4" xfId="22164" xr:uid="{00000000-0005-0000-0000-00006C550000}"/>
    <cellStyle name="Normal 5 4 3 4 2 5" xfId="22165" xr:uid="{00000000-0005-0000-0000-00006D550000}"/>
    <cellStyle name="Normal 5 4 3 4 2 6" xfId="22166" xr:uid="{00000000-0005-0000-0000-00006E550000}"/>
    <cellStyle name="Normal 5 4 3 4 3" xfId="22167" xr:uid="{00000000-0005-0000-0000-00006F550000}"/>
    <cellStyle name="Normal 5 4 3 4 3 2" xfId="22168" xr:uid="{00000000-0005-0000-0000-000070550000}"/>
    <cellStyle name="Normal 5 4 3 4 3 3" xfId="22169" xr:uid="{00000000-0005-0000-0000-000071550000}"/>
    <cellStyle name="Normal 5 4 3 4 3 4" xfId="22170" xr:uid="{00000000-0005-0000-0000-000072550000}"/>
    <cellStyle name="Normal 5 4 3 4 4" xfId="22171" xr:uid="{00000000-0005-0000-0000-000073550000}"/>
    <cellStyle name="Normal 5 4 3 4 4 2" xfId="22172" xr:uid="{00000000-0005-0000-0000-000074550000}"/>
    <cellStyle name="Normal 5 4 3 4 4 3" xfId="22173" xr:uid="{00000000-0005-0000-0000-000075550000}"/>
    <cellStyle name="Normal 5 4 3 4 4 4" xfId="22174" xr:uid="{00000000-0005-0000-0000-000076550000}"/>
    <cellStyle name="Normal 5 4 3 4 5" xfId="22175" xr:uid="{00000000-0005-0000-0000-000077550000}"/>
    <cellStyle name="Normal 5 4 3 4 5 2" xfId="22176" xr:uid="{00000000-0005-0000-0000-000078550000}"/>
    <cellStyle name="Normal 5 4 3 4 5 3" xfId="22177" xr:uid="{00000000-0005-0000-0000-000079550000}"/>
    <cellStyle name="Normal 5 4 3 4 5 4" xfId="22178" xr:uid="{00000000-0005-0000-0000-00007A550000}"/>
    <cellStyle name="Normal 5 4 3 4 6" xfId="22179" xr:uid="{00000000-0005-0000-0000-00007B550000}"/>
    <cellStyle name="Normal 5 4 3 4 6 2" xfId="22180" xr:uid="{00000000-0005-0000-0000-00007C550000}"/>
    <cellStyle name="Normal 5 4 3 4 6 3" xfId="22181" xr:uid="{00000000-0005-0000-0000-00007D550000}"/>
    <cellStyle name="Normal 5 4 3 4 7" xfId="22182" xr:uid="{00000000-0005-0000-0000-00007E550000}"/>
    <cellStyle name="Normal 5 4 3 4 8" xfId="22183" xr:uid="{00000000-0005-0000-0000-00007F550000}"/>
    <cellStyle name="Normal 5 4 3 4 9" xfId="22184" xr:uid="{00000000-0005-0000-0000-000080550000}"/>
    <cellStyle name="Normal 5 4 3 5" xfId="22185" xr:uid="{00000000-0005-0000-0000-000081550000}"/>
    <cellStyle name="Normal 5 4 3 5 2" xfId="22186" xr:uid="{00000000-0005-0000-0000-000082550000}"/>
    <cellStyle name="Normal 5 4 3 5 2 2" xfId="22187" xr:uid="{00000000-0005-0000-0000-000083550000}"/>
    <cellStyle name="Normal 5 4 3 5 2 2 2" xfId="22188" xr:uid="{00000000-0005-0000-0000-000084550000}"/>
    <cellStyle name="Normal 5 4 3 5 2 2 3" xfId="22189" xr:uid="{00000000-0005-0000-0000-000085550000}"/>
    <cellStyle name="Normal 5 4 3 5 2 2 4" xfId="22190" xr:uid="{00000000-0005-0000-0000-000086550000}"/>
    <cellStyle name="Normal 5 4 3 5 2 3" xfId="22191" xr:uid="{00000000-0005-0000-0000-000087550000}"/>
    <cellStyle name="Normal 5 4 3 5 2 3 2" xfId="22192" xr:uid="{00000000-0005-0000-0000-000088550000}"/>
    <cellStyle name="Normal 5 4 3 5 2 3 3" xfId="22193" xr:uid="{00000000-0005-0000-0000-000089550000}"/>
    <cellStyle name="Normal 5 4 3 5 2 4" xfId="22194" xr:uid="{00000000-0005-0000-0000-00008A550000}"/>
    <cellStyle name="Normal 5 4 3 5 2 5" xfId="22195" xr:uid="{00000000-0005-0000-0000-00008B550000}"/>
    <cellStyle name="Normal 5 4 3 5 2 6" xfId="22196" xr:uid="{00000000-0005-0000-0000-00008C550000}"/>
    <cellStyle name="Normal 5 4 3 5 3" xfId="22197" xr:uid="{00000000-0005-0000-0000-00008D550000}"/>
    <cellStyle name="Normal 5 4 3 5 3 2" xfId="22198" xr:uid="{00000000-0005-0000-0000-00008E550000}"/>
    <cellStyle name="Normal 5 4 3 5 3 3" xfId="22199" xr:uid="{00000000-0005-0000-0000-00008F550000}"/>
    <cellStyle name="Normal 5 4 3 5 3 4" xfId="22200" xr:uid="{00000000-0005-0000-0000-000090550000}"/>
    <cellStyle name="Normal 5 4 3 5 4" xfId="22201" xr:uid="{00000000-0005-0000-0000-000091550000}"/>
    <cellStyle name="Normal 5 4 3 5 4 2" xfId="22202" xr:uid="{00000000-0005-0000-0000-000092550000}"/>
    <cellStyle name="Normal 5 4 3 5 4 3" xfId="22203" xr:uid="{00000000-0005-0000-0000-000093550000}"/>
    <cellStyle name="Normal 5 4 3 5 4 4" xfId="22204" xr:uid="{00000000-0005-0000-0000-000094550000}"/>
    <cellStyle name="Normal 5 4 3 5 5" xfId="22205" xr:uid="{00000000-0005-0000-0000-000095550000}"/>
    <cellStyle name="Normal 5 4 3 5 5 2" xfId="22206" xr:uid="{00000000-0005-0000-0000-000096550000}"/>
    <cellStyle name="Normal 5 4 3 5 5 3" xfId="22207" xr:uid="{00000000-0005-0000-0000-000097550000}"/>
    <cellStyle name="Normal 5 4 3 5 5 4" xfId="22208" xr:uid="{00000000-0005-0000-0000-000098550000}"/>
    <cellStyle name="Normal 5 4 3 5 6" xfId="22209" xr:uid="{00000000-0005-0000-0000-000099550000}"/>
    <cellStyle name="Normal 5 4 3 5 6 2" xfId="22210" xr:uid="{00000000-0005-0000-0000-00009A550000}"/>
    <cellStyle name="Normal 5 4 3 5 6 3" xfId="22211" xr:uid="{00000000-0005-0000-0000-00009B550000}"/>
    <cellStyle name="Normal 5 4 3 5 7" xfId="22212" xr:uid="{00000000-0005-0000-0000-00009C550000}"/>
    <cellStyle name="Normal 5 4 3 5 8" xfId="22213" xr:uid="{00000000-0005-0000-0000-00009D550000}"/>
    <cellStyle name="Normal 5 4 3 5 9" xfId="22214" xr:uid="{00000000-0005-0000-0000-00009E550000}"/>
    <cellStyle name="Normal 5 4 3 6" xfId="22215" xr:uid="{00000000-0005-0000-0000-00009F550000}"/>
    <cellStyle name="Normal 5 4 3 6 2" xfId="22216" xr:uid="{00000000-0005-0000-0000-0000A0550000}"/>
    <cellStyle name="Normal 5 4 3 6 2 2" xfId="22217" xr:uid="{00000000-0005-0000-0000-0000A1550000}"/>
    <cellStyle name="Normal 5 4 3 6 2 2 2" xfId="22218" xr:uid="{00000000-0005-0000-0000-0000A2550000}"/>
    <cellStyle name="Normal 5 4 3 6 2 2 3" xfId="22219" xr:uid="{00000000-0005-0000-0000-0000A3550000}"/>
    <cellStyle name="Normal 5 4 3 6 2 2 4" xfId="22220" xr:uid="{00000000-0005-0000-0000-0000A4550000}"/>
    <cellStyle name="Normal 5 4 3 6 2 3" xfId="22221" xr:uid="{00000000-0005-0000-0000-0000A5550000}"/>
    <cellStyle name="Normal 5 4 3 6 2 3 2" xfId="22222" xr:uid="{00000000-0005-0000-0000-0000A6550000}"/>
    <cellStyle name="Normal 5 4 3 6 2 3 3" xfId="22223" xr:uid="{00000000-0005-0000-0000-0000A7550000}"/>
    <cellStyle name="Normal 5 4 3 6 2 4" xfId="22224" xr:uid="{00000000-0005-0000-0000-0000A8550000}"/>
    <cellStyle name="Normal 5 4 3 6 2 5" xfId="22225" xr:uid="{00000000-0005-0000-0000-0000A9550000}"/>
    <cellStyle name="Normal 5 4 3 6 2 6" xfId="22226" xr:uid="{00000000-0005-0000-0000-0000AA550000}"/>
    <cellStyle name="Normal 5 4 3 6 3" xfId="22227" xr:uid="{00000000-0005-0000-0000-0000AB550000}"/>
    <cellStyle name="Normal 5 4 3 6 3 2" xfId="22228" xr:uid="{00000000-0005-0000-0000-0000AC550000}"/>
    <cellStyle name="Normal 5 4 3 6 3 3" xfId="22229" xr:uid="{00000000-0005-0000-0000-0000AD550000}"/>
    <cellStyle name="Normal 5 4 3 6 3 4" xfId="22230" xr:uid="{00000000-0005-0000-0000-0000AE550000}"/>
    <cellStyle name="Normal 5 4 3 6 4" xfId="22231" xr:uid="{00000000-0005-0000-0000-0000AF550000}"/>
    <cellStyle name="Normal 5 4 3 6 4 2" xfId="22232" xr:uid="{00000000-0005-0000-0000-0000B0550000}"/>
    <cellStyle name="Normal 5 4 3 6 4 3" xfId="22233" xr:uid="{00000000-0005-0000-0000-0000B1550000}"/>
    <cellStyle name="Normal 5 4 3 6 4 4" xfId="22234" xr:uid="{00000000-0005-0000-0000-0000B2550000}"/>
    <cellStyle name="Normal 5 4 3 6 5" xfId="22235" xr:uid="{00000000-0005-0000-0000-0000B3550000}"/>
    <cellStyle name="Normal 5 4 3 6 5 2" xfId="22236" xr:uid="{00000000-0005-0000-0000-0000B4550000}"/>
    <cellStyle name="Normal 5 4 3 6 5 3" xfId="22237" xr:uid="{00000000-0005-0000-0000-0000B5550000}"/>
    <cellStyle name="Normal 5 4 3 6 6" xfId="22238" xr:uid="{00000000-0005-0000-0000-0000B6550000}"/>
    <cellStyle name="Normal 5 4 3 6 7" xfId="22239" xr:uid="{00000000-0005-0000-0000-0000B7550000}"/>
    <cellStyle name="Normal 5 4 3 6 8" xfId="22240" xr:uid="{00000000-0005-0000-0000-0000B8550000}"/>
    <cellStyle name="Normal 5 4 3 7" xfId="22241" xr:uid="{00000000-0005-0000-0000-0000B9550000}"/>
    <cellStyle name="Normal 5 4 3 7 2" xfId="22242" xr:uid="{00000000-0005-0000-0000-0000BA550000}"/>
    <cellStyle name="Normal 5 4 3 7 2 2" xfId="22243" xr:uid="{00000000-0005-0000-0000-0000BB550000}"/>
    <cellStyle name="Normal 5 4 3 7 2 3" xfId="22244" xr:uid="{00000000-0005-0000-0000-0000BC550000}"/>
    <cellStyle name="Normal 5 4 3 7 2 4" xfId="22245" xr:uid="{00000000-0005-0000-0000-0000BD550000}"/>
    <cellStyle name="Normal 5 4 3 7 3" xfId="22246" xr:uid="{00000000-0005-0000-0000-0000BE550000}"/>
    <cellStyle name="Normal 5 4 3 7 3 2" xfId="22247" xr:uid="{00000000-0005-0000-0000-0000BF550000}"/>
    <cellStyle name="Normal 5 4 3 7 3 3" xfId="22248" xr:uid="{00000000-0005-0000-0000-0000C0550000}"/>
    <cellStyle name="Normal 5 4 3 7 4" xfId="22249" xr:uid="{00000000-0005-0000-0000-0000C1550000}"/>
    <cellStyle name="Normal 5 4 3 7 5" xfId="22250" xr:uid="{00000000-0005-0000-0000-0000C2550000}"/>
    <cellStyle name="Normal 5 4 3 7 6" xfId="22251" xr:uid="{00000000-0005-0000-0000-0000C3550000}"/>
    <cellStyle name="Normal 5 4 3 8" xfId="22252" xr:uid="{00000000-0005-0000-0000-0000C4550000}"/>
    <cellStyle name="Normal 5 4 3 8 2" xfId="22253" xr:uid="{00000000-0005-0000-0000-0000C5550000}"/>
    <cellStyle name="Normal 5 4 3 8 3" xfId="22254" xr:uid="{00000000-0005-0000-0000-0000C6550000}"/>
    <cellStyle name="Normal 5 4 3 8 4" xfId="22255" xr:uid="{00000000-0005-0000-0000-0000C7550000}"/>
    <cellStyle name="Normal 5 4 3 9" xfId="22256" xr:uid="{00000000-0005-0000-0000-0000C8550000}"/>
    <cellStyle name="Normal 5 4 3 9 2" xfId="22257" xr:uid="{00000000-0005-0000-0000-0000C9550000}"/>
    <cellStyle name="Normal 5 4 3 9 3" xfId="22258" xr:uid="{00000000-0005-0000-0000-0000CA550000}"/>
    <cellStyle name="Normal 5 4 3 9 4" xfId="22259" xr:uid="{00000000-0005-0000-0000-0000CB550000}"/>
    <cellStyle name="Normal 5 4 4" xfId="421" xr:uid="{00000000-0005-0000-0000-0000CC550000}"/>
    <cellStyle name="Normal 5 4 4 10" xfId="22260" xr:uid="{00000000-0005-0000-0000-0000CD550000}"/>
    <cellStyle name="Normal 5 4 4 11" xfId="22261" xr:uid="{00000000-0005-0000-0000-0000CE550000}"/>
    <cellStyle name="Normal 5 4 4 2" xfId="22262" xr:uid="{00000000-0005-0000-0000-0000CF550000}"/>
    <cellStyle name="Normal 5 4 4 2 10" xfId="22263" xr:uid="{00000000-0005-0000-0000-0000D0550000}"/>
    <cellStyle name="Normal 5 4 4 2 2" xfId="22264" xr:uid="{00000000-0005-0000-0000-0000D1550000}"/>
    <cellStyle name="Normal 5 4 4 2 2 2" xfId="22265" xr:uid="{00000000-0005-0000-0000-0000D2550000}"/>
    <cellStyle name="Normal 5 4 4 2 2 2 2" xfId="22266" xr:uid="{00000000-0005-0000-0000-0000D3550000}"/>
    <cellStyle name="Normal 5 4 4 2 2 2 2 2" xfId="22267" xr:uid="{00000000-0005-0000-0000-0000D4550000}"/>
    <cellStyle name="Normal 5 4 4 2 2 2 2 3" xfId="22268" xr:uid="{00000000-0005-0000-0000-0000D5550000}"/>
    <cellStyle name="Normal 5 4 4 2 2 2 2 4" xfId="22269" xr:uid="{00000000-0005-0000-0000-0000D6550000}"/>
    <cellStyle name="Normal 5 4 4 2 2 2 3" xfId="22270" xr:uid="{00000000-0005-0000-0000-0000D7550000}"/>
    <cellStyle name="Normal 5 4 4 2 2 2 3 2" xfId="22271" xr:uid="{00000000-0005-0000-0000-0000D8550000}"/>
    <cellStyle name="Normal 5 4 4 2 2 2 3 3" xfId="22272" xr:uid="{00000000-0005-0000-0000-0000D9550000}"/>
    <cellStyle name="Normal 5 4 4 2 2 2 4" xfId="22273" xr:uid="{00000000-0005-0000-0000-0000DA550000}"/>
    <cellStyle name="Normal 5 4 4 2 2 2 5" xfId="22274" xr:uid="{00000000-0005-0000-0000-0000DB550000}"/>
    <cellStyle name="Normal 5 4 4 2 2 2 6" xfId="22275" xr:uid="{00000000-0005-0000-0000-0000DC550000}"/>
    <cellStyle name="Normal 5 4 4 2 2 3" xfId="22276" xr:uid="{00000000-0005-0000-0000-0000DD550000}"/>
    <cellStyle name="Normal 5 4 4 2 2 3 2" xfId="22277" xr:uid="{00000000-0005-0000-0000-0000DE550000}"/>
    <cellStyle name="Normal 5 4 4 2 2 3 3" xfId="22278" xr:uid="{00000000-0005-0000-0000-0000DF550000}"/>
    <cellStyle name="Normal 5 4 4 2 2 3 4" xfId="22279" xr:uid="{00000000-0005-0000-0000-0000E0550000}"/>
    <cellStyle name="Normal 5 4 4 2 2 4" xfId="22280" xr:uid="{00000000-0005-0000-0000-0000E1550000}"/>
    <cellStyle name="Normal 5 4 4 2 2 4 2" xfId="22281" xr:uid="{00000000-0005-0000-0000-0000E2550000}"/>
    <cellStyle name="Normal 5 4 4 2 2 4 3" xfId="22282" xr:uid="{00000000-0005-0000-0000-0000E3550000}"/>
    <cellStyle name="Normal 5 4 4 2 2 4 4" xfId="22283" xr:uid="{00000000-0005-0000-0000-0000E4550000}"/>
    <cellStyle name="Normal 5 4 4 2 2 5" xfId="22284" xr:uid="{00000000-0005-0000-0000-0000E5550000}"/>
    <cellStyle name="Normal 5 4 4 2 2 5 2" xfId="22285" xr:uid="{00000000-0005-0000-0000-0000E6550000}"/>
    <cellStyle name="Normal 5 4 4 2 2 5 3" xfId="22286" xr:uid="{00000000-0005-0000-0000-0000E7550000}"/>
    <cellStyle name="Normal 5 4 4 2 2 5 4" xfId="22287" xr:uid="{00000000-0005-0000-0000-0000E8550000}"/>
    <cellStyle name="Normal 5 4 4 2 2 6" xfId="22288" xr:uid="{00000000-0005-0000-0000-0000E9550000}"/>
    <cellStyle name="Normal 5 4 4 2 2 6 2" xfId="22289" xr:uid="{00000000-0005-0000-0000-0000EA550000}"/>
    <cellStyle name="Normal 5 4 4 2 2 6 3" xfId="22290" xr:uid="{00000000-0005-0000-0000-0000EB550000}"/>
    <cellStyle name="Normal 5 4 4 2 2 7" xfId="22291" xr:uid="{00000000-0005-0000-0000-0000EC550000}"/>
    <cellStyle name="Normal 5 4 4 2 2 8" xfId="22292" xr:uid="{00000000-0005-0000-0000-0000ED550000}"/>
    <cellStyle name="Normal 5 4 4 2 2 9" xfId="22293" xr:uid="{00000000-0005-0000-0000-0000EE550000}"/>
    <cellStyle name="Normal 5 4 4 2 3" xfId="22294" xr:uid="{00000000-0005-0000-0000-0000EF550000}"/>
    <cellStyle name="Normal 5 4 4 2 3 2" xfId="22295" xr:uid="{00000000-0005-0000-0000-0000F0550000}"/>
    <cellStyle name="Normal 5 4 4 2 3 2 2" xfId="22296" xr:uid="{00000000-0005-0000-0000-0000F1550000}"/>
    <cellStyle name="Normal 5 4 4 2 3 2 3" xfId="22297" xr:uid="{00000000-0005-0000-0000-0000F2550000}"/>
    <cellStyle name="Normal 5 4 4 2 3 2 4" xfId="22298" xr:uid="{00000000-0005-0000-0000-0000F3550000}"/>
    <cellStyle name="Normal 5 4 4 2 3 3" xfId="22299" xr:uid="{00000000-0005-0000-0000-0000F4550000}"/>
    <cellStyle name="Normal 5 4 4 2 3 3 2" xfId="22300" xr:uid="{00000000-0005-0000-0000-0000F5550000}"/>
    <cellStyle name="Normal 5 4 4 2 3 3 3" xfId="22301" xr:uid="{00000000-0005-0000-0000-0000F6550000}"/>
    <cellStyle name="Normal 5 4 4 2 3 4" xfId="22302" xr:uid="{00000000-0005-0000-0000-0000F7550000}"/>
    <cellStyle name="Normal 5 4 4 2 3 5" xfId="22303" xr:uid="{00000000-0005-0000-0000-0000F8550000}"/>
    <cellStyle name="Normal 5 4 4 2 3 6" xfId="22304" xr:uid="{00000000-0005-0000-0000-0000F9550000}"/>
    <cellStyle name="Normal 5 4 4 2 4" xfId="22305" xr:uid="{00000000-0005-0000-0000-0000FA550000}"/>
    <cellStyle name="Normal 5 4 4 2 4 2" xfId="22306" xr:uid="{00000000-0005-0000-0000-0000FB550000}"/>
    <cellStyle name="Normal 5 4 4 2 4 3" xfId="22307" xr:uid="{00000000-0005-0000-0000-0000FC550000}"/>
    <cellStyle name="Normal 5 4 4 2 4 4" xfId="22308" xr:uid="{00000000-0005-0000-0000-0000FD550000}"/>
    <cellStyle name="Normal 5 4 4 2 5" xfId="22309" xr:uid="{00000000-0005-0000-0000-0000FE550000}"/>
    <cellStyle name="Normal 5 4 4 2 5 2" xfId="22310" xr:uid="{00000000-0005-0000-0000-0000FF550000}"/>
    <cellStyle name="Normal 5 4 4 2 5 3" xfId="22311" xr:uid="{00000000-0005-0000-0000-000000560000}"/>
    <cellStyle name="Normal 5 4 4 2 5 4" xfId="22312" xr:uid="{00000000-0005-0000-0000-000001560000}"/>
    <cellStyle name="Normal 5 4 4 2 6" xfId="22313" xr:uid="{00000000-0005-0000-0000-000002560000}"/>
    <cellStyle name="Normal 5 4 4 2 6 2" xfId="22314" xr:uid="{00000000-0005-0000-0000-000003560000}"/>
    <cellStyle name="Normal 5 4 4 2 6 3" xfId="22315" xr:uid="{00000000-0005-0000-0000-000004560000}"/>
    <cellStyle name="Normal 5 4 4 2 6 4" xfId="22316" xr:uid="{00000000-0005-0000-0000-000005560000}"/>
    <cellStyle name="Normal 5 4 4 2 7" xfId="22317" xr:uid="{00000000-0005-0000-0000-000006560000}"/>
    <cellStyle name="Normal 5 4 4 2 7 2" xfId="22318" xr:uid="{00000000-0005-0000-0000-000007560000}"/>
    <cellStyle name="Normal 5 4 4 2 7 3" xfId="22319" xr:uid="{00000000-0005-0000-0000-000008560000}"/>
    <cellStyle name="Normal 5 4 4 2 8" xfId="22320" xr:uid="{00000000-0005-0000-0000-000009560000}"/>
    <cellStyle name="Normal 5 4 4 2 9" xfId="22321" xr:uid="{00000000-0005-0000-0000-00000A560000}"/>
    <cellStyle name="Normal 5 4 4 3" xfId="22322" xr:uid="{00000000-0005-0000-0000-00000B560000}"/>
    <cellStyle name="Normal 5 4 4 3 2" xfId="22323" xr:uid="{00000000-0005-0000-0000-00000C560000}"/>
    <cellStyle name="Normal 5 4 4 3 2 2" xfId="22324" xr:uid="{00000000-0005-0000-0000-00000D560000}"/>
    <cellStyle name="Normal 5 4 4 3 2 2 2" xfId="22325" xr:uid="{00000000-0005-0000-0000-00000E560000}"/>
    <cellStyle name="Normal 5 4 4 3 2 2 3" xfId="22326" xr:uid="{00000000-0005-0000-0000-00000F560000}"/>
    <cellStyle name="Normal 5 4 4 3 2 2 4" xfId="22327" xr:uid="{00000000-0005-0000-0000-000010560000}"/>
    <cellStyle name="Normal 5 4 4 3 2 3" xfId="22328" xr:uid="{00000000-0005-0000-0000-000011560000}"/>
    <cellStyle name="Normal 5 4 4 3 2 3 2" xfId="22329" xr:uid="{00000000-0005-0000-0000-000012560000}"/>
    <cellStyle name="Normal 5 4 4 3 2 3 3" xfId="22330" xr:uid="{00000000-0005-0000-0000-000013560000}"/>
    <cellStyle name="Normal 5 4 4 3 2 4" xfId="22331" xr:uid="{00000000-0005-0000-0000-000014560000}"/>
    <cellStyle name="Normal 5 4 4 3 2 5" xfId="22332" xr:uid="{00000000-0005-0000-0000-000015560000}"/>
    <cellStyle name="Normal 5 4 4 3 2 6" xfId="22333" xr:uid="{00000000-0005-0000-0000-000016560000}"/>
    <cellStyle name="Normal 5 4 4 3 3" xfId="22334" xr:uid="{00000000-0005-0000-0000-000017560000}"/>
    <cellStyle name="Normal 5 4 4 3 3 2" xfId="22335" xr:uid="{00000000-0005-0000-0000-000018560000}"/>
    <cellStyle name="Normal 5 4 4 3 3 3" xfId="22336" xr:uid="{00000000-0005-0000-0000-000019560000}"/>
    <cellStyle name="Normal 5 4 4 3 3 4" xfId="22337" xr:uid="{00000000-0005-0000-0000-00001A560000}"/>
    <cellStyle name="Normal 5 4 4 3 4" xfId="22338" xr:uid="{00000000-0005-0000-0000-00001B560000}"/>
    <cellStyle name="Normal 5 4 4 3 4 2" xfId="22339" xr:uid="{00000000-0005-0000-0000-00001C560000}"/>
    <cellStyle name="Normal 5 4 4 3 4 3" xfId="22340" xr:uid="{00000000-0005-0000-0000-00001D560000}"/>
    <cellStyle name="Normal 5 4 4 3 4 4" xfId="22341" xr:uid="{00000000-0005-0000-0000-00001E560000}"/>
    <cellStyle name="Normal 5 4 4 3 5" xfId="22342" xr:uid="{00000000-0005-0000-0000-00001F560000}"/>
    <cellStyle name="Normal 5 4 4 3 5 2" xfId="22343" xr:uid="{00000000-0005-0000-0000-000020560000}"/>
    <cellStyle name="Normal 5 4 4 3 5 3" xfId="22344" xr:uid="{00000000-0005-0000-0000-000021560000}"/>
    <cellStyle name="Normal 5 4 4 3 5 4" xfId="22345" xr:uid="{00000000-0005-0000-0000-000022560000}"/>
    <cellStyle name="Normal 5 4 4 3 6" xfId="22346" xr:uid="{00000000-0005-0000-0000-000023560000}"/>
    <cellStyle name="Normal 5 4 4 3 6 2" xfId="22347" xr:uid="{00000000-0005-0000-0000-000024560000}"/>
    <cellStyle name="Normal 5 4 4 3 6 3" xfId="22348" xr:uid="{00000000-0005-0000-0000-000025560000}"/>
    <cellStyle name="Normal 5 4 4 3 7" xfId="22349" xr:uid="{00000000-0005-0000-0000-000026560000}"/>
    <cellStyle name="Normal 5 4 4 3 8" xfId="22350" xr:uid="{00000000-0005-0000-0000-000027560000}"/>
    <cellStyle name="Normal 5 4 4 3 9" xfId="22351" xr:uid="{00000000-0005-0000-0000-000028560000}"/>
    <cellStyle name="Normal 5 4 4 4" xfId="22352" xr:uid="{00000000-0005-0000-0000-000029560000}"/>
    <cellStyle name="Normal 5 4 4 4 2" xfId="22353" xr:uid="{00000000-0005-0000-0000-00002A560000}"/>
    <cellStyle name="Normal 5 4 4 4 2 2" xfId="22354" xr:uid="{00000000-0005-0000-0000-00002B560000}"/>
    <cellStyle name="Normal 5 4 4 4 2 3" xfId="22355" xr:uid="{00000000-0005-0000-0000-00002C560000}"/>
    <cellStyle name="Normal 5 4 4 4 2 4" xfId="22356" xr:uid="{00000000-0005-0000-0000-00002D560000}"/>
    <cellStyle name="Normal 5 4 4 4 3" xfId="22357" xr:uid="{00000000-0005-0000-0000-00002E560000}"/>
    <cellStyle name="Normal 5 4 4 4 3 2" xfId="22358" xr:uid="{00000000-0005-0000-0000-00002F560000}"/>
    <cellStyle name="Normal 5 4 4 4 3 3" xfId="22359" xr:uid="{00000000-0005-0000-0000-000030560000}"/>
    <cellStyle name="Normal 5 4 4 4 4" xfId="22360" xr:uid="{00000000-0005-0000-0000-000031560000}"/>
    <cellStyle name="Normal 5 4 4 4 5" xfId="22361" xr:uid="{00000000-0005-0000-0000-000032560000}"/>
    <cellStyle name="Normal 5 4 4 4 6" xfId="22362" xr:uid="{00000000-0005-0000-0000-000033560000}"/>
    <cellStyle name="Normal 5 4 4 5" xfId="22363" xr:uid="{00000000-0005-0000-0000-000034560000}"/>
    <cellStyle name="Normal 5 4 4 5 2" xfId="22364" xr:uid="{00000000-0005-0000-0000-000035560000}"/>
    <cellStyle name="Normal 5 4 4 5 3" xfId="22365" xr:uid="{00000000-0005-0000-0000-000036560000}"/>
    <cellStyle name="Normal 5 4 4 5 4" xfId="22366" xr:uid="{00000000-0005-0000-0000-000037560000}"/>
    <cellStyle name="Normal 5 4 4 6" xfId="22367" xr:uid="{00000000-0005-0000-0000-000038560000}"/>
    <cellStyle name="Normal 5 4 4 6 2" xfId="22368" xr:uid="{00000000-0005-0000-0000-000039560000}"/>
    <cellStyle name="Normal 5 4 4 6 3" xfId="22369" xr:uid="{00000000-0005-0000-0000-00003A560000}"/>
    <cellStyle name="Normal 5 4 4 6 4" xfId="22370" xr:uid="{00000000-0005-0000-0000-00003B560000}"/>
    <cellStyle name="Normal 5 4 4 7" xfId="22371" xr:uid="{00000000-0005-0000-0000-00003C560000}"/>
    <cellStyle name="Normal 5 4 4 7 2" xfId="22372" xr:uid="{00000000-0005-0000-0000-00003D560000}"/>
    <cellStyle name="Normal 5 4 4 7 3" xfId="22373" xr:uid="{00000000-0005-0000-0000-00003E560000}"/>
    <cellStyle name="Normal 5 4 4 7 4" xfId="22374" xr:uid="{00000000-0005-0000-0000-00003F560000}"/>
    <cellStyle name="Normal 5 4 4 8" xfId="22375" xr:uid="{00000000-0005-0000-0000-000040560000}"/>
    <cellStyle name="Normal 5 4 4 8 2" xfId="22376" xr:uid="{00000000-0005-0000-0000-000041560000}"/>
    <cellStyle name="Normal 5 4 4 8 3" xfId="22377" xr:uid="{00000000-0005-0000-0000-000042560000}"/>
    <cellStyle name="Normal 5 4 4 9" xfId="22378" xr:uid="{00000000-0005-0000-0000-000043560000}"/>
    <cellStyle name="Normal 5 4 5" xfId="22379" xr:uid="{00000000-0005-0000-0000-000044560000}"/>
    <cellStyle name="Normal 5 4 5 10" xfId="22380" xr:uid="{00000000-0005-0000-0000-000045560000}"/>
    <cellStyle name="Normal 5 4 5 11" xfId="22381" xr:uid="{00000000-0005-0000-0000-000046560000}"/>
    <cellStyle name="Normal 5 4 5 2" xfId="22382" xr:uid="{00000000-0005-0000-0000-000047560000}"/>
    <cellStyle name="Normal 5 4 5 2 10" xfId="22383" xr:uid="{00000000-0005-0000-0000-000048560000}"/>
    <cellStyle name="Normal 5 4 5 2 2" xfId="22384" xr:uid="{00000000-0005-0000-0000-000049560000}"/>
    <cellStyle name="Normal 5 4 5 2 2 2" xfId="22385" xr:uid="{00000000-0005-0000-0000-00004A560000}"/>
    <cellStyle name="Normal 5 4 5 2 2 2 2" xfId="22386" xr:uid="{00000000-0005-0000-0000-00004B560000}"/>
    <cellStyle name="Normal 5 4 5 2 2 2 2 2" xfId="22387" xr:uid="{00000000-0005-0000-0000-00004C560000}"/>
    <cellStyle name="Normal 5 4 5 2 2 2 2 3" xfId="22388" xr:uid="{00000000-0005-0000-0000-00004D560000}"/>
    <cellStyle name="Normal 5 4 5 2 2 2 2 4" xfId="22389" xr:uid="{00000000-0005-0000-0000-00004E560000}"/>
    <cellStyle name="Normal 5 4 5 2 2 2 3" xfId="22390" xr:uid="{00000000-0005-0000-0000-00004F560000}"/>
    <cellStyle name="Normal 5 4 5 2 2 2 3 2" xfId="22391" xr:uid="{00000000-0005-0000-0000-000050560000}"/>
    <cellStyle name="Normal 5 4 5 2 2 2 3 3" xfId="22392" xr:uid="{00000000-0005-0000-0000-000051560000}"/>
    <cellStyle name="Normal 5 4 5 2 2 2 4" xfId="22393" xr:uid="{00000000-0005-0000-0000-000052560000}"/>
    <cellStyle name="Normal 5 4 5 2 2 2 5" xfId="22394" xr:uid="{00000000-0005-0000-0000-000053560000}"/>
    <cellStyle name="Normal 5 4 5 2 2 2 6" xfId="22395" xr:uid="{00000000-0005-0000-0000-000054560000}"/>
    <cellStyle name="Normal 5 4 5 2 2 3" xfId="22396" xr:uid="{00000000-0005-0000-0000-000055560000}"/>
    <cellStyle name="Normal 5 4 5 2 2 3 2" xfId="22397" xr:uid="{00000000-0005-0000-0000-000056560000}"/>
    <cellStyle name="Normal 5 4 5 2 2 3 3" xfId="22398" xr:uid="{00000000-0005-0000-0000-000057560000}"/>
    <cellStyle name="Normal 5 4 5 2 2 3 4" xfId="22399" xr:uid="{00000000-0005-0000-0000-000058560000}"/>
    <cellStyle name="Normal 5 4 5 2 2 4" xfId="22400" xr:uid="{00000000-0005-0000-0000-000059560000}"/>
    <cellStyle name="Normal 5 4 5 2 2 4 2" xfId="22401" xr:uid="{00000000-0005-0000-0000-00005A560000}"/>
    <cellStyle name="Normal 5 4 5 2 2 4 3" xfId="22402" xr:uid="{00000000-0005-0000-0000-00005B560000}"/>
    <cellStyle name="Normal 5 4 5 2 2 4 4" xfId="22403" xr:uid="{00000000-0005-0000-0000-00005C560000}"/>
    <cellStyle name="Normal 5 4 5 2 2 5" xfId="22404" xr:uid="{00000000-0005-0000-0000-00005D560000}"/>
    <cellStyle name="Normal 5 4 5 2 2 5 2" xfId="22405" xr:uid="{00000000-0005-0000-0000-00005E560000}"/>
    <cellStyle name="Normal 5 4 5 2 2 5 3" xfId="22406" xr:uid="{00000000-0005-0000-0000-00005F560000}"/>
    <cellStyle name="Normal 5 4 5 2 2 5 4" xfId="22407" xr:uid="{00000000-0005-0000-0000-000060560000}"/>
    <cellStyle name="Normal 5 4 5 2 2 6" xfId="22408" xr:uid="{00000000-0005-0000-0000-000061560000}"/>
    <cellStyle name="Normal 5 4 5 2 2 6 2" xfId="22409" xr:uid="{00000000-0005-0000-0000-000062560000}"/>
    <cellStyle name="Normal 5 4 5 2 2 6 3" xfId="22410" xr:uid="{00000000-0005-0000-0000-000063560000}"/>
    <cellStyle name="Normal 5 4 5 2 2 7" xfId="22411" xr:uid="{00000000-0005-0000-0000-000064560000}"/>
    <cellStyle name="Normal 5 4 5 2 2 8" xfId="22412" xr:uid="{00000000-0005-0000-0000-000065560000}"/>
    <cellStyle name="Normal 5 4 5 2 2 9" xfId="22413" xr:uid="{00000000-0005-0000-0000-000066560000}"/>
    <cellStyle name="Normal 5 4 5 2 3" xfId="22414" xr:uid="{00000000-0005-0000-0000-000067560000}"/>
    <cellStyle name="Normal 5 4 5 2 3 2" xfId="22415" xr:uid="{00000000-0005-0000-0000-000068560000}"/>
    <cellStyle name="Normal 5 4 5 2 3 2 2" xfId="22416" xr:uid="{00000000-0005-0000-0000-000069560000}"/>
    <cellStyle name="Normal 5 4 5 2 3 2 3" xfId="22417" xr:uid="{00000000-0005-0000-0000-00006A560000}"/>
    <cellStyle name="Normal 5 4 5 2 3 2 4" xfId="22418" xr:uid="{00000000-0005-0000-0000-00006B560000}"/>
    <cellStyle name="Normal 5 4 5 2 3 3" xfId="22419" xr:uid="{00000000-0005-0000-0000-00006C560000}"/>
    <cellStyle name="Normal 5 4 5 2 3 3 2" xfId="22420" xr:uid="{00000000-0005-0000-0000-00006D560000}"/>
    <cellStyle name="Normal 5 4 5 2 3 3 3" xfId="22421" xr:uid="{00000000-0005-0000-0000-00006E560000}"/>
    <cellStyle name="Normal 5 4 5 2 3 4" xfId="22422" xr:uid="{00000000-0005-0000-0000-00006F560000}"/>
    <cellStyle name="Normal 5 4 5 2 3 5" xfId="22423" xr:uid="{00000000-0005-0000-0000-000070560000}"/>
    <cellStyle name="Normal 5 4 5 2 3 6" xfId="22424" xr:uid="{00000000-0005-0000-0000-000071560000}"/>
    <cellStyle name="Normal 5 4 5 2 4" xfId="22425" xr:uid="{00000000-0005-0000-0000-000072560000}"/>
    <cellStyle name="Normal 5 4 5 2 4 2" xfId="22426" xr:uid="{00000000-0005-0000-0000-000073560000}"/>
    <cellStyle name="Normal 5 4 5 2 4 3" xfId="22427" xr:uid="{00000000-0005-0000-0000-000074560000}"/>
    <cellStyle name="Normal 5 4 5 2 4 4" xfId="22428" xr:uid="{00000000-0005-0000-0000-000075560000}"/>
    <cellStyle name="Normal 5 4 5 2 5" xfId="22429" xr:uid="{00000000-0005-0000-0000-000076560000}"/>
    <cellStyle name="Normal 5 4 5 2 5 2" xfId="22430" xr:uid="{00000000-0005-0000-0000-000077560000}"/>
    <cellStyle name="Normal 5 4 5 2 5 3" xfId="22431" xr:uid="{00000000-0005-0000-0000-000078560000}"/>
    <cellStyle name="Normal 5 4 5 2 5 4" xfId="22432" xr:uid="{00000000-0005-0000-0000-000079560000}"/>
    <cellStyle name="Normal 5 4 5 2 6" xfId="22433" xr:uid="{00000000-0005-0000-0000-00007A560000}"/>
    <cellStyle name="Normal 5 4 5 2 6 2" xfId="22434" xr:uid="{00000000-0005-0000-0000-00007B560000}"/>
    <cellStyle name="Normal 5 4 5 2 6 3" xfId="22435" xr:uid="{00000000-0005-0000-0000-00007C560000}"/>
    <cellStyle name="Normal 5 4 5 2 6 4" xfId="22436" xr:uid="{00000000-0005-0000-0000-00007D560000}"/>
    <cellStyle name="Normal 5 4 5 2 7" xfId="22437" xr:uid="{00000000-0005-0000-0000-00007E560000}"/>
    <cellStyle name="Normal 5 4 5 2 7 2" xfId="22438" xr:uid="{00000000-0005-0000-0000-00007F560000}"/>
    <cellStyle name="Normal 5 4 5 2 7 3" xfId="22439" xr:uid="{00000000-0005-0000-0000-000080560000}"/>
    <cellStyle name="Normal 5 4 5 2 8" xfId="22440" xr:uid="{00000000-0005-0000-0000-000081560000}"/>
    <cellStyle name="Normal 5 4 5 2 9" xfId="22441" xr:uid="{00000000-0005-0000-0000-000082560000}"/>
    <cellStyle name="Normal 5 4 5 3" xfId="22442" xr:uid="{00000000-0005-0000-0000-000083560000}"/>
    <cellStyle name="Normal 5 4 5 3 2" xfId="22443" xr:uid="{00000000-0005-0000-0000-000084560000}"/>
    <cellStyle name="Normal 5 4 5 3 2 2" xfId="22444" xr:uid="{00000000-0005-0000-0000-000085560000}"/>
    <cellStyle name="Normal 5 4 5 3 2 2 2" xfId="22445" xr:uid="{00000000-0005-0000-0000-000086560000}"/>
    <cellStyle name="Normal 5 4 5 3 2 2 3" xfId="22446" xr:uid="{00000000-0005-0000-0000-000087560000}"/>
    <cellStyle name="Normal 5 4 5 3 2 2 4" xfId="22447" xr:uid="{00000000-0005-0000-0000-000088560000}"/>
    <cellStyle name="Normal 5 4 5 3 2 3" xfId="22448" xr:uid="{00000000-0005-0000-0000-000089560000}"/>
    <cellStyle name="Normal 5 4 5 3 2 3 2" xfId="22449" xr:uid="{00000000-0005-0000-0000-00008A560000}"/>
    <cellStyle name="Normal 5 4 5 3 2 3 3" xfId="22450" xr:uid="{00000000-0005-0000-0000-00008B560000}"/>
    <cellStyle name="Normal 5 4 5 3 2 4" xfId="22451" xr:uid="{00000000-0005-0000-0000-00008C560000}"/>
    <cellStyle name="Normal 5 4 5 3 2 5" xfId="22452" xr:uid="{00000000-0005-0000-0000-00008D560000}"/>
    <cellStyle name="Normal 5 4 5 3 2 6" xfId="22453" xr:uid="{00000000-0005-0000-0000-00008E560000}"/>
    <cellStyle name="Normal 5 4 5 3 3" xfId="22454" xr:uid="{00000000-0005-0000-0000-00008F560000}"/>
    <cellStyle name="Normal 5 4 5 3 3 2" xfId="22455" xr:uid="{00000000-0005-0000-0000-000090560000}"/>
    <cellStyle name="Normal 5 4 5 3 3 3" xfId="22456" xr:uid="{00000000-0005-0000-0000-000091560000}"/>
    <cellStyle name="Normal 5 4 5 3 3 4" xfId="22457" xr:uid="{00000000-0005-0000-0000-000092560000}"/>
    <cellStyle name="Normal 5 4 5 3 4" xfId="22458" xr:uid="{00000000-0005-0000-0000-000093560000}"/>
    <cellStyle name="Normal 5 4 5 3 4 2" xfId="22459" xr:uid="{00000000-0005-0000-0000-000094560000}"/>
    <cellStyle name="Normal 5 4 5 3 4 3" xfId="22460" xr:uid="{00000000-0005-0000-0000-000095560000}"/>
    <cellStyle name="Normal 5 4 5 3 4 4" xfId="22461" xr:uid="{00000000-0005-0000-0000-000096560000}"/>
    <cellStyle name="Normal 5 4 5 3 5" xfId="22462" xr:uid="{00000000-0005-0000-0000-000097560000}"/>
    <cellStyle name="Normal 5 4 5 3 5 2" xfId="22463" xr:uid="{00000000-0005-0000-0000-000098560000}"/>
    <cellStyle name="Normal 5 4 5 3 5 3" xfId="22464" xr:uid="{00000000-0005-0000-0000-000099560000}"/>
    <cellStyle name="Normal 5 4 5 3 5 4" xfId="22465" xr:uid="{00000000-0005-0000-0000-00009A560000}"/>
    <cellStyle name="Normal 5 4 5 3 6" xfId="22466" xr:uid="{00000000-0005-0000-0000-00009B560000}"/>
    <cellStyle name="Normal 5 4 5 3 6 2" xfId="22467" xr:uid="{00000000-0005-0000-0000-00009C560000}"/>
    <cellStyle name="Normal 5 4 5 3 6 3" xfId="22468" xr:uid="{00000000-0005-0000-0000-00009D560000}"/>
    <cellStyle name="Normal 5 4 5 3 7" xfId="22469" xr:uid="{00000000-0005-0000-0000-00009E560000}"/>
    <cellStyle name="Normal 5 4 5 3 8" xfId="22470" xr:uid="{00000000-0005-0000-0000-00009F560000}"/>
    <cellStyle name="Normal 5 4 5 3 9" xfId="22471" xr:uid="{00000000-0005-0000-0000-0000A0560000}"/>
    <cellStyle name="Normal 5 4 5 4" xfId="22472" xr:uid="{00000000-0005-0000-0000-0000A1560000}"/>
    <cellStyle name="Normal 5 4 5 4 2" xfId="22473" xr:uid="{00000000-0005-0000-0000-0000A2560000}"/>
    <cellStyle name="Normal 5 4 5 4 2 2" xfId="22474" xr:uid="{00000000-0005-0000-0000-0000A3560000}"/>
    <cellStyle name="Normal 5 4 5 4 2 3" xfId="22475" xr:uid="{00000000-0005-0000-0000-0000A4560000}"/>
    <cellStyle name="Normal 5 4 5 4 2 4" xfId="22476" xr:uid="{00000000-0005-0000-0000-0000A5560000}"/>
    <cellStyle name="Normal 5 4 5 4 3" xfId="22477" xr:uid="{00000000-0005-0000-0000-0000A6560000}"/>
    <cellStyle name="Normal 5 4 5 4 3 2" xfId="22478" xr:uid="{00000000-0005-0000-0000-0000A7560000}"/>
    <cellStyle name="Normal 5 4 5 4 3 3" xfId="22479" xr:uid="{00000000-0005-0000-0000-0000A8560000}"/>
    <cellStyle name="Normal 5 4 5 4 4" xfId="22480" xr:uid="{00000000-0005-0000-0000-0000A9560000}"/>
    <cellStyle name="Normal 5 4 5 4 5" xfId="22481" xr:uid="{00000000-0005-0000-0000-0000AA560000}"/>
    <cellStyle name="Normal 5 4 5 4 6" xfId="22482" xr:uid="{00000000-0005-0000-0000-0000AB560000}"/>
    <cellStyle name="Normal 5 4 5 5" xfId="22483" xr:uid="{00000000-0005-0000-0000-0000AC560000}"/>
    <cellStyle name="Normal 5 4 5 5 2" xfId="22484" xr:uid="{00000000-0005-0000-0000-0000AD560000}"/>
    <cellStyle name="Normal 5 4 5 5 3" xfId="22485" xr:uid="{00000000-0005-0000-0000-0000AE560000}"/>
    <cellStyle name="Normal 5 4 5 5 4" xfId="22486" xr:uid="{00000000-0005-0000-0000-0000AF560000}"/>
    <cellStyle name="Normal 5 4 5 6" xfId="22487" xr:uid="{00000000-0005-0000-0000-0000B0560000}"/>
    <cellStyle name="Normal 5 4 5 6 2" xfId="22488" xr:uid="{00000000-0005-0000-0000-0000B1560000}"/>
    <cellStyle name="Normal 5 4 5 6 3" xfId="22489" xr:uid="{00000000-0005-0000-0000-0000B2560000}"/>
    <cellStyle name="Normal 5 4 5 6 4" xfId="22490" xr:uid="{00000000-0005-0000-0000-0000B3560000}"/>
    <cellStyle name="Normal 5 4 5 7" xfId="22491" xr:uid="{00000000-0005-0000-0000-0000B4560000}"/>
    <cellStyle name="Normal 5 4 5 7 2" xfId="22492" xr:uid="{00000000-0005-0000-0000-0000B5560000}"/>
    <cellStyle name="Normal 5 4 5 7 3" xfId="22493" xr:uid="{00000000-0005-0000-0000-0000B6560000}"/>
    <cellStyle name="Normal 5 4 5 7 4" xfId="22494" xr:uid="{00000000-0005-0000-0000-0000B7560000}"/>
    <cellStyle name="Normal 5 4 5 8" xfId="22495" xr:uid="{00000000-0005-0000-0000-0000B8560000}"/>
    <cellStyle name="Normal 5 4 5 8 2" xfId="22496" xr:uid="{00000000-0005-0000-0000-0000B9560000}"/>
    <cellStyle name="Normal 5 4 5 8 3" xfId="22497" xr:uid="{00000000-0005-0000-0000-0000BA560000}"/>
    <cellStyle name="Normal 5 4 5 9" xfId="22498" xr:uid="{00000000-0005-0000-0000-0000BB560000}"/>
    <cellStyle name="Normal 5 4 6" xfId="22499" xr:uid="{00000000-0005-0000-0000-0000BC560000}"/>
    <cellStyle name="Normal 5 4 6 10" xfId="22500" xr:uid="{00000000-0005-0000-0000-0000BD560000}"/>
    <cellStyle name="Normal 5 4 6 11" xfId="22501" xr:uid="{00000000-0005-0000-0000-0000BE560000}"/>
    <cellStyle name="Normal 5 4 6 2" xfId="22502" xr:uid="{00000000-0005-0000-0000-0000BF560000}"/>
    <cellStyle name="Normal 5 4 6 2 10" xfId="22503" xr:uid="{00000000-0005-0000-0000-0000C0560000}"/>
    <cellStyle name="Normal 5 4 6 2 2" xfId="22504" xr:uid="{00000000-0005-0000-0000-0000C1560000}"/>
    <cellStyle name="Normal 5 4 6 2 2 2" xfId="22505" xr:uid="{00000000-0005-0000-0000-0000C2560000}"/>
    <cellStyle name="Normal 5 4 6 2 2 2 2" xfId="22506" xr:uid="{00000000-0005-0000-0000-0000C3560000}"/>
    <cellStyle name="Normal 5 4 6 2 2 2 2 2" xfId="22507" xr:uid="{00000000-0005-0000-0000-0000C4560000}"/>
    <cellStyle name="Normal 5 4 6 2 2 2 2 3" xfId="22508" xr:uid="{00000000-0005-0000-0000-0000C5560000}"/>
    <cellStyle name="Normal 5 4 6 2 2 2 2 4" xfId="22509" xr:uid="{00000000-0005-0000-0000-0000C6560000}"/>
    <cellStyle name="Normal 5 4 6 2 2 2 3" xfId="22510" xr:uid="{00000000-0005-0000-0000-0000C7560000}"/>
    <cellStyle name="Normal 5 4 6 2 2 2 3 2" xfId="22511" xr:uid="{00000000-0005-0000-0000-0000C8560000}"/>
    <cellStyle name="Normal 5 4 6 2 2 2 3 3" xfId="22512" xr:uid="{00000000-0005-0000-0000-0000C9560000}"/>
    <cellStyle name="Normal 5 4 6 2 2 2 4" xfId="22513" xr:uid="{00000000-0005-0000-0000-0000CA560000}"/>
    <cellStyle name="Normal 5 4 6 2 2 2 5" xfId="22514" xr:uid="{00000000-0005-0000-0000-0000CB560000}"/>
    <cellStyle name="Normal 5 4 6 2 2 2 6" xfId="22515" xr:uid="{00000000-0005-0000-0000-0000CC560000}"/>
    <cellStyle name="Normal 5 4 6 2 2 3" xfId="22516" xr:uid="{00000000-0005-0000-0000-0000CD560000}"/>
    <cellStyle name="Normal 5 4 6 2 2 3 2" xfId="22517" xr:uid="{00000000-0005-0000-0000-0000CE560000}"/>
    <cellStyle name="Normal 5 4 6 2 2 3 3" xfId="22518" xr:uid="{00000000-0005-0000-0000-0000CF560000}"/>
    <cellStyle name="Normal 5 4 6 2 2 3 4" xfId="22519" xr:uid="{00000000-0005-0000-0000-0000D0560000}"/>
    <cellStyle name="Normal 5 4 6 2 2 4" xfId="22520" xr:uid="{00000000-0005-0000-0000-0000D1560000}"/>
    <cellStyle name="Normal 5 4 6 2 2 4 2" xfId="22521" xr:uid="{00000000-0005-0000-0000-0000D2560000}"/>
    <cellStyle name="Normal 5 4 6 2 2 4 3" xfId="22522" xr:uid="{00000000-0005-0000-0000-0000D3560000}"/>
    <cellStyle name="Normal 5 4 6 2 2 4 4" xfId="22523" xr:uid="{00000000-0005-0000-0000-0000D4560000}"/>
    <cellStyle name="Normal 5 4 6 2 2 5" xfId="22524" xr:uid="{00000000-0005-0000-0000-0000D5560000}"/>
    <cellStyle name="Normal 5 4 6 2 2 5 2" xfId="22525" xr:uid="{00000000-0005-0000-0000-0000D6560000}"/>
    <cellStyle name="Normal 5 4 6 2 2 5 3" xfId="22526" xr:uid="{00000000-0005-0000-0000-0000D7560000}"/>
    <cellStyle name="Normal 5 4 6 2 2 5 4" xfId="22527" xr:uid="{00000000-0005-0000-0000-0000D8560000}"/>
    <cellStyle name="Normal 5 4 6 2 2 6" xfId="22528" xr:uid="{00000000-0005-0000-0000-0000D9560000}"/>
    <cellStyle name="Normal 5 4 6 2 2 6 2" xfId="22529" xr:uid="{00000000-0005-0000-0000-0000DA560000}"/>
    <cellStyle name="Normal 5 4 6 2 2 6 3" xfId="22530" xr:uid="{00000000-0005-0000-0000-0000DB560000}"/>
    <cellStyle name="Normal 5 4 6 2 2 7" xfId="22531" xr:uid="{00000000-0005-0000-0000-0000DC560000}"/>
    <cellStyle name="Normal 5 4 6 2 2 8" xfId="22532" xr:uid="{00000000-0005-0000-0000-0000DD560000}"/>
    <cellStyle name="Normal 5 4 6 2 2 9" xfId="22533" xr:uid="{00000000-0005-0000-0000-0000DE560000}"/>
    <cellStyle name="Normal 5 4 6 2 3" xfId="22534" xr:uid="{00000000-0005-0000-0000-0000DF560000}"/>
    <cellStyle name="Normal 5 4 6 2 3 2" xfId="22535" xr:uid="{00000000-0005-0000-0000-0000E0560000}"/>
    <cellStyle name="Normal 5 4 6 2 3 2 2" xfId="22536" xr:uid="{00000000-0005-0000-0000-0000E1560000}"/>
    <cellStyle name="Normal 5 4 6 2 3 2 3" xfId="22537" xr:uid="{00000000-0005-0000-0000-0000E2560000}"/>
    <cellStyle name="Normal 5 4 6 2 3 2 4" xfId="22538" xr:uid="{00000000-0005-0000-0000-0000E3560000}"/>
    <cellStyle name="Normal 5 4 6 2 3 3" xfId="22539" xr:uid="{00000000-0005-0000-0000-0000E4560000}"/>
    <cellStyle name="Normal 5 4 6 2 3 3 2" xfId="22540" xr:uid="{00000000-0005-0000-0000-0000E5560000}"/>
    <cellStyle name="Normal 5 4 6 2 3 3 3" xfId="22541" xr:uid="{00000000-0005-0000-0000-0000E6560000}"/>
    <cellStyle name="Normal 5 4 6 2 3 4" xfId="22542" xr:uid="{00000000-0005-0000-0000-0000E7560000}"/>
    <cellStyle name="Normal 5 4 6 2 3 5" xfId="22543" xr:uid="{00000000-0005-0000-0000-0000E8560000}"/>
    <cellStyle name="Normal 5 4 6 2 3 6" xfId="22544" xr:uid="{00000000-0005-0000-0000-0000E9560000}"/>
    <cellStyle name="Normal 5 4 6 2 4" xfId="22545" xr:uid="{00000000-0005-0000-0000-0000EA560000}"/>
    <cellStyle name="Normal 5 4 6 2 4 2" xfId="22546" xr:uid="{00000000-0005-0000-0000-0000EB560000}"/>
    <cellStyle name="Normal 5 4 6 2 4 3" xfId="22547" xr:uid="{00000000-0005-0000-0000-0000EC560000}"/>
    <cellStyle name="Normal 5 4 6 2 4 4" xfId="22548" xr:uid="{00000000-0005-0000-0000-0000ED560000}"/>
    <cellStyle name="Normal 5 4 6 2 5" xfId="22549" xr:uid="{00000000-0005-0000-0000-0000EE560000}"/>
    <cellStyle name="Normal 5 4 6 2 5 2" xfId="22550" xr:uid="{00000000-0005-0000-0000-0000EF560000}"/>
    <cellStyle name="Normal 5 4 6 2 5 3" xfId="22551" xr:uid="{00000000-0005-0000-0000-0000F0560000}"/>
    <cellStyle name="Normal 5 4 6 2 5 4" xfId="22552" xr:uid="{00000000-0005-0000-0000-0000F1560000}"/>
    <cellStyle name="Normal 5 4 6 2 6" xfId="22553" xr:uid="{00000000-0005-0000-0000-0000F2560000}"/>
    <cellStyle name="Normal 5 4 6 2 6 2" xfId="22554" xr:uid="{00000000-0005-0000-0000-0000F3560000}"/>
    <cellStyle name="Normal 5 4 6 2 6 3" xfId="22555" xr:uid="{00000000-0005-0000-0000-0000F4560000}"/>
    <cellStyle name="Normal 5 4 6 2 6 4" xfId="22556" xr:uid="{00000000-0005-0000-0000-0000F5560000}"/>
    <cellStyle name="Normal 5 4 6 2 7" xfId="22557" xr:uid="{00000000-0005-0000-0000-0000F6560000}"/>
    <cellStyle name="Normal 5 4 6 2 7 2" xfId="22558" xr:uid="{00000000-0005-0000-0000-0000F7560000}"/>
    <cellStyle name="Normal 5 4 6 2 7 3" xfId="22559" xr:uid="{00000000-0005-0000-0000-0000F8560000}"/>
    <cellStyle name="Normal 5 4 6 2 8" xfId="22560" xr:uid="{00000000-0005-0000-0000-0000F9560000}"/>
    <cellStyle name="Normal 5 4 6 2 9" xfId="22561" xr:uid="{00000000-0005-0000-0000-0000FA560000}"/>
    <cellStyle name="Normal 5 4 6 3" xfId="22562" xr:uid="{00000000-0005-0000-0000-0000FB560000}"/>
    <cellStyle name="Normal 5 4 6 3 2" xfId="22563" xr:uid="{00000000-0005-0000-0000-0000FC560000}"/>
    <cellStyle name="Normal 5 4 6 3 2 2" xfId="22564" xr:uid="{00000000-0005-0000-0000-0000FD560000}"/>
    <cellStyle name="Normal 5 4 6 3 2 2 2" xfId="22565" xr:uid="{00000000-0005-0000-0000-0000FE560000}"/>
    <cellStyle name="Normal 5 4 6 3 2 2 3" xfId="22566" xr:uid="{00000000-0005-0000-0000-0000FF560000}"/>
    <cellStyle name="Normal 5 4 6 3 2 2 4" xfId="22567" xr:uid="{00000000-0005-0000-0000-000000570000}"/>
    <cellStyle name="Normal 5 4 6 3 2 3" xfId="22568" xr:uid="{00000000-0005-0000-0000-000001570000}"/>
    <cellStyle name="Normal 5 4 6 3 2 3 2" xfId="22569" xr:uid="{00000000-0005-0000-0000-000002570000}"/>
    <cellStyle name="Normal 5 4 6 3 2 3 3" xfId="22570" xr:uid="{00000000-0005-0000-0000-000003570000}"/>
    <cellStyle name="Normal 5 4 6 3 2 4" xfId="22571" xr:uid="{00000000-0005-0000-0000-000004570000}"/>
    <cellStyle name="Normal 5 4 6 3 2 5" xfId="22572" xr:uid="{00000000-0005-0000-0000-000005570000}"/>
    <cellStyle name="Normal 5 4 6 3 2 6" xfId="22573" xr:uid="{00000000-0005-0000-0000-000006570000}"/>
    <cellStyle name="Normal 5 4 6 3 3" xfId="22574" xr:uid="{00000000-0005-0000-0000-000007570000}"/>
    <cellStyle name="Normal 5 4 6 3 3 2" xfId="22575" xr:uid="{00000000-0005-0000-0000-000008570000}"/>
    <cellStyle name="Normal 5 4 6 3 3 3" xfId="22576" xr:uid="{00000000-0005-0000-0000-000009570000}"/>
    <cellStyle name="Normal 5 4 6 3 3 4" xfId="22577" xr:uid="{00000000-0005-0000-0000-00000A570000}"/>
    <cellStyle name="Normal 5 4 6 3 4" xfId="22578" xr:uid="{00000000-0005-0000-0000-00000B570000}"/>
    <cellStyle name="Normal 5 4 6 3 4 2" xfId="22579" xr:uid="{00000000-0005-0000-0000-00000C570000}"/>
    <cellStyle name="Normal 5 4 6 3 4 3" xfId="22580" xr:uid="{00000000-0005-0000-0000-00000D570000}"/>
    <cellStyle name="Normal 5 4 6 3 4 4" xfId="22581" xr:uid="{00000000-0005-0000-0000-00000E570000}"/>
    <cellStyle name="Normal 5 4 6 3 5" xfId="22582" xr:uid="{00000000-0005-0000-0000-00000F570000}"/>
    <cellStyle name="Normal 5 4 6 3 5 2" xfId="22583" xr:uid="{00000000-0005-0000-0000-000010570000}"/>
    <cellStyle name="Normal 5 4 6 3 5 3" xfId="22584" xr:uid="{00000000-0005-0000-0000-000011570000}"/>
    <cellStyle name="Normal 5 4 6 3 5 4" xfId="22585" xr:uid="{00000000-0005-0000-0000-000012570000}"/>
    <cellStyle name="Normal 5 4 6 3 6" xfId="22586" xr:uid="{00000000-0005-0000-0000-000013570000}"/>
    <cellStyle name="Normal 5 4 6 3 6 2" xfId="22587" xr:uid="{00000000-0005-0000-0000-000014570000}"/>
    <cellStyle name="Normal 5 4 6 3 6 3" xfId="22588" xr:uid="{00000000-0005-0000-0000-000015570000}"/>
    <cellStyle name="Normal 5 4 6 3 7" xfId="22589" xr:uid="{00000000-0005-0000-0000-000016570000}"/>
    <cellStyle name="Normal 5 4 6 3 8" xfId="22590" xr:uid="{00000000-0005-0000-0000-000017570000}"/>
    <cellStyle name="Normal 5 4 6 3 9" xfId="22591" xr:uid="{00000000-0005-0000-0000-000018570000}"/>
    <cellStyle name="Normal 5 4 6 4" xfId="22592" xr:uid="{00000000-0005-0000-0000-000019570000}"/>
    <cellStyle name="Normal 5 4 6 4 2" xfId="22593" xr:uid="{00000000-0005-0000-0000-00001A570000}"/>
    <cellStyle name="Normal 5 4 6 4 2 2" xfId="22594" xr:uid="{00000000-0005-0000-0000-00001B570000}"/>
    <cellStyle name="Normal 5 4 6 4 2 3" xfId="22595" xr:uid="{00000000-0005-0000-0000-00001C570000}"/>
    <cellStyle name="Normal 5 4 6 4 2 4" xfId="22596" xr:uid="{00000000-0005-0000-0000-00001D570000}"/>
    <cellStyle name="Normal 5 4 6 4 3" xfId="22597" xr:uid="{00000000-0005-0000-0000-00001E570000}"/>
    <cellStyle name="Normal 5 4 6 4 3 2" xfId="22598" xr:uid="{00000000-0005-0000-0000-00001F570000}"/>
    <cellStyle name="Normal 5 4 6 4 3 3" xfId="22599" xr:uid="{00000000-0005-0000-0000-000020570000}"/>
    <cellStyle name="Normal 5 4 6 4 4" xfId="22600" xr:uid="{00000000-0005-0000-0000-000021570000}"/>
    <cellStyle name="Normal 5 4 6 4 5" xfId="22601" xr:uid="{00000000-0005-0000-0000-000022570000}"/>
    <cellStyle name="Normal 5 4 6 4 6" xfId="22602" xr:uid="{00000000-0005-0000-0000-000023570000}"/>
    <cellStyle name="Normal 5 4 6 5" xfId="22603" xr:uid="{00000000-0005-0000-0000-000024570000}"/>
    <cellStyle name="Normal 5 4 6 5 2" xfId="22604" xr:uid="{00000000-0005-0000-0000-000025570000}"/>
    <cellStyle name="Normal 5 4 6 5 3" xfId="22605" xr:uid="{00000000-0005-0000-0000-000026570000}"/>
    <cellStyle name="Normal 5 4 6 5 4" xfId="22606" xr:uid="{00000000-0005-0000-0000-000027570000}"/>
    <cellStyle name="Normal 5 4 6 6" xfId="22607" xr:uid="{00000000-0005-0000-0000-000028570000}"/>
    <cellStyle name="Normal 5 4 6 6 2" xfId="22608" xr:uid="{00000000-0005-0000-0000-000029570000}"/>
    <cellStyle name="Normal 5 4 6 6 3" xfId="22609" xr:uid="{00000000-0005-0000-0000-00002A570000}"/>
    <cellStyle name="Normal 5 4 6 6 4" xfId="22610" xr:uid="{00000000-0005-0000-0000-00002B570000}"/>
    <cellStyle name="Normal 5 4 6 7" xfId="22611" xr:uid="{00000000-0005-0000-0000-00002C570000}"/>
    <cellStyle name="Normal 5 4 6 7 2" xfId="22612" xr:uid="{00000000-0005-0000-0000-00002D570000}"/>
    <cellStyle name="Normal 5 4 6 7 3" xfId="22613" xr:uid="{00000000-0005-0000-0000-00002E570000}"/>
    <cellStyle name="Normal 5 4 6 7 4" xfId="22614" xr:uid="{00000000-0005-0000-0000-00002F570000}"/>
    <cellStyle name="Normal 5 4 6 8" xfId="22615" xr:uid="{00000000-0005-0000-0000-000030570000}"/>
    <cellStyle name="Normal 5 4 6 8 2" xfId="22616" xr:uid="{00000000-0005-0000-0000-000031570000}"/>
    <cellStyle name="Normal 5 4 6 8 3" xfId="22617" xr:uid="{00000000-0005-0000-0000-000032570000}"/>
    <cellStyle name="Normal 5 4 6 9" xfId="22618" xr:uid="{00000000-0005-0000-0000-000033570000}"/>
    <cellStyle name="Normal 5 4 7" xfId="22619" xr:uid="{00000000-0005-0000-0000-000034570000}"/>
    <cellStyle name="Normal 5 4 7 10" xfId="22620" xr:uid="{00000000-0005-0000-0000-000035570000}"/>
    <cellStyle name="Normal 5 4 7 2" xfId="22621" xr:uid="{00000000-0005-0000-0000-000036570000}"/>
    <cellStyle name="Normal 5 4 7 2 2" xfId="22622" xr:uid="{00000000-0005-0000-0000-000037570000}"/>
    <cellStyle name="Normal 5 4 7 2 2 2" xfId="22623" xr:uid="{00000000-0005-0000-0000-000038570000}"/>
    <cellStyle name="Normal 5 4 7 2 2 2 2" xfId="22624" xr:uid="{00000000-0005-0000-0000-000039570000}"/>
    <cellStyle name="Normal 5 4 7 2 2 2 3" xfId="22625" xr:uid="{00000000-0005-0000-0000-00003A570000}"/>
    <cellStyle name="Normal 5 4 7 2 2 2 4" xfId="22626" xr:uid="{00000000-0005-0000-0000-00003B570000}"/>
    <cellStyle name="Normal 5 4 7 2 2 3" xfId="22627" xr:uid="{00000000-0005-0000-0000-00003C570000}"/>
    <cellStyle name="Normal 5 4 7 2 2 3 2" xfId="22628" xr:uid="{00000000-0005-0000-0000-00003D570000}"/>
    <cellStyle name="Normal 5 4 7 2 2 3 3" xfId="22629" xr:uid="{00000000-0005-0000-0000-00003E570000}"/>
    <cellStyle name="Normal 5 4 7 2 2 4" xfId="22630" xr:uid="{00000000-0005-0000-0000-00003F570000}"/>
    <cellStyle name="Normal 5 4 7 2 2 5" xfId="22631" xr:uid="{00000000-0005-0000-0000-000040570000}"/>
    <cellStyle name="Normal 5 4 7 2 2 6" xfId="22632" xr:uid="{00000000-0005-0000-0000-000041570000}"/>
    <cellStyle name="Normal 5 4 7 2 3" xfId="22633" xr:uid="{00000000-0005-0000-0000-000042570000}"/>
    <cellStyle name="Normal 5 4 7 2 3 2" xfId="22634" xr:uid="{00000000-0005-0000-0000-000043570000}"/>
    <cellStyle name="Normal 5 4 7 2 3 3" xfId="22635" xr:uid="{00000000-0005-0000-0000-000044570000}"/>
    <cellStyle name="Normal 5 4 7 2 3 4" xfId="22636" xr:uid="{00000000-0005-0000-0000-000045570000}"/>
    <cellStyle name="Normal 5 4 7 2 4" xfId="22637" xr:uid="{00000000-0005-0000-0000-000046570000}"/>
    <cellStyle name="Normal 5 4 7 2 4 2" xfId="22638" xr:uid="{00000000-0005-0000-0000-000047570000}"/>
    <cellStyle name="Normal 5 4 7 2 4 3" xfId="22639" xr:uid="{00000000-0005-0000-0000-000048570000}"/>
    <cellStyle name="Normal 5 4 7 2 4 4" xfId="22640" xr:uid="{00000000-0005-0000-0000-000049570000}"/>
    <cellStyle name="Normal 5 4 7 2 5" xfId="22641" xr:uid="{00000000-0005-0000-0000-00004A570000}"/>
    <cellStyle name="Normal 5 4 7 2 5 2" xfId="22642" xr:uid="{00000000-0005-0000-0000-00004B570000}"/>
    <cellStyle name="Normal 5 4 7 2 5 3" xfId="22643" xr:uid="{00000000-0005-0000-0000-00004C570000}"/>
    <cellStyle name="Normal 5 4 7 2 5 4" xfId="22644" xr:uid="{00000000-0005-0000-0000-00004D570000}"/>
    <cellStyle name="Normal 5 4 7 2 6" xfId="22645" xr:uid="{00000000-0005-0000-0000-00004E570000}"/>
    <cellStyle name="Normal 5 4 7 2 6 2" xfId="22646" xr:uid="{00000000-0005-0000-0000-00004F570000}"/>
    <cellStyle name="Normal 5 4 7 2 6 3" xfId="22647" xr:uid="{00000000-0005-0000-0000-000050570000}"/>
    <cellStyle name="Normal 5 4 7 2 7" xfId="22648" xr:uid="{00000000-0005-0000-0000-000051570000}"/>
    <cellStyle name="Normal 5 4 7 2 8" xfId="22649" xr:uid="{00000000-0005-0000-0000-000052570000}"/>
    <cellStyle name="Normal 5 4 7 2 9" xfId="22650" xr:uid="{00000000-0005-0000-0000-000053570000}"/>
    <cellStyle name="Normal 5 4 7 3" xfId="22651" xr:uid="{00000000-0005-0000-0000-000054570000}"/>
    <cellStyle name="Normal 5 4 7 3 2" xfId="22652" xr:uid="{00000000-0005-0000-0000-000055570000}"/>
    <cellStyle name="Normal 5 4 7 3 2 2" xfId="22653" xr:uid="{00000000-0005-0000-0000-000056570000}"/>
    <cellStyle name="Normal 5 4 7 3 2 3" xfId="22654" xr:uid="{00000000-0005-0000-0000-000057570000}"/>
    <cellStyle name="Normal 5 4 7 3 2 4" xfId="22655" xr:uid="{00000000-0005-0000-0000-000058570000}"/>
    <cellStyle name="Normal 5 4 7 3 3" xfId="22656" xr:uid="{00000000-0005-0000-0000-000059570000}"/>
    <cellStyle name="Normal 5 4 7 3 3 2" xfId="22657" xr:uid="{00000000-0005-0000-0000-00005A570000}"/>
    <cellStyle name="Normal 5 4 7 3 3 3" xfId="22658" xr:uid="{00000000-0005-0000-0000-00005B570000}"/>
    <cellStyle name="Normal 5 4 7 3 4" xfId="22659" xr:uid="{00000000-0005-0000-0000-00005C570000}"/>
    <cellStyle name="Normal 5 4 7 3 5" xfId="22660" xr:uid="{00000000-0005-0000-0000-00005D570000}"/>
    <cellStyle name="Normal 5 4 7 3 6" xfId="22661" xr:uid="{00000000-0005-0000-0000-00005E570000}"/>
    <cellStyle name="Normal 5 4 7 4" xfId="22662" xr:uid="{00000000-0005-0000-0000-00005F570000}"/>
    <cellStyle name="Normal 5 4 7 4 2" xfId="22663" xr:uid="{00000000-0005-0000-0000-000060570000}"/>
    <cellStyle name="Normal 5 4 7 4 3" xfId="22664" xr:uid="{00000000-0005-0000-0000-000061570000}"/>
    <cellStyle name="Normal 5 4 7 4 4" xfId="22665" xr:uid="{00000000-0005-0000-0000-000062570000}"/>
    <cellStyle name="Normal 5 4 7 5" xfId="22666" xr:uid="{00000000-0005-0000-0000-000063570000}"/>
    <cellStyle name="Normal 5 4 7 5 2" xfId="22667" xr:uid="{00000000-0005-0000-0000-000064570000}"/>
    <cellStyle name="Normal 5 4 7 5 3" xfId="22668" xr:uid="{00000000-0005-0000-0000-000065570000}"/>
    <cellStyle name="Normal 5 4 7 5 4" xfId="22669" xr:uid="{00000000-0005-0000-0000-000066570000}"/>
    <cellStyle name="Normal 5 4 7 6" xfId="22670" xr:uid="{00000000-0005-0000-0000-000067570000}"/>
    <cellStyle name="Normal 5 4 7 6 2" xfId="22671" xr:uid="{00000000-0005-0000-0000-000068570000}"/>
    <cellStyle name="Normal 5 4 7 6 3" xfId="22672" xr:uid="{00000000-0005-0000-0000-000069570000}"/>
    <cellStyle name="Normal 5 4 7 6 4" xfId="22673" xr:uid="{00000000-0005-0000-0000-00006A570000}"/>
    <cellStyle name="Normal 5 4 7 7" xfId="22674" xr:uid="{00000000-0005-0000-0000-00006B570000}"/>
    <cellStyle name="Normal 5 4 7 7 2" xfId="22675" xr:uid="{00000000-0005-0000-0000-00006C570000}"/>
    <cellStyle name="Normal 5 4 7 7 3" xfId="22676" xr:uid="{00000000-0005-0000-0000-00006D570000}"/>
    <cellStyle name="Normal 5 4 7 8" xfId="22677" xr:uid="{00000000-0005-0000-0000-00006E570000}"/>
    <cellStyle name="Normal 5 4 7 9" xfId="22678" xr:uid="{00000000-0005-0000-0000-00006F570000}"/>
    <cellStyle name="Normal 5 4 8" xfId="22679" xr:uid="{00000000-0005-0000-0000-000070570000}"/>
    <cellStyle name="Normal 5 4 8 2" xfId="22680" xr:uid="{00000000-0005-0000-0000-000071570000}"/>
    <cellStyle name="Normal 5 4 8 2 2" xfId="22681" xr:uid="{00000000-0005-0000-0000-000072570000}"/>
    <cellStyle name="Normal 5 4 8 2 2 2" xfId="22682" xr:uid="{00000000-0005-0000-0000-000073570000}"/>
    <cellStyle name="Normal 5 4 8 2 2 3" xfId="22683" xr:uid="{00000000-0005-0000-0000-000074570000}"/>
    <cellStyle name="Normal 5 4 8 2 2 4" xfId="22684" xr:uid="{00000000-0005-0000-0000-000075570000}"/>
    <cellStyle name="Normal 5 4 8 2 3" xfId="22685" xr:uid="{00000000-0005-0000-0000-000076570000}"/>
    <cellStyle name="Normal 5 4 8 2 3 2" xfId="22686" xr:uid="{00000000-0005-0000-0000-000077570000}"/>
    <cellStyle name="Normal 5 4 8 2 3 3" xfId="22687" xr:uid="{00000000-0005-0000-0000-000078570000}"/>
    <cellStyle name="Normal 5 4 8 2 4" xfId="22688" xr:uid="{00000000-0005-0000-0000-000079570000}"/>
    <cellStyle name="Normal 5 4 8 2 5" xfId="22689" xr:uid="{00000000-0005-0000-0000-00007A570000}"/>
    <cellStyle name="Normal 5 4 8 2 6" xfId="22690" xr:uid="{00000000-0005-0000-0000-00007B570000}"/>
    <cellStyle name="Normal 5 4 8 3" xfId="22691" xr:uid="{00000000-0005-0000-0000-00007C570000}"/>
    <cellStyle name="Normal 5 4 8 3 2" xfId="22692" xr:uid="{00000000-0005-0000-0000-00007D570000}"/>
    <cellStyle name="Normal 5 4 8 3 3" xfId="22693" xr:uid="{00000000-0005-0000-0000-00007E570000}"/>
    <cellStyle name="Normal 5 4 8 3 4" xfId="22694" xr:uid="{00000000-0005-0000-0000-00007F570000}"/>
    <cellStyle name="Normal 5 4 8 4" xfId="22695" xr:uid="{00000000-0005-0000-0000-000080570000}"/>
    <cellStyle name="Normal 5 4 8 4 2" xfId="22696" xr:uid="{00000000-0005-0000-0000-000081570000}"/>
    <cellStyle name="Normal 5 4 8 4 3" xfId="22697" xr:uid="{00000000-0005-0000-0000-000082570000}"/>
    <cellStyle name="Normal 5 4 8 4 4" xfId="22698" xr:uid="{00000000-0005-0000-0000-000083570000}"/>
    <cellStyle name="Normal 5 4 8 5" xfId="22699" xr:uid="{00000000-0005-0000-0000-000084570000}"/>
    <cellStyle name="Normal 5 4 8 5 2" xfId="22700" xr:uid="{00000000-0005-0000-0000-000085570000}"/>
    <cellStyle name="Normal 5 4 8 5 3" xfId="22701" xr:uid="{00000000-0005-0000-0000-000086570000}"/>
    <cellStyle name="Normal 5 4 8 5 4" xfId="22702" xr:uid="{00000000-0005-0000-0000-000087570000}"/>
    <cellStyle name="Normal 5 4 8 6" xfId="22703" xr:uid="{00000000-0005-0000-0000-000088570000}"/>
    <cellStyle name="Normal 5 4 8 6 2" xfId="22704" xr:uid="{00000000-0005-0000-0000-000089570000}"/>
    <cellStyle name="Normal 5 4 8 6 3" xfId="22705" xr:uid="{00000000-0005-0000-0000-00008A570000}"/>
    <cellStyle name="Normal 5 4 8 7" xfId="22706" xr:uid="{00000000-0005-0000-0000-00008B570000}"/>
    <cellStyle name="Normal 5 4 8 8" xfId="22707" xr:uid="{00000000-0005-0000-0000-00008C570000}"/>
    <cellStyle name="Normal 5 4 8 9" xfId="22708" xr:uid="{00000000-0005-0000-0000-00008D570000}"/>
    <cellStyle name="Normal 5 4 9" xfId="22709" xr:uid="{00000000-0005-0000-0000-00008E570000}"/>
    <cellStyle name="Normal 5 4 9 2" xfId="22710" xr:uid="{00000000-0005-0000-0000-00008F570000}"/>
    <cellStyle name="Normal 5 4 9 2 2" xfId="22711" xr:uid="{00000000-0005-0000-0000-000090570000}"/>
    <cellStyle name="Normal 5 4 9 2 2 2" xfId="22712" xr:uid="{00000000-0005-0000-0000-000091570000}"/>
    <cellStyle name="Normal 5 4 9 2 2 3" xfId="22713" xr:uid="{00000000-0005-0000-0000-000092570000}"/>
    <cellStyle name="Normal 5 4 9 2 2 4" xfId="22714" xr:uid="{00000000-0005-0000-0000-000093570000}"/>
    <cellStyle name="Normal 5 4 9 2 3" xfId="22715" xr:uid="{00000000-0005-0000-0000-000094570000}"/>
    <cellStyle name="Normal 5 4 9 2 3 2" xfId="22716" xr:uid="{00000000-0005-0000-0000-000095570000}"/>
    <cellStyle name="Normal 5 4 9 2 3 3" xfId="22717" xr:uid="{00000000-0005-0000-0000-000096570000}"/>
    <cellStyle name="Normal 5 4 9 2 4" xfId="22718" xr:uid="{00000000-0005-0000-0000-000097570000}"/>
    <cellStyle name="Normal 5 4 9 2 5" xfId="22719" xr:uid="{00000000-0005-0000-0000-000098570000}"/>
    <cellStyle name="Normal 5 4 9 2 6" xfId="22720" xr:uid="{00000000-0005-0000-0000-000099570000}"/>
    <cellStyle name="Normal 5 4 9 3" xfId="22721" xr:uid="{00000000-0005-0000-0000-00009A570000}"/>
    <cellStyle name="Normal 5 4 9 3 2" xfId="22722" xr:uid="{00000000-0005-0000-0000-00009B570000}"/>
    <cellStyle name="Normal 5 4 9 3 3" xfId="22723" xr:uid="{00000000-0005-0000-0000-00009C570000}"/>
    <cellStyle name="Normal 5 4 9 3 4" xfId="22724" xr:uid="{00000000-0005-0000-0000-00009D570000}"/>
    <cellStyle name="Normal 5 4 9 4" xfId="22725" xr:uid="{00000000-0005-0000-0000-00009E570000}"/>
    <cellStyle name="Normal 5 4 9 4 2" xfId="22726" xr:uid="{00000000-0005-0000-0000-00009F570000}"/>
    <cellStyle name="Normal 5 4 9 4 3" xfId="22727" xr:uid="{00000000-0005-0000-0000-0000A0570000}"/>
    <cellStyle name="Normal 5 4 9 4 4" xfId="22728" xr:uid="{00000000-0005-0000-0000-0000A1570000}"/>
    <cellStyle name="Normal 5 4 9 5" xfId="22729" xr:uid="{00000000-0005-0000-0000-0000A2570000}"/>
    <cellStyle name="Normal 5 4 9 5 2" xfId="22730" xr:uid="{00000000-0005-0000-0000-0000A3570000}"/>
    <cellStyle name="Normal 5 4 9 5 3" xfId="22731" xr:uid="{00000000-0005-0000-0000-0000A4570000}"/>
    <cellStyle name="Normal 5 4 9 5 4" xfId="22732" xr:uid="{00000000-0005-0000-0000-0000A5570000}"/>
    <cellStyle name="Normal 5 4 9 6" xfId="22733" xr:uid="{00000000-0005-0000-0000-0000A6570000}"/>
    <cellStyle name="Normal 5 4 9 6 2" xfId="22734" xr:uid="{00000000-0005-0000-0000-0000A7570000}"/>
    <cellStyle name="Normal 5 4 9 6 3" xfId="22735" xr:uid="{00000000-0005-0000-0000-0000A8570000}"/>
    <cellStyle name="Normal 5 4 9 7" xfId="22736" xr:uid="{00000000-0005-0000-0000-0000A9570000}"/>
    <cellStyle name="Normal 5 4 9 8" xfId="22737" xr:uid="{00000000-0005-0000-0000-0000AA570000}"/>
    <cellStyle name="Normal 5 4 9 9" xfId="22738" xr:uid="{00000000-0005-0000-0000-0000AB570000}"/>
    <cellStyle name="Normal 5 5" xfId="243" xr:uid="{00000000-0005-0000-0000-0000AC570000}"/>
    <cellStyle name="Normal 5 5 10" xfId="22739" xr:uid="{00000000-0005-0000-0000-0000AD570000}"/>
    <cellStyle name="Normal 5 5 10 2" xfId="22740" xr:uid="{00000000-0005-0000-0000-0000AE570000}"/>
    <cellStyle name="Normal 5 5 10 3" xfId="22741" xr:uid="{00000000-0005-0000-0000-0000AF570000}"/>
    <cellStyle name="Normal 5 5 10 4" xfId="22742" xr:uid="{00000000-0005-0000-0000-0000B0570000}"/>
    <cellStyle name="Normal 5 5 11" xfId="22743" xr:uid="{00000000-0005-0000-0000-0000B1570000}"/>
    <cellStyle name="Normal 5 5 11 2" xfId="22744" xr:uid="{00000000-0005-0000-0000-0000B2570000}"/>
    <cellStyle name="Normal 5 5 11 3" xfId="22745" xr:uid="{00000000-0005-0000-0000-0000B3570000}"/>
    <cellStyle name="Normal 5 5 12" xfId="22746" xr:uid="{00000000-0005-0000-0000-0000B4570000}"/>
    <cellStyle name="Normal 5 5 13" xfId="22747" xr:uid="{00000000-0005-0000-0000-0000B5570000}"/>
    <cellStyle name="Normal 5 5 14" xfId="22748" xr:uid="{00000000-0005-0000-0000-0000B6570000}"/>
    <cellStyle name="Normal 5 5 2" xfId="533" xr:uid="{00000000-0005-0000-0000-0000B7570000}"/>
    <cellStyle name="Normal 5 5 2 10" xfId="22749" xr:uid="{00000000-0005-0000-0000-0000B8570000}"/>
    <cellStyle name="Normal 5 5 2 11" xfId="22750" xr:uid="{00000000-0005-0000-0000-0000B9570000}"/>
    <cellStyle name="Normal 5 5 2 2" xfId="22751" xr:uid="{00000000-0005-0000-0000-0000BA570000}"/>
    <cellStyle name="Normal 5 5 2 2 10" xfId="22752" xr:uid="{00000000-0005-0000-0000-0000BB570000}"/>
    <cellStyle name="Normal 5 5 2 2 2" xfId="22753" xr:uid="{00000000-0005-0000-0000-0000BC570000}"/>
    <cellStyle name="Normal 5 5 2 2 2 2" xfId="22754" xr:uid="{00000000-0005-0000-0000-0000BD570000}"/>
    <cellStyle name="Normal 5 5 2 2 2 2 2" xfId="22755" xr:uid="{00000000-0005-0000-0000-0000BE570000}"/>
    <cellStyle name="Normal 5 5 2 2 2 2 2 2" xfId="22756" xr:uid="{00000000-0005-0000-0000-0000BF570000}"/>
    <cellStyle name="Normal 5 5 2 2 2 2 2 3" xfId="22757" xr:uid="{00000000-0005-0000-0000-0000C0570000}"/>
    <cellStyle name="Normal 5 5 2 2 2 2 2 4" xfId="22758" xr:uid="{00000000-0005-0000-0000-0000C1570000}"/>
    <cellStyle name="Normal 5 5 2 2 2 2 3" xfId="22759" xr:uid="{00000000-0005-0000-0000-0000C2570000}"/>
    <cellStyle name="Normal 5 5 2 2 2 2 3 2" xfId="22760" xr:uid="{00000000-0005-0000-0000-0000C3570000}"/>
    <cellStyle name="Normal 5 5 2 2 2 2 3 3" xfId="22761" xr:uid="{00000000-0005-0000-0000-0000C4570000}"/>
    <cellStyle name="Normal 5 5 2 2 2 2 4" xfId="22762" xr:uid="{00000000-0005-0000-0000-0000C5570000}"/>
    <cellStyle name="Normal 5 5 2 2 2 2 5" xfId="22763" xr:uid="{00000000-0005-0000-0000-0000C6570000}"/>
    <cellStyle name="Normal 5 5 2 2 2 2 6" xfId="22764" xr:uid="{00000000-0005-0000-0000-0000C7570000}"/>
    <cellStyle name="Normal 5 5 2 2 2 3" xfId="22765" xr:uid="{00000000-0005-0000-0000-0000C8570000}"/>
    <cellStyle name="Normal 5 5 2 2 2 3 2" xfId="22766" xr:uid="{00000000-0005-0000-0000-0000C9570000}"/>
    <cellStyle name="Normal 5 5 2 2 2 3 3" xfId="22767" xr:uid="{00000000-0005-0000-0000-0000CA570000}"/>
    <cellStyle name="Normal 5 5 2 2 2 3 4" xfId="22768" xr:uid="{00000000-0005-0000-0000-0000CB570000}"/>
    <cellStyle name="Normal 5 5 2 2 2 4" xfId="22769" xr:uid="{00000000-0005-0000-0000-0000CC570000}"/>
    <cellStyle name="Normal 5 5 2 2 2 4 2" xfId="22770" xr:uid="{00000000-0005-0000-0000-0000CD570000}"/>
    <cellStyle name="Normal 5 5 2 2 2 4 3" xfId="22771" xr:uid="{00000000-0005-0000-0000-0000CE570000}"/>
    <cellStyle name="Normal 5 5 2 2 2 4 4" xfId="22772" xr:uid="{00000000-0005-0000-0000-0000CF570000}"/>
    <cellStyle name="Normal 5 5 2 2 2 5" xfId="22773" xr:uid="{00000000-0005-0000-0000-0000D0570000}"/>
    <cellStyle name="Normal 5 5 2 2 2 5 2" xfId="22774" xr:uid="{00000000-0005-0000-0000-0000D1570000}"/>
    <cellStyle name="Normal 5 5 2 2 2 5 3" xfId="22775" xr:uid="{00000000-0005-0000-0000-0000D2570000}"/>
    <cellStyle name="Normal 5 5 2 2 2 5 4" xfId="22776" xr:uid="{00000000-0005-0000-0000-0000D3570000}"/>
    <cellStyle name="Normal 5 5 2 2 2 6" xfId="22777" xr:uid="{00000000-0005-0000-0000-0000D4570000}"/>
    <cellStyle name="Normal 5 5 2 2 2 6 2" xfId="22778" xr:uid="{00000000-0005-0000-0000-0000D5570000}"/>
    <cellStyle name="Normal 5 5 2 2 2 6 3" xfId="22779" xr:uid="{00000000-0005-0000-0000-0000D6570000}"/>
    <cellStyle name="Normal 5 5 2 2 2 7" xfId="22780" xr:uid="{00000000-0005-0000-0000-0000D7570000}"/>
    <cellStyle name="Normal 5 5 2 2 2 8" xfId="22781" xr:uid="{00000000-0005-0000-0000-0000D8570000}"/>
    <cellStyle name="Normal 5 5 2 2 2 9" xfId="22782" xr:uid="{00000000-0005-0000-0000-0000D9570000}"/>
    <cellStyle name="Normal 5 5 2 2 3" xfId="22783" xr:uid="{00000000-0005-0000-0000-0000DA570000}"/>
    <cellStyle name="Normal 5 5 2 2 3 2" xfId="22784" xr:uid="{00000000-0005-0000-0000-0000DB570000}"/>
    <cellStyle name="Normal 5 5 2 2 3 2 2" xfId="22785" xr:uid="{00000000-0005-0000-0000-0000DC570000}"/>
    <cellStyle name="Normal 5 5 2 2 3 2 3" xfId="22786" xr:uid="{00000000-0005-0000-0000-0000DD570000}"/>
    <cellStyle name="Normal 5 5 2 2 3 2 4" xfId="22787" xr:uid="{00000000-0005-0000-0000-0000DE570000}"/>
    <cellStyle name="Normal 5 5 2 2 3 3" xfId="22788" xr:uid="{00000000-0005-0000-0000-0000DF570000}"/>
    <cellStyle name="Normal 5 5 2 2 3 3 2" xfId="22789" xr:uid="{00000000-0005-0000-0000-0000E0570000}"/>
    <cellStyle name="Normal 5 5 2 2 3 3 3" xfId="22790" xr:uid="{00000000-0005-0000-0000-0000E1570000}"/>
    <cellStyle name="Normal 5 5 2 2 3 4" xfId="22791" xr:uid="{00000000-0005-0000-0000-0000E2570000}"/>
    <cellStyle name="Normal 5 5 2 2 3 5" xfId="22792" xr:uid="{00000000-0005-0000-0000-0000E3570000}"/>
    <cellStyle name="Normal 5 5 2 2 3 6" xfId="22793" xr:uid="{00000000-0005-0000-0000-0000E4570000}"/>
    <cellStyle name="Normal 5 5 2 2 4" xfId="22794" xr:uid="{00000000-0005-0000-0000-0000E5570000}"/>
    <cellStyle name="Normal 5 5 2 2 4 2" xfId="22795" xr:uid="{00000000-0005-0000-0000-0000E6570000}"/>
    <cellStyle name="Normal 5 5 2 2 4 3" xfId="22796" xr:uid="{00000000-0005-0000-0000-0000E7570000}"/>
    <cellStyle name="Normal 5 5 2 2 4 4" xfId="22797" xr:uid="{00000000-0005-0000-0000-0000E8570000}"/>
    <cellStyle name="Normal 5 5 2 2 5" xfId="22798" xr:uid="{00000000-0005-0000-0000-0000E9570000}"/>
    <cellStyle name="Normal 5 5 2 2 5 2" xfId="22799" xr:uid="{00000000-0005-0000-0000-0000EA570000}"/>
    <cellStyle name="Normal 5 5 2 2 5 3" xfId="22800" xr:uid="{00000000-0005-0000-0000-0000EB570000}"/>
    <cellStyle name="Normal 5 5 2 2 5 4" xfId="22801" xr:uid="{00000000-0005-0000-0000-0000EC570000}"/>
    <cellStyle name="Normal 5 5 2 2 6" xfId="22802" xr:uid="{00000000-0005-0000-0000-0000ED570000}"/>
    <cellStyle name="Normal 5 5 2 2 6 2" xfId="22803" xr:uid="{00000000-0005-0000-0000-0000EE570000}"/>
    <cellStyle name="Normal 5 5 2 2 6 3" xfId="22804" xr:uid="{00000000-0005-0000-0000-0000EF570000}"/>
    <cellStyle name="Normal 5 5 2 2 6 4" xfId="22805" xr:uid="{00000000-0005-0000-0000-0000F0570000}"/>
    <cellStyle name="Normal 5 5 2 2 7" xfId="22806" xr:uid="{00000000-0005-0000-0000-0000F1570000}"/>
    <cellStyle name="Normal 5 5 2 2 7 2" xfId="22807" xr:uid="{00000000-0005-0000-0000-0000F2570000}"/>
    <cellStyle name="Normal 5 5 2 2 7 3" xfId="22808" xr:uid="{00000000-0005-0000-0000-0000F3570000}"/>
    <cellStyle name="Normal 5 5 2 2 8" xfId="22809" xr:uid="{00000000-0005-0000-0000-0000F4570000}"/>
    <cellStyle name="Normal 5 5 2 2 9" xfId="22810" xr:uid="{00000000-0005-0000-0000-0000F5570000}"/>
    <cellStyle name="Normal 5 5 2 3" xfId="22811" xr:uid="{00000000-0005-0000-0000-0000F6570000}"/>
    <cellStyle name="Normal 5 5 2 3 2" xfId="22812" xr:uid="{00000000-0005-0000-0000-0000F7570000}"/>
    <cellStyle name="Normal 5 5 2 3 2 2" xfId="22813" xr:uid="{00000000-0005-0000-0000-0000F8570000}"/>
    <cellStyle name="Normal 5 5 2 3 2 2 2" xfId="22814" xr:uid="{00000000-0005-0000-0000-0000F9570000}"/>
    <cellStyle name="Normal 5 5 2 3 2 2 3" xfId="22815" xr:uid="{00000000-0005-0000-0000-0000FA570000}"/>
    <cellStyle name="Normal 5 5 2 3 2 2 4" xfId="22816" xr:uid="{00000000-0005-0000-0000-0000FB570000}"/>
    <cellStyle name="Normal 5 5 2 3 2 3" xfId="22817" xr:uid="{00000000-0005-0000-0000-0000FC570000}"/>
    <cellStyle name="Normal 5 5 2 3 2 3 2" xfId="22818" xr:uid="{00000000-0005-0000-0000-0000FD570000}"/>
    <cellStyle name="Normal 5 5 2 3 2 3 3" xfId="22819" xr:uid="{00000000-0005-0000-0000-0000FE570000}"/>
    <cellStyle name="Normal 5 5 2 3 2 4" xfId="22820" xr:uid="{00000000-0005-0000-0000-0000FF570000}"/>
    <cellStyle name="Normal 5 5 2 3 2 5" xfId="22821" xr:uid="{00000000-0005-0000-0000-000000580000}"/>
    <cellStyle name="Normal 5 5 2 3 2 6" xfId="22822" xr:uid="{00000000-0005-0000-0000-000001580000}"/>
    <cellStyle name="Normal 5 5 2 3 3" xfId="22823" xr:uid="{00000000-0005-0000-0000-000002580000}"/>
    <cellStyle name="Normal 5 5 2 3 3 2" xfId="22824" xr:uid="{00000000-0005-0000-0000-000003580000}"/>
    <cellStyle name="Normal 5 5 2 3 3 3" xfId="22825" xr:uid="{00000000-0005-0000-0000-000004580000}"/>
    <cellStyle name="Normal 5 5 2 3 3 4" xfId="22826" xr:uid="{00000000-0005-0000-0000-000005580000}"/>
    <cellStyle name="Normal 5 5 2 3 4" xfId="22827" xr:uid="{00000000-0005-0000-0000-000006580000}"/>
    <cellStyle name="Normal 5 5 2 3 4 2" xfId="22828" xr:uid="{00000000-0005-0000-0000-000007580000}"/>
    <cellStyle name="Normal 5 5 2 3 4 3" xfId="22829" xr:uid="{00000000-0005-0000-0000-000008580000}"/>
    <cellStyle name="Normal 5 5 2 3 4 4" xfId="22830" xr:uid="{00000000-0005-0000-0000-000009580000}"/>
    <cellStyle name="Normal 5 5 2 3 5" xfId="22831" xr:uid="{00000000-0005-0000-0000-00000A580000}"/>
    <cellStyle name="Normal 5 5 2 3 5 2" xfId="22832" xr:uid="{00000000-0005-0000-0000-00000B580000}"/>
    <cellStyle name="Normal 5 5 2 3 5 3" xfId="22833" xr:uid="{00000000-0005-0000-0000-00000C580000}"/>
    <cellStyle name="Normal 5 5 2 3 5 4" xfId="22834" xr:uid="{00000000-0005-0000-0000-00000D580000}"/>
    <cellStyle name="Normal 5 5 2 3 6" xfId="22835" xr:uid="{00000000-0005-0000-0000-00000E580000}"/>
    <cellStyle name="Normal 5 5 2 3 6 2" xfId="22836" xr:uid="{00000000-0005-0000-0000-00000F580000}"/>
    <cellStyle name="Normal 5 5 2 3 6 3" xfId="22837" xr:uid="{00000000-0005-0000-0000-000010580000}"/>
    <cellStyle name="Normal 5 5 2 3 7" xfId="22838" xr:uid="{00000000-0005-0000-0000-000011580000}"/>
    <cellStyle name="Normal 5 5 2 3 8" xfId="22839" xr:uid="{00000000-0005-0000-0000-000012580000}"/>
    <cellStyle name="Normal 5 5 2 3 9" xfId="22840" xr:uid="{00000000-0005-0000-0000-000013580000}"/>
    <cellStyle name="Normal 5 5 2 4" xfId="22841" xr:uid="{00000000-0005-0000-0000-000014580000}"/>
    <cellStyle name="Normal 5 5 2 4 2" xfId="22842" xr:uid="{00000000-0005-0000-0000-000015580000}"/>
    <cellStyle name="Normal 5 5 2 4 2 2" xfId="22843" xr:uid="{00000000-0005-0000-0000-000016580000}"/>
    <cellStyle name="Normal 5 5 2 4 2 3" xfId="22844" xr:uid="{00000000-0005-0000-0000-000017580000}"/>
    <cellStyle name="Normal 5 5 2 4 2 4" xfId="22845" xr:uid="{00000000-0005-0000-0000-000018580000}"/>
    <cellStyle name="Normal 5 5 2 4 3" xfId="22846" xr:uid="{00000000-0005-0000-0000-000019580000}"/>
    <cellStyle name="Normal 5 5 2 4 3 2" xfId="22847" xr:uid="{00000000-0005-0000-0000-00001A580000}"/>
    <cellStyle name="Normal 5 5 2 4 3 3" xfId="22848" xr:uid="{00000000-0005-0000-0000-00001B580000}"/>
    <cellStyle name="Normal 5 5 2 4 4" xfId="22849" xr:uid="{00000000-0005-0000-0000-00001C580000}"/>
    <cellStyle name="Normal 5 5 2 4 5" xfId="22850" xr:uid="{00000000-0005-0000-0000-00001D580000}"/>
    <cellStyle name="Normal 5 5 2 4 6" xfId="22851" xr:uid="{00000000-0005-0000-0000-00001E580000}"/>
    <cellStyle name="Normal 5 5 2 5" xfId="22852" xr:uid="{00000000-0005-0000-0000-00001F580000}"/>
    <cellStyle name="Normal 5 5 2 5 2" xfId="22853" xr:uid="{00000000-0005-0000-0000-000020580000}"/>
    <cellStyle name="Normal 5 5 2 5 3" xfId="22854" xr:uid="{00000000-0005-0000-0000-000021580000}"/>
    <cellStyle name="Normal 5 5 2 5 4" xfId="22855" xr:uid="{00000000-0005-0000-0000-000022580000}"/>
    <cellStyle name="Normal 5 5 2 6" xfId="22856" xr:uid="{00000000-0005-0000-0000-000023580000}"/>
    <cellStyle name="Normal 5 5 2 6 2" xfId="22857" xr:uid="{00000000-0005-0000-0000-000024580000}"/>
    <cellStyle name="Normal 5 5 2 6 3" xfId="22858" xr:uid="{00000000-0005-0000-0000-000025580000}"/>
    <cellStyle name="Normal 5 5 2 6 4" xfId="22859" xr:uid="{00000000-0005-0000-0000-000026580000}"/>
    <cellStyle name="Normal 5 5 2 7" xfId="22860" xr:uid="{00000000-0005-0000-0000-000027580000}"/>
    <cellStyle name="Normal 5 5 2 7 2" xfId="22861" xr:uid="{00000000-0005-0000-0000-000028580000}"/>
    <cellStyle name="Normal 5 5 2 7 3" xfId="22862" xr:uid="{00000000-0005-0000-0000-000029580000}"/>
    <cellStyle name="Normal 5 5 2 7 4" xfId="22863" xr:uid="{00000000-0005-0000-0000-00002A580000}"/>
    <cellStyle name="Normal 5 5 2 8" xfId="22864" xr:uid="{00000000-0005-0000-0000-00002B580000}"/>
    <cellStyle name="Normal 5 5 2 8 2" xfId="22865" xr:uid="{00000000-0005-0000-0000-00002C580000}"/>
    <cellStyle name="Normal 5 5 2 8 3" xfId="22866" xr:uid="{00000000-0005-0000-0000-00002D580000}"/>
    <cellStyle name="Normal 5 5 2 9" xfId="22867" xr:uid="{00000000-0005-0000-0000-00002E580000}"/>
    <cellStyle name="Normal 5 5 3" xfId="22868" xr:uid="{00000000-0005-0000-0000-00002F580000}"/>
    <cellStyle name="Normal 5 5 3 10" xfId="22869" xr:uid="{00000000-0005-0000-0000-000030580000}"/>
    <cellStyle name="Normal 5 5 3 2" xfId="22870" xr:uid="{00000000-0005-0000-0000-000031580000}"/>
    <cellStyle name="Normal 5 5 3 2 2" xfId="22871" xr:uid="{00000000-0005-0000-0000-000032580000}"/>
    <cellStyle name="Normal 5 5 3 2 2 2" xfId="22872" xr:uid="{00000000-0005-0000-0000-000033580000}"/>
    <cellStyle name="Normal 5 5 3 2 2 2 2" xfId="22873" xr:uid="{00000000-0005-0000-0000-000034580000}"/>
    <cellStyle name="Normal 5 5 3 2 2 2 3" xfId="22874" xr:uid="{00000000-0005-0000-0000-000035580000}"/>
    <cellStyle name="Normal 5 5 3 2 2 2 4" xfId="22875" xr:uid="{00000000-0005-0000-0000-000036580000}"/>
    <cellStyle name="Normal 5 5 3 2 2 3" xfId="22876" xr:uid="{00000000-0005-0000-0000-000037580000}"/>
    <cellStyle name="Normal 5 5 3 2 2 3 2" xfId="22877" xr:uid="{00000000-0005-0000-0000-000038580000}"/>
    <cellStyle name="Normal 5 5 3 2 2 3 3" xfId="22878" xr:uid="{00000000-0005-0000-0000-000039580000}"/>
    <cellStyle name="Normal 5 5 3 2 2 4" xfId="22879" xr:uid="{00000000-0005-0000-0000-00003A580000}"/>
    <cellStyle name="Normal 5 5 3 2 2 5" xfId="22880" xr:uid="{00000000-0005-0000-0000-00003B580000}"/>
    <cellStyle name="Normal 5 5 3 2 2 6" xfId="22881" xr:uid="{00000000-0005-0000-0000-00003C580000}"/>
    <cellStyle name="Normal 5 5 3 2 3" xfId="22882" xr:uid="{00000000-0005-0000-0000-00003D580000}"/>
    <cellStyle name="Normal 5 5 3 2 3 2" xfId="22883" xr:uid="{00000000-0005-0000-0000-00003E580000}"/>
    <cellStyle name="Normal 5 5 3 2 3 3" xfId="22884" xr:uid="{00000000-0005-0000-0000-00003F580000}"/>
    <cellStyle name="Normal 5 5 3 2 3 4" xfId="22885" xr:uid="{00000000-0005-0000-0000-000040580000}"/>
    <cellStyle name="Normal 5 5 3 2 4" xfId="22886" xr:uid="{00000000-0005-0000-0000-000041580000}"/>
    <cellStyle name="Normal 5 5 3 2 4 2" xfId="22887" xr:uid="{00000000-0005-0000-0000-000042580000}"/>
    <cellStyle name="Normal 5 5 3 2 4 3" xfId="22888" xr:uid="{00000000-0005-0000-0000-000043580000}"/>
    <cellStyle name="Normal 5 5 3 2 4 4" xfId="22889" xr:uid="{00000000-0005-0000-0000-000044580000}"/>
    <cellStyle name="Normal 5 5 3 2 5" xfId="22890" xr:uid="{00000000-0005-0000-0000-000045580000}"/>
    <cellStyle name="Normal 5 5 3 2 5 2" xfId="22891" xr:uid="{00000000-0005-0000-0000-000046580000}"/>
    <cellStyle name="Normal 5 5 3 2 5 3" xfId="22892" xr:uid="{00000000-0005-0000-0000-000047580000}"/>
    <cellStyle name="Normal 5 5 3 2 5 4" xfId="22893" xr:uid="{00000000-0005-0000-0000-000048580000}"/>
    <cellStyle name="Normal 5 5 3 2 6" xfId="22894" xr:uid="{00000000-0005-0000-0000-000049580000}"/>
    <cellStyle name="Normal 5 5 3 2 6 2" xfId="22895" xr:uid="{00000000-0005-0000-0000-00004A580000}"/>
    <cellStyle name="Normal 5 5 3 2 6 3" xfId="22896" xr:uid="{00000000-0005-0000-0000-00004B580000}"/>
    <cellStyle name="Normal 5 5 3 2 7" xfId="22897" xr:uid="{00000000-0005-0000-0000-00004C580000}"/>
    <cellStyle name="Normal 5 5 3 2 8" xfId="22898" xr:uid="{00000000-0005-0000-0000-00004D580000}"/>
    <cellStyle name="Normal 5 5 3 2 9" xfId="22899" xr:uid="{00000000-0005-0000-0000-00004E580000}"/>
    <cellStyle name="Normal 5 5 3 3" xfId="22900" xr:uid="{00000000-0005-0000-0000-00004F580000}"/>
    <cellStyle name="Normal 5 5 3 3 2" xfId="22901" xr:uid="{00000000-0005-0000-0000-000050580000}"/>
    <cellStyle name="Normal 5 5 3 3 2 2" xfId="22902" xr:uid="{00000000-0005-0000-0000-000051580000}"/>
    <cellStyle name="Normal 5 5 3 3 2 3" xfId="22903" xr:uid="{00000000-0005-0000-0000-000052580000}"/>
    <cellStyle name="Normal 5 5 3 3 2 4" xfId="22904" xr:uid="{00000000-0005-0000-0000-000053580000}"/>
    <cellStyle name="Normal 5 5 3 3 3" xfId="22905" xr:uid="{00000000-0005-0000-0000-000054580000}"/>
    <cellStyle name="Normal 5 5 3 3 3 2" xfId="22906" xr:uid="{00000000-0005-0000-0000-000055580000}"/>
    <cellStyle name="Normal 5 5 3 3 3 3" xfId="22907" xr:uid="{00000000-0005-0000-0000-000056580000}"/>
    <cellStyle name="Normal 5 5 3 3 4" xfId="22908" xr:uid="{00000000-0005-0000-0000-000057580000}"/>
    <cellStyle name="Normal 5 5 3 3 5" xfId="22909" xr:uid="{00000000-0005-0000-0000-000058580000}"/>
    <cellStyle name="Normal 5 5 3 3 6" xfId="22910" xr:uid="{00000000-0005-0000-0000-000059580000}"/>
    <cellStyle name="Normal 5 5 3 4" xfId="22911" xr:uid="{00000000-0005-0000-0000-00005A580000}"/>
    <cellStyle name="Normal 5 5 3 4 2" xfId="22912" xr:uid="{00000000-0005-0000-0000-00005B580000}"/>
    <cellStyle name="Normal 5 5 3 4 3" xfId="22913" xr:uid="{00000000-0005-0000-0000-00005C580000}"/>
    <cellStyle name="Normal 5 5 3 4 4" xfId="22914" xr:uid="{00000000-0005-0000-0000-00005D580000}"/>
    <cellStyle name="Normal 5 5 3 5" xfId="22915" xr:uid="{00000000-0005-0000-0000-00005E580000}"/>
    <cellStyle name="Normal 5 5 3 5 2" xfId="22916" xr:uid="{00000000-0005-0000-0000-00005F580000}"/>
    <cellStyle name="Normal 5 5 3 5 3" xfId="22917" xr:uid="{00000000-0005-0000-0000-000060580000}"/>
    <cellStyle name="Normal 5 5 3 5 4" xfId="22918" xr:uid="{00000000-0005-0000-0000-000061580000}"/>
    <cellStyle name="Normal 5 5 3 6" xfId="22919" xr:uid="{00000000-0005-0000-0000-000062580000}"/>
    <cellStyle name="Normal 5 5 3 6 2" xfId="22920" xr:uid="{00000000-0005-0000-0000-000063580000}"/>
    <cellStyle name="Normal 5 5 3 6 3" xfId="22921" xr:uid="{00000000-0005-0000-0000-000064580000}"/>
    <cellStyle name="Normal 5 5 3 6 4" xfId="22922" xr:uid="{00000000-0005-0000-0000-000065580000}"/>
    <cellStyle name="Normal 5 5 3 7" xfId="22923" xr:uid="{00000000-0005-0000-0000-000066580000}"/>
    <cellStyle name="Normal 5 5 3 7 2" xfId="22924" xr:uid="{00000000-0005-0000-0000-000067580000}"/>
    <cellStyle name="Normal 5 5 3 7 3" xfId="22925" xr:uid="{00000000-0005-0000-0000-000068580000}"/>
    <cellStyle name="Normal 5 5 3 8" xfId="22926" xr:uid="{00000000-0005-0000-0000-000069580000}"/>
    <cellStyle name="Normal 5 5 3 9" xfId="22927" xr:uid="{00000000-0005-0000-0000-00006A580000}"/>
    <cellStyle name="Normal 5 5 4" xfId="22928" xr:uid="{00000000-0005-0000-0000-00006B580000}"/>
    <cellStyle name="Normal 5 5 4 2" xfId="22929" xr:uid="{00000000-0005-0000-0000-00006C580000}"/>
    <cellStyle name="Normal 5 5 4 2 2" xfId="22930" xr:uid="{00000000-0005-0000-0000-00006D580000}"/>
    <cellStyle name="Normal 5 5 4 2 2 2" xfId="22931" xr:uid="{00000000-0005-0000-0000-00006E580000}"/>
    <cellStyle name="Normal 5 5 4 2 2 3" xfId="22932" xr:uid="{00000000-0005-0000-0000-00006F580000}"/>
    <cellStyle name="Normal 5 5 4 2 2 4" xfId="22933" xr:uid="{00000000-0005-0000-0000-000070580000}"/>
    <cellStyle name="Normal 5 5 4 2 3" xfId="22934" xr:uid="{00000000-0005-0000-0000-000071580000}"/>
    <cellStyle name="Normal 5 5 4 2 3 2" xfId="22935" xr:uid="{00000000-0005-0000-0000-000072580000}"/>
    <cellStyle name="Normal 5 5 4 2 3 3" xfId="22936" xr:uid="{00000000-0005-0000-0000-000073580000}"/>
    <cellStyle name="Normal 5 5 4 2 4" xfId="22937" xr:uid="{00000000-0005-0000-0000-000074580000}"/>
    <cellStyle name="Normal 5 5 4 2 5" xfId="22938" xr:uid="{00000000-0005-0000-0000-000075580000}"/>
    <cellStyle name="Normal 5 5 4 2 6" xfId="22939" xr:uid="{00000000-0005-0000-0000-000076580000}"/>
    <cellStyle name="Normal 5 5 4 3" xfId="22940" xr:uid="{00000000-0005-0000-0000-000077580000}"/>
    <cellStyle name="Normal 5 5 4 3 2" xfId="22941" xr:uid="{00000000-0005-0000-0000-000078580000}"/>
    <cellStyle name="Normal 5 5 4 3 3" xfId="22942" xr:uid="{00000000-0005-0000-0000-000079580000}"/>
    <cellStyle name="Normal 5 5 4 3 4" xfId="22943" xr:uid="{00000000-0005-0000-0000-00007A580000}"/>
    <cellStyle name="Normal 5 5 4 4" xfId="22944" xr:uid="{00000000-0005-0000-0000-00007B580000}"/>
    <cellStyle name="Normal 5 5 4 4 2" xfId="22945" xr:uid="{00000000-0005-0000-0000-00007C580000}"/>
    <cellStyle name="Normal 5 5 4 4 3" xfId="22946" xr:uid="{00000000-0005-0000-0000-00007D580000}"/>
    <cellStyle name="Normal 5 5 4 4 4" xfId="22947" xr:uid="{00000000-0005-0000-0000-00007E580000}"/>
    <cellStyle name="Normal 5 5 4 5" xfId="22948" xr:uid="{00000000-0005-0000-0000-00007F580000}"/>
    <cellStyle name="Normal 5 5 4 5 2" xfId="22949" xr:uid="{00000000-0005-0000-0000-000080580000}"/>
    <cellStyle name="Normal 5 5 4 5 3" xfId="22950" xr:uid="{00000000-0005-0000-0000-000081580000}"/>
    <cellStyle name="Normal 5 5 4 5 4" xfId="22951" xr:uid="{00000000-0005-0000-0000-000082580000}"/>
    <cellStyle name="Normal 5 5 4 6" xfId="22952" xr:uid="{00000000-0005-0000-0000-000083580000}"/>
    <cellStyle name="Normal 5 5 4 6 2" xfId="22953" xr:uid="{00000000-0005-0000-0000-000084580000}"/>
    <cellStyle name="Normal 5 5 4 6 3" xfId="22954" xr:uid="{00000000-0005-0000-0000-000085580000}"/>
    <cellStyle name="Normal 5 5 4 7" xfId="22955" xr:uid="{00000000-0005-0000-0000-000086580000}"/>
    <cellStyle name="Normal 5 5 4 8" xfId="22956" xr:uid="{00000000-0005-0000-0000-000087580000}"/>
    <cellStyle name="Normal 5 5 4 9" xfId="22957" xr:uid="{00000000-0005-0000-0000-000088580000}"/>
    <cellStyle name="Normal 5 5 5" xfId="22958" xr:uid="{00000000-0005-0000-0000-000089580000}"/>
    <cellStyle name="Normal 5 5 5 2" xfId="22959" xr:uid="{00000000-0005-0000-0000-00008A580000}"/>
    <cellStyle name="Normal 5 5 5 2 2" xfId="22960" xr:uid="{00000000-0005-0000-0000-00008B580000}"/>
    <cellStyle name="Normal 5 5 5 2 2 2" xfId="22961" xr:uid="{00000000-0005-0000-0000-00008C580000}"/>
    <cellStyle name="Normal 5 5 5 2 2 3" xfId="22962" xr:uid="{00000000-0005-0000-0000-00008D580000}"/>
    <cellStyle name="Normal 5 5 5 2 2 4" xfId="22963" xr:uid="{00000000-0005-0000-0000-00008E580000}"/>
    <cellStyle name="Normal 5 5 5 2 3" xfId="22964" xr:uid="{00000000-0005-0000-0000-00008F580000}"/>
    <cellStyle name="Normal 5 5 5 2 3 2" xfId="22965" xr:uid="{00000000-0005-0000-0000-000090580000}"/>
    <cellStyle name="Normal 5 5 5 2 3 3" xfId="22966" xr:uid="{00000000-0005-0000-0000-000091580000}"/>
    <cellStyle name="Normal 5 5 5 2 4" xfId="22967" xr:uid="{00000000-0005-0000-0000-000092580000}"/>
    <cellStyle name="Normal 5 5 5 2 5" xfId="22968" xr:uid="{00000000-0005-0000-0000-000093580000}"/>
    <cellStyle name="Normal 5 5 5 2 6" xfId="22969" xr:uid="{00000000-0005-0000-0000-000094580000}"/>
    <cellStyle name="Normal 5 5 5 3" xfId="22970" xr:uid="{00000000-0005-0000-0000-000095580000}"/>
    <cellStyle name="Normal 5 5 5 3 2" xfId="22971" xr:uid="{00000000-0005-0000-0000-000096580000}"/>
    <cellStyle name="Normal 5 5 5 3 3" xfId="22972" xr:uid="{00000000-0005-0000-0000-000097580000}"/>
    <cellStyle name="Normal 5 5 5 3 4" xfId="22973" xr:uid="{00000000-0005-0000-0000-000098580000}"/>
    <cellStyle name="Normal 5 5 5 4" xfId="22974" xr:uid="{00000000-0005-0000-0000-000099580000}"/>
    <cellStyle name="Normal 5 5 5 4 2" xfId="22975" xr:uid="{00000000-0005-0000-0000-00009A580000}"/>
    <cellStyle name="Normal 5 5 5 4 3" xfId="22976" xr:uid="{00000000-0005-0000-0000-00009B580000}"/>
    <cellStyle name="Normal 5 5 5 4 4" xfId="22977" xr:uid="{00000000-0005-0000-0000-00009C580000}"/>
    <cellStyle name="Normal 5 5 5 5" xfId="22978" xr:uid="{00000000-0005-0000-0000-00009D580000}"/>
    <cellStyle name="Normal 5 5 5 5 2" xfId="22979" xr:uid="{00000000-0005-0000-0000-00009E580000}"/>
    <cellStyle name="Normal 5 5 5 5 3" xfId="22980" xr:uid="{00000000-0005-0000-0000-00009F580000}"/>
    <cellStyle name="Normal 5 5 5 5 4" xfId="22981" xr:uid="{00000000-0005-0000-0000-0000A0580000}"/>
    <cellStyle name="Normal 5 5 5 6" xfId="22982" xr:uid="{00000000-0005-0000-0000-0000A1580000}"/>
    <cellStyle name="Normal 5 5 5 6 2" xfId="22983" xr:uid="{00000000-0005-0000-0000-0000A2580000}"/>
    <cellStyle name="Normal 5 5 5 6 3" xfId="22984" xr:uid="{00000000-0005-0000-0000-0000A3580000}"/>
    <cellStyle name="Normal 5 5 5 7" xfId="22985" xr:uid="{00000000-0005-0000-0000-0000A4580000}"/>
    <cellStyle name="Normal 5 5 5 8" xfId="22986" xr:uid="{00000000-0005-0000-0000-0000A5580000}"/>
    <cellStyle name="Normal 5 5 5 9" xfId="22987" xr:uid="{00000000-0005-0000-0000-0000A6580000}"/>
    <cellStyle name="Normal 5 5 6" xfId="22988" xr:uid="{00000000-0005-0000-0000-0000A7580000}"/>
    <cellStyle name="Normal 5 5 6 2" xfId="22989" xr:uid="{00000000-0005-0000-0000-0000A8580000}"/>
    <cellStyle name="Normal 5 5 6 2 2" xfId="22990" xr:uid="{00000000-0005-0000-0000-0000A9580000}"/>
    <cellStyle name="Normal 5 5 6 2 2 2" xfId="22991" xr:uid="{00000000-0005-0000-0000-0000AA580000}"/>
    <cellStyle name="Normal 5 5 6 2 2 3" xfId="22992" xr:uid="{00000000-0005-0000-0000-0000AB580000}"/>
    <cellStyle name="Normal 5 5 6 2 2 4" xfId="22993" xr:uid="{00000000-0005-0000-0000-0000AC580000}"/>
    <cellStyle name="Normal 5 5 6 2 3" xfId="22994" xr:uid="{00000000-0005-0000-0000-0000AD580000}"/>
    <cellStyle name="Normal 5 5 6 2 3 2" xfId="22995" xr:uid="{00000000-0005-0000-0000-0000AE580000}"/>
    <cellStyle name="Normal 5 5 6 2 3 3" xfId="22996" xr:uid="{00000000-0005-0000-0000-0000AF580000}"/>
    <cellStyle name="Normal 5 5 6 2 4" xfId="22997" xr:uid="{00000000-0005-0000-0000-0000B0580000}"/>
    <cellStyle name="Normal 5 5 6 2 5" xfId="22998" xr:uid="{00000000-0005-0000-0000-0000B1580000}"/>
    <cellStyle name="Normal 5 5 6 2 6" xfId="22999" xr:uid="{00000000-0005-0000-0000-0000B2580000}"/>
    <cellStyle name="Normal 5 5 6 3" xfId="23000" xr:uid="{00000000-0005-0000-0000-0000B3580000}"/>
    <cellStyle name="Normal 5 5 6 3 2" xfId="23001" xr:uid="{00000000-0005-0000-0000-0000B4580000}"/>
    <cellStyle name="Normal 5 5 6 3 3" xfId="23002" xr:uid="{00000000-0005-0000-0000-0000B5580000}"/>
    <cellStyle name="Normal 5 5 6 3 4" xfId="23003" xr:uid="{00000000-0005-0000-0000-0000B6580000}"/>
    <cellStyle name="Normal 5 5 6 4" xfId="23004" xr:uid="{00000000-0005-0000-0000-0000B7580000}"/>
    <cellStyle name="Normal 5 5 6 4 2" xfId="23005" xr:uid="{00000000-0005-0000-0000-0000B8580000}"/>
    <cellStyle name="Normal 5 5 6 4 3" xfId="23006" xr:uid="{00000000-0005-0000-0000-0000B9580000}"/>
    <cellStyle name="Normal 5 5 6 4 4" xfId="23007" xr:uid="{00000000-0005-0000-0000-0000BA580000}"/>
    <cellStyle name="Normal 5 5 6 5" xfId="23008" xr:uid="{00000000-0005-0000-0000-0000BB580000}"/>
    <cellStyle name="Normal 5 5 6 5 2" xfId="23009" xr:uid="{00000000-0005-0000-0000-0000BC580000}"/>
    <cellStyle name="Normal 5 5 6 5 3" xfId="23010" xr:uid="{00000000-0005-0000-0000-0000BD580000}"/>
    <cellStyle name="Normal 5 5 6 6" xfId="23011" xr:uid="{00000000-0005-0000-0000-0000BE580000}"/>
    <cellStyle name="Normal 5 5 6 7" xfId="23012" xr:uid="{00000000-0005-0000-0000-0000BF580000}"/>
    <cellStyle name="Normal 5 5 6 8" xfId="23013" xr:uid="{00000000-0005-0000-0000-0000C0580000}"/>
    <cellStyle name="Normal 5 5 7" xfId="23014" xr:uid="{00000000-0005-0000-0000-0000C1580000}"/>
    <cellStyle name="Normal 5 5 7 2" xfId="23015" xr:uid="{00000000-0005-0000-0000-0000C2580000}"/>
    <cellStyle name="Normal 5 5 7 2 2" xfId="23016" xr:uid="{00000000-0005-0000-0000-0000C3580000}"/>
    <cellStyle name="Normal 5 5 7 2 3" xfId="23017" xr:uid="{00000000-0005-0000-0000-0000C4580000}"/>
    <cellStyle name="Normal 5 5 7 2 4" xfId="23018" xr:uid="{00000000-0005-0000-0000-0000C5580000}"/>
    <cellStyle name="Normal 5 5 7 3" xfId="23019" xr:uid="{00000000-0005-0000-0000-0000C6580000}"/>
    <cellStyle name="Normal 5 5 7 3 2" xfId="23020" xr:uid="{00000000-0005-0000-0000-0000C7580000}"/>
    <cellStyle name="Normal 5 5 7 3 3" xfId="23021" xr:uid="{00000000-0005-0000-0000-0000C8580000}"/>
    <cellStyle name="Normal 5 5 7 4" xfId="23022" xr:uid="{00000000-0005-0000-0000-0000C9580000}"/>
    <cellStyle name="Normal 5 5 7 5" xfId="23023" xr:uid="{00000000-0005-0000-0000-0000CA580000}"/>
    <cellStyle name="Normal 5 5 7 6" xfId="23024" xr:uid="{00000000-0005-0000-0000-0000CB580000}"/>
    <cellStyle name="Normal 5 5 8" xfId="23025" xr:uid="{00000000-0005-0000-0000-0000CC580000}"/>
    <cellStyle name="Normal 5 5 8 2" xfId="23026" xr:uid="{00000000-0005-0000-0000-0000CD580000}"/>
    <cellStyle name="Normal 5 5 8 3" xfId="23027" xr:uid="{00000000-0005-0000-0000-0000CE580000}"/>
    <cellStyle name="Normal 5 5 8 4" xfId="23028" xr:uid="{00000000-0005-0000-0000-0000CF580000}"/>
    <cellStyle name="Normal 5 5 9" xfId="23029" xr:uid="{00000000-0005-0000-0000-0000D0580000}"/>
    <cellStyle name="Normal 5 5 9 2" xfId="23030" xr:uid="{00000000-0005-0000-0000-0000D1580000}"/>
    <cellStyle name="Normal 5 5 9 3" xfId="23031" xr:uid="{00000000-0005-0000-0000-0000D2580000}"/>
    <cellStyle name="Normal 5 5 9 4" xfId="23032" xr:uid="{00000000-0005-0000-0000-0000D3580000}"/>
    <cellStyle name="Normal 5 6" xfId="315" xr:uid="{00000000-0005-0000-0000-0000D4580000}"/>
    <cellStyle name="Normal 5 6 10" xfId="23033" xr:uid="{00000000-0005-0000-0000-0000D5580000}"/>
    <cellStyle name="Normal 5 6 10 2" xfId="23034" xr:uid="{00000000-0005-0000-0000-0000D6580000}"/>
    <cellStyle name="Normal 5 6 10 3" xfId="23035" xr:uid="{00000000-0005-0000-0000-0000D7580000}"/>
    <cellStyle name="Normal 5 6 10 4" xfId="23036" xr:uid="{00000000-0005-0000-0000-0000D8580000}"/>
    <cellStyle name="Normal 5 6 11" xfId="23037" xr:uid="{00000000-0005-0000-0000-0000D9580000}"/>
    <cellStyle name="Normal 5 6 11 2" xfId="23038" xr:uid="{00000000-0005-0000-0000-0000DA580000}"/>
    <cellStyle name="Normal 5 6 11 3" xfId="23039" xr:uid="{00000000-0005-0000-0000-0000DB580000}"/>
    <cellStyle name="Normal 5 6 12" xfId="23040" xr:uid="{00000000-0005-0000-0000-0000DC580000}"/>
    <cellStyle name="Normal 5 6 13" xfId="23041" xr:uid="{00000000-0005-0000-0000-0000DD580000}"/>
    <cellStyle name="Normal 5 6 14" xfId="23042" xr:uid="{00000000-0005-0000-0000-0000DE580000}"/>
    <cellStyle name="Normal 5 6 2" xfId="23043" xr:uid="{00000000-0005-0000-0000-0000DF580000}"/>
    <cellStyle name="Normal 5 6 2 10" xfId="23044" xr:uid="{00000000-0005-0000-0000-0000E0580000}"/>
    <cellStyle name="Normal 5 6 2 11" xfId="23045" xr:uid="{00000000-0005-0000-0000-0000E1580000}"/>
    <cellStyle name="Normal 5 6 2 2" xfId="23046" xr:uid="{00000000-0005-0000-0000-0000E2580000}"/>
    <cellStyle name="Normal 5 6 2 2 10" xfId="23047" xr:uid="{00000000-0005-0000-0000-0000E3580000}"/>
    <cellStyle name="Normal 5 6 2 2 2" xfId="23048" xr:uid="{00000000-0005-0000-0000-0000E4580000}"/>
    <cellStyle name="Normal 5 6 2 2 2 2" xfId="23049" xr:uid="{00000000-0005-0000-0000-0000E5580000}"/>
    <cellStyle name="Normal 5 6 2 2 2 2 2" xfId="23050" xr:uid="{00000000-0005-0000-0000-0000E6580000}"/>
    <cellStyle name="Normal 5 6 2 2 2 2 2 2" xfId="23051" xr:uid="{00000000-0005-0000-0000-0000E7580000}"/>
    <cellStyle name="Normal 5 6 2 2 2 2 2 3" xfId="23052" xr:uid="{00000000-0005-0000-0000-0000E8580000}"/>
    <cellStyle name="Normal 5 6 2 2 2 2 2 4" xfId="23053" xr:uid="{00000000-0005-0000-0000-0000E9580000}"/>
    <cellStyle name="Normal 5 6 2 2 2 2 3" xfId="23054" xr:uid="{00000000-0005-0000-0000-0000EA580000}"/>
    <cellStyle name="Normal 5 6 2 2 2 2 3 2" xfId="23055" xr:uid="{00000000-0005-0000-0000-0000EB580000}"/>
    <cellStyle name="Normal 5 6 2 2 2 2 3 3" xfId="23056" xr:uid="{00000000-0005-0000-0000-0000EC580000}"/>
    <cellStyle name="Normal 5 6 2 2 2 2 4" xfId="23057" xr:uid="{00000000-0005-0000-0000-0000ED580000}"/>
    <cellStyle name="Normal 5 6 2 2 2 2 5" xfId="23058" xr:uid="{00000000-0005-0000-0000-0000EE580000}"/>
    <cellStyle name="Normal 5 6 2 2 2 2 6" xfId="23059" xr:uid="{00000000-0005-0000-0000-0000EF580000}"/>
    <cellStyle name="Normal 5 6 2 2 2 3" xfId="23060" xr:uid="{00000000-0005-0000-0000-0000F0580000}"/>
    <cellStyle name="Normal 5 6 2 2 2 3 2" xfId="23061" xr:uid="{00000000-0005-0000-0000-0000F1580000}"/>
    <cellStyle name="Normal 5 6 2 2 2 3 3" xfId="23062" xr:uid="{00000000-0005-0000-0000-0000F2580000}"/>
    <cellStyle name="Normal 5 6 2 2 2 3 4" xfId="23063" xr:uid="{00000000-0005-0000-0000-0000F3580000}"/>
    <cellStyle name="Normal 5 6 2 2 2 4" xfId="23064" xr:uid="{00000000-0005-0000-0000-0000F4580000}"/>
    <cellStyle name="Normal 5 6 2 2 2 4 2" xfId="23065" xr:uid="{00000000-0005-0000-0000-0000F5580000}"/>
    <cellStyle name="Normal 5 6 2 2 2 4 3" xfId="23066" xr:uid="{00000000-0005-0000-0000-0000F6580000}"/>
    <cellStyle name="Normal 5 6 2 2 2 4 4" xfId="23067" xr:uid="{00000000-0005-0000-0000-0000F7580000}"/>
    <cellStyle name="Normal 5 6 2 2 2 5" xfId="23068" xr:uid="{00000000-0005-0000-0000-0000F8580000}"/>
    <cellStyle name="Normal 5 6 2 2 2 5 2" xfId="23069" xr:uid="{00000000-0005-0000-0000-0000F9580000}"/>
    <cellStyle name="Normal 5 6 2 2 2 5 3" xfId="23070" xr:uid="{00000000-0005-0000-0000-0000FA580000}"/>
    <cellStyle name="Normal 5 6 2 2 2 5 4" xfId="23071" xr:uid="{00000000-0005-0000-0000-0000FB580000}"/>
    <cellStyle name="Normal 5 6 2 2 2 6" xfId="23072" xr:uid="{00000000-0005-0000-0000-0000FC580000}"/>
    <cellStyle name="Normal 5 6 2 2 2 6 2" xfId="23073" xr:uid="{00000000-0005-0000-0000-0000FD580000}"/>
    <cellStyle name="Normal 5 6 2 2 2 6 3" xfId="23074" xr:uid="{00000000-0005-0000-0000-0000FE580000}"/>
    <cellStyle name="Normal 5 6 2 2 2 7" xfId="23075" xr:uid="{00000000-0005-0000-0000-0000FF580000}"/>
    <cellStyle name="Normal 5 6 2 2 2 8" xfId="23076" xr:uid="{00000000-0005-0000-0000-000000590000}"/>
    <cellStyle name="Normal 5 6 2 2 2 9" xfId="23077" xr:uid="{00000000-0005-0000-0000-000001590000}"/>
    <cellStyle name="Normal 5 6 2 2 3" xfId="23078" xr:uid="{00000000-0005-0000-0000-000002590000}"/>
    <cellStyle name="Normal 5 6 2 2 3 2" xfId="23079" xr:uid="{00000000-0005-0000-0000-000003590000}"/>
    <cellStyle name="Normal 5 6 2 2 3 2 2" xfId="23080" xr:uid="{00000000-0005-0000-0000-000004590000}"/>
    <cellStyle name="Normal 5 6 2 2 3 2 3" xfId="23081" xr:uid="{00000000-0005-0000-0000-000005590000}"/>
    <cellStyle name="Normal 5 6 2 2 3 2 4" xfId="23082" xr:uid="{00000000-0005-0000-0000-000006590000}"/>
    <cellStyle name="Normal 5 6 2 2 3 3" xfId="23083" xr:uid="{00000000-0005-0000-0000-000007590000}"/>
    <cellStyle name="Normal 5 6 2 2 3 3 2" xfId="23084" xr:uid="{00000000-0005-0000-0000-000008590000}"/>
    <cellStyle name="Normal 5 6 2 2 3 3 3" xfId="23085" xr:uid="{00000000-0005-0000-0000-000009590000}"/>
    <cellStyle name="Normal 5 6 2 2 3 4" xfId="23086" xr:uid="{00000000-0005-0000-0000-00000A590000}"/>
    <cellStyle name="Normal 5 6 2 2 3 5" xfId="23087" xr:uid="{00000000-0005-0000-0000-00000B590000}"/>
    <cellStyle name="Normal 5 6 2 2 3 6" xfId="23088" xr:uid="{00000000-0005-0000-0000-00000C590000}"/>
    <cellStyle name="Normal 5 6 2 2 4" xfId="23089" xr:uid="{00000000-0005-0000-0000-00000D590000}"/>
    <cellStyle name="Normal 5 6 2 2 4 2" xfId="23090" xr:uid="{00000000-0005-0000-0000-00000E590000}"/>
    <cellStyle name="Normal 5 6 2 2 4 3" xfId="23091" xr:uid="{00000000-0005-0000-0000-00000F590000}"/>
    <cellStyle name="Normal 5 6 2 2 4 4" xfId="23092" xr:uid="{00000000-0005-0000-0000-000010590000}"/>
    <cellStyle name="Normal 5 6 2 2 5" xfId="23093" xr:uid="{00000000-0005-0000-0000-000011590000}"/>
    <cellStyle name="Normal 5 6 2 2 5 2" xfId="23094" xr:uid="{00000000-0005-0000-0000-000012590000}"/>
    <cellStyle name="Normal 5 6 2 2 5 3" xfId="23095" xr:uid="{00000000-0005-0000-0000-000013590000}"/>
    <cellStyle name="Normal 5 6 2 2 5 4" xfId="23096" xr:uid="{00000000-0005-0000-0000-000014590000}"/>
    <cellStyle name="Normal 5 6 2 2 6" xfId="23097" xr:uid="{00000000-0005-0000-0000-000015590000}"/>
    <cellStyle name="Normal 5 6 2 2 6 2" xfId="23098" xr:uid="{00000000-0005-0000-0000-000016590000}"/>
    <cellStyle name="Normal 5 6 2 2 6 3" xfId="23099" xr:uid="{00000000-0005-0000-0000-000017590000}"/>
    <cellStyle name="Normal 5 6 2 2 6 4" xfId="23100" xr:uid="{00000000-0005-0000-0000-000018590000}"/>
    <cellStyle name="Normal 5 6 2 2 7" xfId="23101" xr:uid="{00000000-0005-0000-0000-000019590000}"/>
    <cellStyle name="Normal 5 6 2 2 7 2" xfId="23102" xr:uid="{00000000-0005-0000-0000-00001A590000}"/>
    <cellStyle name="Normal 5 6 2 2 7 3" xfId="23103" xr:uid="{00000000-0005-0000-0000-00001B590000}"/>
    <cellStyle name="Normal 5 6 2 2 8" xfId="23104" xr:uid="{00000000-0005-0000-0000-00001C590000}"/>
    <cellStyle name="Normal 5 6 2 2 9" xfId="23105" xr:uid="{00000000-0005-0000-0000-00001D590000}"/>
    <cellStyle name="Normal 5 6 2 3" xfId="23106" xr:uid="{00000000-0005-0000-0000-00001E590000}"/>
    <cellStyle name="Normal 5 6 2 3 2" xfId="23107" xr:uid="{00000000-0005-0000-0000-00001F590000}"/>
    <cellStyle name="Normal 5 6 2 3 2 2" xfId="23108" xr:uid="{00000000-0005-0000-0000-000020590000}"/>
    <cellStyle name="Normal 5 6 2 3 2 2 2" xfId="23109" xr:uid="{00000000-0005-0000-0000-000021590000}"/>
    <cellStyle name="Normal 5 6 2 3 2 2 3" xfId="23110" xr:uid="{00000000-0005-0000-0000-000022590000}"/>
    <cellStyle name="Normal 5 6 2 3 2 2 4" xfId="23111" xr:uid="{00000000-0005-0000-0000-000023590000}"/>
    <cellStyle name="Normal 5 6 2 3 2 3" xfId="23112" xr:uid="{00000000-0005-0000-0000-000024590000}"/>
    <cellStyle name="Normal 5 6 2 3 2 3 2" xfId="23113" xr:uid="{00000000-0005-0000-0000-000025590000}"/>
    <cellStyle name="Normal 5 6 2 3 2 3 3" xfId="23114" xr:uid="{00000000-0005-0000-0000-000026590000}"/>
    <cellStyle name="Normal 5 6 2 3 2 4" xfId="23115" xr:uid="{00000000-0005-0000-0000-000027590000}"/>
    <cellStyle name="Normal 5 6 2 3 2 5" xfId="23116" xr:uid="{00000000-0005-0000-0000-000028590000}"/>
    <cellStyle name="Normal 5 6 2 3 2 6" xfId="23117" xr:uid="{00000000-0005-0000-0000-000029590000}"/>
    <cellStyle name="Normal 5 6 2 3 3" xfId="23118" xr:uid="{00000000-0005-0000-0000-00002A590000}"/>
    <cellStyle name="Normal 5 6 2 3 3 2" xfId="23119" xr:uid="{00000000-0005-0000-0000-00002B590000}"/>
    <cellStyle name="Normal 5 6 2 3 3 3" xfId="23120" xr:uid="{00000000-0005-0000-0000-00002C590000}"/>
    <cellStyle name="Normal 5 6 2 3 3 4" xfId="23121" xr:uid="{00000000-0005-0000-0000-00002D590000}"/>
    <cellStyle name="Normal 5 6 2 3 4" xfId="23122" xr:uid="{00000000-0005-0000-0000-00002E590000}"/>
    <cellStyle name="Normal 5 6 2 3 4 2" xfId="23123" xr:uid="{00000000-0005-0000-0000-00002F590000}"/>
    <cellStyle name="Normal 5 6 2 3 4 3" xfId="23124" xr:uid="{00000000-0005-0000-0000-000030590000}"/>
    <cellStyle name="Normal 5 6 2 3 4 4" xfId="23125" xr:uid="{00000000-0005-0000-0000-000031590000}"/>
    <cellStyle name="Normal 5 6 2 3 5" xfId="23126" xr:uid="{00000000-0005-0000-0000-000032590000}"/>
    <cellStyle name="Normal 5 6 2 3 5 2" xfId="23127" xr:uid="{00000000-0005-0000-0000-000033590000}"/>
    <cellStyle name="Normal 5 6 2 3 5 3" xfId="23128" xr:uid="{00000000-0005-0000-0000-000034590000}"/>
    <cellStyle name="Normal 5 6 2 3 5 4" xfId="23129" xr:uid="{00000000-0005-0000-0000-000035590000}"/>
    <cellStyle name="Normal 5 6 2 3 6" xfId="23130" xr:uid="{00000000-0005-0000-0000-000036590000}"/>
    <cellStyle name="Normal 5 6 2 3 6 2" xfId="23131" xr:uid="{00000000-0005-0000-0000-000037590000}"/>
    <cellStyle name="Normal 5 6 2 3 6 3" xfId="23132" xr:uid="{00000000-0005-0000-0000-000038590000}"/>
    <cellStyle name="Normal 5 6 2 3 7" xfId="23133" xr:uid="{00000000-0005-0000-0000-000039590000}"/>
    <cellStyle name="Normal 5 6 2 3 8" xfId="23134" xr:uid="{00000000-0005-0000-0000-00003A590000}"/>
    <cellStyle name="Normal 5 6 2 3 9" xfId="23135" xr:uid="{00000000-0005-0000-0000-00003B590000}"/>
    <cellStyle name="Normal 5 6 2 4" xfId="23136" xr:uid="{00000000-0005-0000-0000-00003C590000}"/>
    <cellStyle name="Normal 5 6 2 4 2" xfId="23137" xr:uid="{00000000-0005-0000-0000-00003D590000}"/>
    <cellStyle name="Normal 5 6 2 4 2 2" xfId="23138" xr:uid="{00000000-0005-0000-0000-00003E590000}"/>
    <cellStyle name="Normal 5 6 2 4 2 3" xfId="23139" xr:uid="{00000000-0005-0000-0000-00003F590000}"/>
    <cellStyle name="Normal 5 6 2 4 2 4" xfId="23140" xr:uid="{00000000-0005-0000-0000-000040590000}"/>
    <cellStyle name="Normal 5 6 2 4 3" xfId="23141" xr:uid="{00000000-0005-0000-0000-000041590000}"/>
    <cellStyle name="Normal 5 6 2 4 3 2" xfId="23142" xr:uid="{00000000-0005-0000-0000-000042590000}"/>
    <cellStyle name="Normal 5 6 2 4 3 3" xfId="23143" xr:uid="{00000000-0005-0000-0000-000043590000}"/>
    <cellStyle name="Normal 5 6 2 4 4" xfId="23144" xr:uid="{00000000-0005-0000-0000-000044590000}"/>
    <cellStyle name="Normal 5 6 2 4 5" xfId="23145" xr:uid="{00000000-0005-0000-0000-000045590000}"/>
    <cellStyle name="Normal 5 6 2 4 6" xfId="23146" xr:uid="{00000000-0005-0000-0000-000046590000}"/>
    <cellStyle name="Normal 5 6 2 5" xfId="23147" xr:uid="{00000000-0005-0000-0000-000047590000}"/>
    <cellStyle name="Normal 5 6 2 5 2" xfId="23148" xr:uid="{00000000-0005-0000-0000-000048590000}"/>
    <cellStyle name="Normal 5 6 2 5 3" xfId="23149" xr:uid="{00000000-0005-0000-0000-000049590000}"/>
    <cellStyle name="Normal 5 6 2 5 4" xfId="23150" xr:uid="{00000000-0005-0000-0000-00004A590000}"/>
    <cellStyle name="Normal 5 6 2 6" xfId="23151" xr:uid="{00000000-0005-0000-0000-00004B590000}"/>
    <cellStyle name="Normal 5 6 2 6 2" xfId="23152" xr:uid="{00000000-0005-0000-0000-00004C590000}"/>
    <cellStyle name="Normal 5 6 2 6 3" xfId="23153" xr:uid="{00000000-0005-0000-0000-00004D590000}"/>
    <cellStyle name="Normal 5 6 2 6 4" xfId="23154" xr:uid="{00000000-0005-0000-0000-00004E590000}"/>
    <cellStyle name="Normal 5 6 2 7" xfId="23155" xr:uid="{00000000-0005-0000-0000-00004F590000}"/>
    <cellStyle name="Normal 5 6 2 7 2" xfId="23156" xr:uid="{00000000-0005-0000-0000-000050590000}"/>
    <cellStyle name="Normal 5 6 2 7 3" xfId="23157" xr:uid="{00000000-0005-0000-0000-000051590000}"/>
    <cellStyle name="Normal 5 6 2 7 4" xfId="23158" xr:uid="{00000000-0005-0000-0000-000052590000}"/>
    <cellStyle name="Normal 5 6 2 8" xfId="23159" xr:uid="{00000000-0005-0000-0000-000053590000}"/>
    <cellStyle name="Normal 5 6 2 8 2" xfId="23160" xr:uid="{00000000-0005-0000-0000-000054590000}"/>
    <cellStyle name="Normal 5 6 2 8 3" xfId="23161" xr:uid="{00000000-0005-0000-0000-000055590000}"/>
    <cellStyle name="Normal 5 6 2 9" xfId="23162" xr:uid="{00000000-0005-0000-0000-000056590000}"/>
    <cellStyle name="Normal 5 6 3" xfId="23163" xr:uid="{00000000-0005-0000-0000-000057590000}"/>
    <cellStyle name="Normal 5 6 3 10" xfId="23164" xr:uid="{00000000-0005-0000-0000-000058590000}"/>
    <cellStyle name="Normal 5 6 3 2" xfId="23165" xr:uid="{00000000-0005-0000-0000-000059590000}"/>
    <cellStyle name="Normal 5 6 3 2 2" xfId="23166" xr:uid="{00000000-0005-0000-0000-00005A590000}"/>
    <cellStyle name="Normal 5 6 3 2 2 2" xfId="23167" xr:uid="{00000000-0005-0000-0000-00005B590000}"/>
    <cellStyle name="Normal 5 6 3 2 2 2 2" xfId="23168" xr:uid="{00000000-0005-0000-0000-00005C590000}"/>
    <cellStyle name="Normal 5 6 3 2 2 2 3" xfId="23169" xr:uid="{00000000-0005-0000-0000-00005D590000}"/>
    <cellStyle name="Normal 5 6 3 2 2 2 4" xfId="23170" xr:uid="{00000000-0005-0000-0000-00005E590000}"/>
    <cellStyle name="Normal 5 6 3 2 2 3" xfId="23171" xr:uid="{00000000-0005-0000-0000-00005F590000}"/>
    <cellStyle name="Normal 5 6 3 2 2 3 2" xfId="23172" xr:uid="{00000000-0005-0000-0000-000060590000}"/>
    <cellStyle name="Normal 5 6 3 2 2 3 3" xfId="23173" xr:uid="{00000000-0005-0000-0000-000061590000}"/>
    <cellStyle name="Normal 5 6 3 2 2 4" xfId="23174" xr:uid="{00000000-0005-0000-0000-000062590000}"/>
    <cellStyle name="Normal 5 6 3 2 2 5" xfId="23175" xr:uid="{00000000-0005-0000-0000-000063590000}"/>
    <cellStyle name="Normal 5 6 3 2 2 6" xfId="23176" xr:uid="{00000000-0005-0000-0000-000064590000}"/>
    <cellStyle name="Normal 5 6 3 2 3" xfId="23177" xr:uid="{00000000-0005-0000-0000-000065590000}"/>
    <cellStyle name="Normal 5 6 3 2 3 2" xfId="23178" xr:uid="{00000000-0005-0000-0000-000066590000}"/>
    <cellStyle name="Normal 5 6 3 2 3 3" xfId="23179" xr:uid="{00000000-0005-0000-0000-000067590000}"/>
    <cellStyle name="Normal 5 6 3 2 3 4" xfId="23180" xr:uid="{00000000-0005-0000-0000-000068590000}"/>
    <cellStyle name="Normal 5 6 3 2 4" xfId="23181" xr:uid="{00000000-0005-0000-0000-000069590000}"/>
    <cellStyle name="Normal 5 6 3 2 4 2" xfId="23182" xr:uid="{00000000-0005-0000-0000-00006A590000}"/>
    <cellStyle name="Normal 5 6 3 2 4 3" xfId="23183" xr:uid="{00000000-0005-0000-0000-00006B590000}"/>
    <cellStyle name="Normal 5 6 3 2 4 4" xfId="23184" xr:uid="{00000000-0005-0000-0000-00006C590000}"/>
    <cellStyle name="Normal 5 6 3 2 5" xfId="23185" xr:uid="{00000000-0005-0000-0000-00006D590000}"/>
    <cellStyle name="Normal 5 6 3 2 5 2" xfId="23186" xr:uid="{00000000-0005-0000-0000-00006E590000}"/>
    <cellStyle name="Normal 5 6 3 2 5 3" xfId="23187" xr:uid="{00000000-0005-0000-0000-00006F590000}"/>
    <cellStyle name="Normal 5 6 3 2 5 4" xfId="23188" xr:uid="{00000000-0005-0000-0000-000070590000}"/>
    <cellStyle name="Normal 5 6 3 2 6" xfId="23189" xr:uid="{00000000-0005-0000-0000-000071590000}"/>
    <cellStyle name="Normal 5 6 3 2 6 2" xfId="23190" xr:uid="{00000000-0005-0000-0000-000072590000}"/>
    <cellStyle name="Normal 5 6 3 2 6 3" xfId="23191" xr:uid="{00000000-0005-0000-0000-000073590000}"/>
    <cellStyle name="Normal 5 6 3 2 7" xfId="23192" xr:uid="{00000000-0005-0000-0000-000074590000}"/>
    <cellStyle name="Normal 5 6 3 2 8" xfId="23193" xr:uid="{00000000-0005-0000-0000-000075590000}"/>
    <cellStyle name="Normal 5 6 3 2 9" xfId="23194" xr:uid="{00000000-0005-0000-0000-000076590000}"/>
    <cellStyle name="Normal 5 6 3 3" xfId="23195" xr:uid="{00000000-0005-0000-0000-000077590000}"/>
    <cellStyle name="Normal 5 6 3 3 2" xfId="23196" xr:uid="{00000000-0005-0000-0000-000078590000}"/>
    <cellStyle name="Normal 5 6 3 3 2 2" xfId="23197" xr:uid="{00000000-0005-0000-0000-000079590000}"/>
    <cellStyle name="Normal 5 6 3 3 2 3" xfId="23198" xr:uid="{00000000-0005-0000-0000-00007A590000}"/>
    <cellStyle name="Normal 5 6 3 3 2 4" xfId="23199" xr:uid="{00000000-0005-0000-0000-00007B590000}"/>
    <cellStyle name="Normal 5 6 3 3 3" xfId="23200" xr:uid="{00000000-0005-0000-0000-00007C590000}"/>
    <cellStyle name="Normal 5 6 3 3 3 2" xfId="23201" xr:uid="{00000000-0005-0000-0000-00007D590000}"/>
    <cellStyle name="Normal 5 6 3 3 3 3" xfId="23202" xr:uid="{00000000-0005-0000-0000-00007E590000}"/>
    <cellStyle name="Normal 5 6 3 3 4" xfId="23203" xr:uid="{00000000-0005-0000-0000-00007F590000}"/>
    <cellStyle name="Normal 5 6 3 3 5" xfId="23204" xr:uid="{00000000-0005-0000-0000-000080590000}"/>
    <cellStyle name="Normal 5 6 3 3 6" xfId="23205" xr:uid="{00000000-0005-0000-0000-000081590000}"/>
    <cellStyle name="Normal 5 6 3 4" xfId="23206" xr:uid="{00000000-0005-0000-0000-000082590000}"/>
    <cellStyle name="Normal 5 6 3 4 2" xfId="23207" xr:uid="{00000000-0005-0000-0000-000083590000}"/>
    <cellStyle name="Normal 5 6 3 4 3" xfId="23208" xr:uid="{00000000-0005-0000-0000-000084590000}"/>
    <cellStyle name="Normal 5 6 3 4 4" xfId="23209" xr:uid="{00000000-0005-0000-0000-000085590000}"/>
    <cellStyle name="Normal 5 6 3 5" xfId="23210" xr:uid="{00000000-0005-0000-0000-000086590000}"/>
    <cellStyle name="Normal 5 6 3 5 2" xfId="23211" xr:uid="{00000000-0005-0000-0000-000087590000}"/>
    <cellStyle name="Normal 5 6 3 5 3" xfId="23212" xr:uid="{00000000-0005-0000-0000-000088590000}"/>
    <cellStyle name="Normal 5 6 3 5 4" xfId="23213" xr:uid="{00000000-0005-0000-0000-000089590000}"/>
    <cellStyle name="Normal 5 6 3 6" xfId="23214" xr:uid="{00000000-0005-0000-0000-00008A590000}"/>
    <cellStyle name="Normal 5 6 3 6 2" xfId="23215" xr:uid="{00000000-0005-0000-0000-00008B590000}"/>
    <cellStyle name="Normal 5 6 3 6 3" xfId="23216" xr:uid="{00000000-0005-0000-0000-00008C590000}"/>
    <cellStyle name="Normal 5 6 3 6 4" xfId="23217" xr:uid="{00000000-0005-0000-0000-00008D590000}"/>
    <cellStyle name="Normal 5 6 3 7" xfId="23218" xr:uid="{00000000-0005-0000-0000-00008E590000}"/>
    <cellStyle name="Normal 5 6 3 7 2" xfId="23219" xr:uid="{00000000-0005-0000-0000-00008F590000}"/>
    <cellStyle name="Normal 5 6 3 7 3" xfId="23220" xr:uid="{00000000-0005-0000-0000-000090590000}"/>
    <cellStyle name="Normal 5 6 3 8" xfId="23221" xr:uid="{00000000-0005-0000-0000-000091590000}"/>
    <cellStyle name="Normal 5 6 3 9" xfId="23222" xr:uid="{00000000-0005-0000-0000-000092590000}"/>
    <cellStyle name="Normal 5 6 4" xfId="23223" xr:uid="{00000000-0005-0000-0000-000093590000}"/>
    <cellStyle name="Normal 5 6 4 2" xfId="23224" xr:uid="{00000000-0005-0000-0000-000094590000}"/>
    <cellStyle name="Normal 5 6 4 2 2" xfId="23225" xr:uid="{00000000-0005-0000-0000-000095590000}"/>
    <cellStyle name="Normal 5 6 4 2 2 2" xfId="23226" xr:uid="{00000000-0005-0000-0000-000096590000}"/>
    <cellStyle name="Normal 5 6 4 2 2 3" xfId="23227" xr:uid="{00000000-0005-0000-0000-000097590000}"/>
    <cellStyle name="Normal 5 6 4 2 2 4" xfId="23228" xr:uid="{00000000-0005-0000-0000-000098590000}"/>
    <cellStyle name="Normal 5 6 4 2 3" xfId="23229" xr:uid="{00000000-0005-0000-0000-000099590000}"/>
    <cellStyle name="Normal 5 6 4 2 3 2" xfId="23230" xr:uid="{00000000-0005-0000-0000-00009A590000}"/>
    <cellStyle name="Normal 5 6 4 2 3 3" xfId="23231" xr:uid="{00000000-0005-0000-0000-00009B590000}"/>
    <cellStyle name="Normal 5 6 4 2 4" xfId="23232" xr:uid="{00000000-0005-0000-0000-00009C590000}"/>
    <cellStyle name="Normal 5 6 4 2 5" xfId="23233" xr:uid="{00000000-0005-0000-0000-00009D590000}"/>
    <cellStyle name="Normal 5 6 4 2 6" xfId="23234" xr:uid="{00000000-0005-0000-0000-00009E590000}"/>
    <cellStyle name="Normal 5 6 4 3" xfId="23235" xr:uid="{00000000-0005-0000-0000-00009F590000}"/>
    <cellStyle name="Normal 5 6 4 3 2" xfId="23236" xr:uid="{00000000-0005-0000-0000-0000A0590000}"/>
    <cellStyle name="Normal 5 6 4 3 3" xfId="23237" xr:uid="{00000000-0005-0000-0000-0000A1590000}"/>
    <cellStyle name="Normal 5 6 4 3 4" xfId="23238" xr:uid="{00000000-0005-0000-0000-0000A2590000}"/>
    <cellStyle name="Normal 5 6 4 4" xfId="23239" xr:uid="{00000000-0005-0000-0000-0000A3590000}"/>
    <cellStyle name="Normal 5 6 4 4 2" xfId="23240" xr:uid="{00000000-0005-0000-0000-0000A4590000}"/>
    <cellStyle name="Normal 5 6 4 4 3" xfId="23241" xr:uid="{00000000-0005-0000-0000-0000A5590000}"/>
    <cellStyle name="Normal 5 6 4 4 4" xfId="23242" xr:uid="{00000000-0005-0000-0000-0000A6590000}"/>
    <cellStyle name="Normal 5 6 4 5" xfId="23243" xr:uid="{00000000-0005-0000-0000-0000A7590000}"/>
    <cellStyle name="Normal 5 6 4 5 2" xfId="23244" xr:uid="{00000000-0005-0000-0000-0000A8590000}"/>
    <cellStyle name="Normal 5 6 4 5 3" xfId="23245" xr:uid="{00000000-0005-0000-0000-0000A9590000}"/>
    <cellStyle name="Normal 5 6 4 5 4" xfId="23246" xr:uid="{00000000-0005-0000-0000-0000AA590000}"/>
    <cellStyle name="Normal 5 6 4 6" xfId="23247" xr:uid="{00000000-0005-0000-0000-0000AB590000}"/>
    <cellStyle name="Normal 5 6 4 6 2" xfId="23248" xr:uid="{00000000-0005-0000-0000-0000AC590000}"/>
    <cellStyle name="Normal 5 6 4 6 3" xfId="23249" xr:uid="{00000000-0005-0000-0000-0000AD590000}"/>
    <cellStyle name="Normal 5 6 4 7" xfId="23250" xr:uid="{00000000-0005-0000-0000-0000AE590000}"/>
    <cellStyle name="Normal 5 6 4 8" xfId="23251" xr:uid="{00000000-0005-0000-0000-0000AF590000}"/>
    <cellStyle name="Normal 5 6 4 9" xfId="23252" xr:uid="{00000000-0005-0000-0000-0000B0590000}"/>
    <cellStyle name="Normal 5 6 5" xfId="23253" xr:uid="{00000000-0005-0000-0000-0000B1590000}"/>
    <cellStyle name="Normal 5 6 5 2" xfId="23254" xr:uid="{00000000-0005-0000-0000-0000B2590000}"/>
    <cellStyle name="Normal 5 6 5 2 2" xfId="23255" xr:uid="{00000000-0005-0000-0000-0000B3590000}"/>
    <cellStyle name="Normal 5 6 5 2 2 2" xfId="23256" xr:uid="{00000000-0005-0000-0000-0000B4590000}"/>
    <cellStyle name="Normal 5 6 5 2 2 3" xfId="23257" xr:uid="{00000000-0005-0000-0000-0000B5590000}"/>
    <cellStyle name="Normal 5 6 5 2 2 4" xfId="23258" xr:uid="{00000000-0005-0000-0000-0000B6590000}"/>
    <cellStyle name="Normal 5 6 5 2 3" xfId="23259" xr:uid="{00000000-0005-0000-0000-0000B7590000}"/>
    <cellStyle name="Normal 5 6 5 2 3 2" xfId="23260" xr:uid="{00000000-0005-0000-0000-0000B8590000}"/>
    <cellStyle name="Normal 5 6 5 2 3 3" xfId="23261" xr:uid="{00000000-0005-0000-0000-0000B9590000}"/>
    <cellStyle name="Normal 5 6 5 2 4" xfId="23262" xr:uid="{00000000-0005-0000-0000-0000BA590000}"/>
    <cellStyle name="Normal 5 6 5 2 5" xfId="23263" xr:uid="{00000000-0005-0000-0000-0000BB590000}"/>
    <cellStyle name="Normal 5 6 5 2 6" xfId="23264" xr:uid="{00000000-0005-0000-0000-0000BC590000}"/>
    <cellStyle name="Normal 5 6 5 3" xfId="23265" xr:uid="{00000000-0005-0000-0000-0000BD590000}"/>
    <cellStyle name="Normal 5 6 5 3 2" xfId="23266" xr:uid="{00000000-0005-0000-0000-0000BE590000}"/>
    <cellStyle name="Normal 5 6 5 3 3" xfId="23267" xr:uid="{00000000-0005-0000-0000-0000BF590000}"/>
    <cellStyle name="Normal 5 6 5 3 4" xfId="23268" xr:uid="{00000000-0005-0000-0000-0000C0590000}"/>
    <cellStyle name="Normal 5 6 5 4" xfId="23269" xr:uid="{00000000-0005-0000-0000-0000C1590000}"/>
    <cellStyle name="Normal 5 6 5 4 2" xfId="23270" xr:uid="{00000000-0005-0000-0000-0000C2590000}"/>
    <cellStyle name="Normal 5 6 5 4 3" xfId="23271" xr:uid="{00000000-0005-0000-0000-0000C3590000}"/>
    <cellStyle name="Normal 5 6 5 4 4" xfId="23272" xr:uid="{00000000-0005-0000-0000-0000C4590000}"/>
    <cellStyle name="Normal 5 6 5 5" xfId="23273" xr:uid="{00000000-0005-0000-0000-0000C5590000}"/>
    <cellStyle name="Normal 5 6 5 5 2" xfId="23274" xr:uid="{00000000-0005-0000-0000-0000C6590000}"/>
    <cellStyle name="Normal 5 6 5 5 3" xfId="23275" xr:uid="{00000000-0005-0000-0000-0000C7590000}"/>
    <cellStyle name="Normal 5 6 5 5 4" xfId="23276" xr:uid="{00000000-0005-0000-0000-0000C8590000}"/>
    <cellStyle name="Normal 5 6 5 6" xfId="23277" xr:uid="{00000000-0005-0000-0000-0000C9590000}"/>
    <cellStyle name="Normal 5 6 5 6 2" xfId="23278" xr:uid="{00000000-0005-0000-0000-0000CA590000}"/>
    <cellStyle name="Normal 5 6 5 6 3" xfId="23279" xr:uid="{00000000-0005-0000-0000-0000CB590000}"/>
    <cellStyle name="Normal 5 6 5 7" xfId="23280" xr:uid="{00000000-0005-0000-0000-0000CC590000}"/>
    <cellStyle name="Normal 5 6 5 8" xfId="23281" xr:uid="{00000000-0005-0000-0000-0000CD590000}"/>
    <cellStyle name="Normal 5 6 5 9" xfId="23282" xr:uid="{00000000-0005-0000-0000-0000CE590000}"/>
    <cellStyle name="Normal 5 6 6" xfId="23283" xr:uid="{00000000-0005-0000-0000-0000CF590000}"/>
    <cellStyle name="Normal 5 6 6 2" xfId="23284" xr:uid="{00000000-0005-0000-0000-0000D0590000}"/>
    <cellStyle name="Normal 5 6 6 2 2" xfId="23285" xr:uid="{00000000-0005-0000-0000-0000D1590000}"/>
    <cellStyle name="Normal 5 6 6 2 2 2" xfId="23286" xr:uid="{00000000-0005-0000-0000-0000D2590000}"/>
    <cellStyle name="Normal 5 6 6 2 2 3" xfId="23287" xr:uid="{00000000-0005-0000-0000-0000D3590000}"/>
    <cellStyle name="Normal 5 6 6 2 2 4" xfId="23288" xr:uid="{00000000-0005-0000-0000-0000D4590000}"/>
    <cellStyle name="Normal 5 6 6 2 3" xfId="23289" xr:uid="{00000000-0005-0000-0000-0000D5590000}"/>
    <cellStyle name="Normal 5 6 6 2 3 2" xfId="23290" xr:uid="{00000000-0005-0000-0000-0000D6590000}"/>
    <cellStyle name="Normal 5 6 6 2 3 3" xfId="23291" xr:uid="{00000000-0005-0000-0000-0000D7590000}"/>
    <cellStyle name="Normal 5 6 6 2 4" xfId="23292" xr:uid="{00000000-0005-0000-0000-0000D8590000}"/>
    <cellStyle name="Normal 5 6 6 2 5" xfId="23293" xr:uid="{00000000-0005-0000-0000-0000D9590000}"/>
    <cellStyle name="Normal 5 6 6 2 6" xfId="23294" xr:uid="{00000000-0005-0000-0000-0000DA590000}"/>
    <cellStyle name="Normal 5 6 6 3" xfId="23295" xr:uid="{00000000-0005-0000-0000-0000DB590000}"/>
    <cellStyle name="Normal 5 6 6 3 2" xfId="23296" xr:uid="{00000000-0005-0000-0000-0000DC590000}"/>
    <cellStyle name="Normal 5 6 6 3 3" xfId="23297" xr:uid="{00000000-0005-0000-0000-0000DD590000}"/>
    <cellStyle name="Normal 5 6 6 3 4" xfId="23298" xr:uid="{00000000-0005-0000-0000-0000DE590000}"/>
    <cellStyle name="Normal 5 6 6 4" xfId="23299" xr:uid="{00000000-0005-0000-0000-0000DF590000}"/>
    <cellStyle name="Normal 5 6 6 4 2" xfId="23300" xr:uid="{00000000-0005-0000-0000-0000E0590000}"/>
    <cellStyle name="Normal 5 6 6 4 3" xfId="23301" xr:uid="{00000000-0005-0000-0000-0000E1590000}"/>
    <cellStyle name="Normal 5 6 6 4 4" xfId="23302" xr:uid="{00000000-0005-0000-0000-0000E2590000}"/>
    <cellStyle name="Normal 5 6 6 5" xfId="23303" xr:uid="{00000000-0005-0000-0000-0000E3590000}"/>
    <cellStyle name="Normal 5 6 6 5 2" xfId="23304" xr:uid="{00000000-0005-0000-0000-0000E4590000}"/>
    <cellStyle name="Normal 5 6 6 5 3" xfId="23305" xr:uid="{00000000-0005-0000-0000-0000E5590000}"/>
    <cellStyle name="Normal 5 6 6 6" xfId="23306" xr:uid="{00000000-0005-0000-0000-0000E6590000}"/>
    <cellStyle name="Normal 5 6 6 7" xfId="23307" xr:uid="{00000000-0005-0000-0000-0000E7590000}"/>
    <cellStyle name="Normal 5 6 6 8" xfId="23308" xr:uid="{00000000-0005-0000-0000-0000E8590000}"/>
    <cellStyle name="Normal 5 6 7" xfId="23309" xr:uid="{00000000-0005-0000-0000-0000E9590000}"/>
    <cellStyle name="Normal 5 6 7 2" xfId="23310" xr:uid="{00000000-0005-0000-0000-0000EA590000}"/>
    <cellStyle name="Normal 5 6 7 2 2" xfId="23311" xr:uid="{00000000-0005-0000-0000-0000EB590000}"/>
    <cellStyle name="Normal 5 6 7 2 3" xfId="23312" xr:uid="{00000000-0005-0000-0000-0000EC590000}"/>
    <cellStyle name="Normal 5 6 7 2 4" xfId="23313" xr:uid="{00000000-0005-0000-0000-0000ED590000}"/>
    <cellStyle name="Normal 5 6 7 3" xfId="23314" xr:uid="{00000000-0005-0000-0000-0000EE590000}"/>
    <cellStyle name="Normal 5 6 7 3 2" xfId="23315" xr:uid="{00000000-0005-0000-0000-0000EF590000}"/>
    <cellStyle name="Normal 5 6 7 3 3" xfId="23316" xr:uid="{00000000-0005-0000-0000-0000F0590000}"/>
    <cellStyle name="Normal 5 6 7 4" xfId="23317" xr:uid="{00000000-0005-0000-0000-0000F1590000}"/>
    <cellStyle name="Normal 5 6 7 5" xfId="23318" xr:uid="{00000000-0005-0000-0000-0000F2590000}"/>
    <cellStyle name="Normal 5 6 7 6" xfId="23319" xr:uid="{00000000-0005-0000-0000-0000F3590000}"/>
    <cellStyle name="Normal 5 6 8" xfId="23320" xr:uid="{00000000-0005-0000-0000-0000F4590000}"/>
    <cellStyle name="Normal 5 6 8 2" xfId="23321" xr:uid="{00000000-0005-0000-0000-0000F5590000}"/>
    <cellStyle name="Normal 5 6 8 3" xfId="23322" xr:uid="{00000000-0005-0000-0000-0000F6590000}"/>
    <cellStyle name="Normal 5 6 8 4" xfId="23323" xr:uid="{00000000-0005-0000-0000-0000F7590000}"/>
    <cellStyle name="Normal 5 6 9" xfId="23324" xr:uid="{00000000-0005-0000-0000-0000F8590000}"/>
    <cellStyle name="Normal 5 6 9 2" xfId="23325" xr:uid="{00000000-0005-0000-0000-0000F9590000}"/>
    <cellStyle name="Normal 5 6 9 3" xfId="23326" xr:uid="{00000000-0005-0000-0000-0000FA590000}"/>
    <cellStyle name="Normal 5 6 9 4" xfId="23327" xr:uid="{00000000-0005-0000-0000-0000FB590000}"/>
    <cellStyle name="Normal 5 7" xfId="416" xr:uid="{00000000-0005-0000-0000-0000FC590000}"/>
    <cellStyle name="Normal 5 7 10" xfId="23328" xr:uid="{00000000-0005-0000-0000-0000FD590000}"/>
    <cellStyle name="Normal 5 7 11" xfId="23329" xr:uid="{00000000-0005-0000-0000-0000FE590000}"/>
    <cellStyle name="Normal 5 7 2" xfId="23330" xr:uid="{00000000-0005-0000-0000-0000FF590000}"/>
    <cellStyle name="Normal 5 7 2 10" xfId="23331" xr:uid="{00000000-0005-0000-0000-0000005A0000}"/>
    <cellStyle name="Normal 5 7 2 2" xfId="23332" xr:uid="{00000000-0005-0000-0000-0000015A0000}"/>
    <cellStyle name="Normal 5 7 2 2 2" xfId="23333" xr:uid="{00000000-0005-0000-0000-0000025A0000}"/>
    <cellStyle name="Normal 5 7 2 2 2 2" xfId="23334" xr:uid="{00000000-0005-0000-0000-0000035A0000}"/>
    <cellStyle name="Normal 5 7 2 2 2 2 2" xfId="23335" xr:uid="{00000000-0005-0000-0000-0000045A0000}"/>
    <cellStyle name="Normal 5 7 2 2 2 2 3" xfId="23336" xr:uid="{00000000-0005-0000-0000-0000055A0000}"/>
    <cellStyle name="Normal 5 7 2 2 2 2 4" xfId="23337" xr:uid="{00000000-0005-0000-0000-0000065A0000}"/>
    <cellStyle name="Normal 5 7 2 2 2 3" xfId="23338" xr:uid="{00000000-0005-0000-0000-0000075A0000}"/>
    <cellStyle name="Normal 5 7 2 2 2 3 2" xfId="23339" xr:uid="{00000000-0005-0000-0000-0000085A0000}"/>
    <cellStyle name="Normal 5 7 2 2 2 3 3" xfId="23340" xr:uid="{00000000-0005-0000-0000-0000095A0000}"/>
    <cellStyle name="Normal 5 7 2 2 2 4" xfId="23341" xr:uid="{00000000-0005-0000-0000-00000A5A0000}"/>
    <cellStyle name="Normal 5 7 2 2 2 5" xfId="23342" xr:uid="{00000000-0005-0000-0000-00000B5A0000}"/>
    <cellStyle name="Normal 5 7 2 2 2 6" xfId="23343" xr:uid="{00000000-0005-0000-0000-00000C5A0000}"/>
    <cellStyle name="Normal 5 7 2 2 3" xfId="23344" xr:uid="{00000000-0005-0000-0000-00000D5A0000}"/>
    <cellStyle name="Normal 5 7 2 2 3 2" xfId="23345" xr:uid="{00000000-0005-0000-0000-00000E5A0000}"/>
    <cellStyle name="Normal 5 7 2 2 3 3" xfId="23346" xr:uid="{00000000-0005-0000-0000-00000F5A0000}"/>
    <cellStyle name="Normal 5 7 2 2 3 4" xfId="23347" xr:uid="{00000000-0005-0000-0000-0000105A0000}"/>
    <cellStyle name="Normal 5 7 2 2 4" xfId="23348" xr:uid="{00000000-0005-0000-0000-0000115A0000}"/>
    <cellStyle name="Normal 5 7 2 2 4 2" xfId="23349" xr:uid="{00000000-0005-0000-0000-0000125A0000}"/>
    <cellStyle name="Normal 5 7 2 2 4 3" xfId="23350" xr:uid="{00000000-0005-0000-0000-0000135A0000}"/>
    <cellStyle name="Normal 5 7 2 2 4 4" xfId="23351" xr:uid="{00000000-0005-0000-0000-0000145A0000}"/>
    <cellStyle name="Normal 5 7 2 2 5" xfId="23352" xr:uid="{00000000-0005-0000-0000-0000155A0000}"/>
    <cellStyle name="Normal 5 7 2 2 5 2" xfId="23353" xr:uid="{00000000-0005-0000-0000-0000165A0000}"/>
    <cellStyle name="Normal 5 7 2 2 5 3" xfId="23354" xr:uid="{00000000-0005-0000-0000-0000175A0000}"/>
    <cellStyle name="Normal 5 7 2 2 5 4" xfId="23355" xr:uid="{00000000-0005-0000-0000-0000185A0000}"/>
    <cellStyle name="Normal 5 7 2 2 6" xfId="23356" xr:uid="{00000000-0005-0000-0000-0000195A0000}"/>
    <cellStyle name="Normal 5 7 2 2 6 2" xfId="23357" xr:uid="{00000000-0005-0000-0000-00001A5A0000}"/>
    <cellStyle name="Normal 5 7 2 2 6 3" xfId="23358" xr:uid="{00000000-0005-0000-0000-00001B5A0000}"/>
    <cellStyle name="Normal 5 7 2 2 7" xfId="23359" xr:uid="{00000000-0005-0000-0000-00001C5A0000}"/>
    <cellStyle name="Normal 5 7 2 2 8" xfId="23360" xr:uid="{00000000-0005-0000-0000-00001D5A0000}"/>
    <cellStyle name="Normal 5 7 2 2 9" xfId="23361" xr:uid="{00000000-0005-0000-0000-00001E5A0000}"/>
    <cellStyle name="Normal 5 7 2 3" xfId="23362" xr:uid="{00000000-0005-0000-0000-00001F5A0000}"/>
    <cellStyle name="Normal 5 7 2 3 2" xfId="23363" xr:uid="{00000000-0005-0000-0000-0000205A0000}"/>
    <cellStyle name="Normal 5 7 2 3 2 2" xfId="23364" xr:uid="{00000000-0005-0000-0000-0000215A0000}"/>
    <cellStyle name="Normal 5 7 2 3 2 3" xfId="23365" xr:uid="{00000000-0005-0000-0000-0000225A0000}"/>
    <cellStyle name="Normal 5 7 2 3 2 4" xfId="23366" xr:uid="{00000000-0005-0000-0000-0000235A0000}"/>
    <cellStyle name="Normal 5 7 2 3 3" xfId="23367" xr:uid="{00000000-0005-0000-0000-0000245A0000}"/>
    <cellStyle name="Normal 5 7 2 3 3 2" xfId="23368" xr:uid="{00000000-0005-0000-0000-0000255A0000}"/>
    <cellStyle name="Normal 5 7 2 3 3 3" xfId="23369" xr:uid="{00000000-0005-0000-0000-0000265A0000}"/>
    <cellStyle name="Normal 5 7 2 3 4" xfId="23370" xr:uid="{00000000-0005-0000-0000-0000275A0000}"/>
    <cellStyle name="Normal 5 7 2 3 5" xfId="23371" xr:uid="{00000000-0005-0000-0000-0000285A0000}"/>
    <cellStyle name="Normal 5 7 2 3 6" xfId="23372" xr:uid="{00000000-0005-0000-0000-0000295A0000}"/>
    <cellStyle name="Normal 5 7 2 4" xfId="23373" xr:uid="{00000000-0005-0000-0000-00002A5A0000}"/>
    <cellStyle name="Normal 5 7 2 4 2" xfId="23374" xr:uid="{00000000-0005-0000-0000-00002B5A0000}"/>
    <cellStyle name="Normal 5 7 2 4 3" xfId="23375" xr:uid="{00000000-0005-0000-0000-00002C5A0000}"/>
    <cellStyle name="Normal 5 7 2 4 4" xfId="23376" xr:uid="{00000000-0005-0000-0000-00002D5A0000}"/>
    <cellStyle name="Normal 5 7 2 5" xfId="23377" xr:uid="{00000000-0005-0000-0000-00002E5A0000}"/>
    <cellStyle name="Normal 5 7 2 5 2" xfId="23378" xr:uid="{00000000-0005-0000-0000-00002F5A0000}"/>
    <cellStyle name="Normal 5 7 2 5 3" xfId="23379" xr:uid="{00000000-0005-0000-0000-0000305A0000}"/>
    <cellStyle name="Normal 5 7 2 5 4" xfId="23380" xr:uid="{00000000-0005-0000-0000-0000315A0000}"/>
    <cellStyle name="Normal 5 7 2 6" xfId="23381" xr:uid="{00000000-0005-0000-0000-0000325A0000}"/>
    <cellStyle name="Normal 5 7 2 6 2" xfId="23382" xr:uid="{00000000-0005-0000-0000-0000335A0000}"/>
    <cellStyle name="Normal 5 7 2 6 3" xfId="23383" xr:uid="{00000000-0005-0000-0000-0000345A0000}"/>
    <cellStyle name="Normal 5 7 2 6 4" xfId="23384" xr:uid="{00000000-0005-0000-0000-0000355A0000}"/>
    <cellStyle name="Normal 5 7 2 7" xfId="23385" xr:uid="{00000000-0005-0000-0000-0000365A0000}"/>
    <cellStyle name="Normal 5 7 2 7 2" xfId="23386" xr:uid="{00000000-0005-0000-0000-0000375A0000}"/>
    <cellStyle name="Normal 5 7 2 7 3" xfId="23387" xr:uid="{00000000-0005-0000-0000-0000385A0000}"/>
    <cellStyle name="Normal 5 7 2 8" xfId="23388" xr:uid="{00000000-0005-0000-0000-0000395A0000}"/>
    <cellStyle name="Normal 5 7 2 9" xfId="23389" xr:uid="{00000000-0005-0000-0000-00003A5A0000}"/>
    <cellStyle name="Normal 5 7 3" xfId="23390" xr:uid="{00000000-0005-0000-0000-00003B5A0000}"/>
    <cellStyle name="Normal 5 7 3 2" xfId="23391" xr:uid="{00000000-0005-0000-0000-00003C5A0000}"/>
    <cellStyle name="Normal 5 7 3 2 2" xfId="23392" xr:uid="{00000000-0005-0000-0000-00003D5A0000}"/>
    <cellStyle name="Normal 5 7 3 2 2 2" xfId="23393" xr:uid="{00000000-0005-0000-0000-00003E5A0000}"/>
    <cellStyle name="Normal 5 7 3 2 2 3" xfId="23394" xr:uid="{00000000-0005-0000-0000-00003F5A0000}"/>
    <cellStyle name="Normal 5 7 3 2 2 4" xfId="23395" xr:uid="{00000000-0005-0000-0000-0000405A0000}"/>
    <cellStyle name="Normal 5 7 3 2 3" xfId="23396" xr:uid="{00000000-0005-0000-0000-0000415A0000}"/>
    <cellStyle name="Normal 5 7 3 2 3 2" xfId="23397" xr:uid="{00000000-0005-0000-0000-0000425A0000}"/>
    <cellStyle name="Normal 5 7 3 2 3 3" xfId="23398" xr:uid="{00000000-0005-0000-0000-0000435A0000}"/>
    <cellStyle name="Normal 5 7 3 2 4" xfId="23399" xr:uid="{00000000-0005-0000-0000-0000445A0000}"/>
    <cellStyle name="Normal 5 7 3 2 5" xfId="23400" xr:uid="{00000000-0005-0000-0000-0000455A0000}"/>
    <cellStyle name="Normal 5 7 3 2 6" xfId="23401" xr:uid="{00000000-0005-0000-0000-0000465A0000}"/>
    <cellStyle name="Normal 5 7 3 3" xfId="23402" xr:uid="{00000000-0005-0000-0000-0000475A0000}"/>
    <cellStyle name="Normal 5 7 3 3 2" xfId="23403" xr:uid="{00000000-0005-0000-0000-0000485A0000}"/>
    <cellStyle name="Normal 5 7 3 3 3" xfId="23404" xr:uid="{00000000-0005-0000-0000-0000495A0000}"/>
    <cellStyle name="Normal 5 7 3 3 4" xfId="23405" xr:uid="{00000000-0005-0000-0000-00004A5A0000}"/>
    <cellStyle name="Normal 5 7 3 4" xfId="23406" xr:uid="{00000000-0005-0000-0000-00004B5A0000}"/>
    <cellStyle name="Normal 5 7 3 4 2" xfId="23407" xr:uid="{00000000-0005-0000-0000-00004C5A0000}"/>
    <cellStyle name="Normal 5 7 3 4 3" xfId="23408" xr:uid="{00000000-0005-0000-0000-00004D5A0000}"/>
    <cellStyle name="Normal 5 7 3 4 4" xfId="23409" xr:uid="{00000000-0005-0000-0000-00004E5A0000}"/>
    <cellStyle name="Normal 5 7 3 5" xfId="23410" xr:uid="{00000000-0005-0000-0000-00004F5A0000}"/>
    <cellStyle name="Normal 5 7 3 5 2" xfId="23411" xr:uid="{00000000-0005-0000-0000-0000505A0000}"/>
    <cellStyle name="Normal 5 7 3 5 3" xfId="23412" xr:uid="{00000000-0005-0000-0000-0000515A0000}"/>
    <cellStyle name="Normal 5 7 3 5 4" xfId="23413" xr:uid="{00000000-0005-0000-0000-0000525A0000}"/>
    <cellStyle name="Normal 5 7 3 6" xfId="23414" xr:uid="{00000000-0005-0000-0000-0000535A0000}"/>
    <cellStyle name="Normal 5 7 3 6 2" xfId="23415" xr:uid="{00000000-0005-0000-0000-0000545A0000}"/>
    <cellStyle name="Normal 5 7 3 6 3" xfId="23416" xr:uid="{00000000-0005-0000-0000-0000555A0000}"/>
    <cellStyle name="Normal 5 7 3 7" xfId="23417" xr:uid="{00000000-0005-0000-0000-0000565A0000}"/>
    <cellStyle name="Normal 5 7 3 8" xfId="23418" xr:uid="{00000000-0005-0000-0000-0000575A0000}"/>
    <cellStyle name="Normal 5 7 3 9" xfId="23419" xr:uid="{00000000-0005-0000-0000-0000585A0000}"/>
    <cellStyle name="Normal 5 7 4" xfId="23420" xr:uid="{00000000-0005-0000-0000-0000595A0000}"/>
    <cellStyle name="Normal 5 7 4 2" xfId="23421" xr:uid="{00000000-0005-0000-0000-00005A5A0000}"/>
    <cellStyle name="Normal 5 7 4 2 2" xfId="23422" xr:uid="{00000000-0005-0000-0000-00005B5A0000}"/>
    <cellStyle name="Normal 5 7 4 2 3" xfId="23423" xr:uid="{00000000-0005-0000-0000-00005C5A0000}"/>
    <cellStyle name="Normal 5 7 4 2 4" xfId="23424" xr:uid="{00000000-0005-0000-0000-00005D5A0000}"/>
    <cellStyle name="Normal 5 7 4 3" xfId="23425" xr:uid="{00000000-0005-0000-0000-00005E5A0000}"/>
    <cellStyle name="Normal 5 7 4 3 2" xfId="23426" xr:uid="{00000000-0005-0000-0000-00005F5A0000}"/>
    <cellStyle name="Normal 5 7 4 3 3" xfId="23427" xr:uid="{00000000-0005-0000-0000-0000605A0000}"/>
    <cellStyle name="Normal 5 7 4 4" xfId="23428" xr:uid="{00000000-0005-0000-0000-0000615A0000}"/>
    <cellStyle name="Normal 5 7 4 5" xfId="23429" xr:uid="{00000000-0005-0000-0000-0000625A0000}"/>
    <cellStyle name="Normal 5 7 4 6" xfId="23430" xr:uid="{00000000-0005-0000-0000-0000635A0000}"/>
    <cellStyle name="Normal 5 7 5" xfId="23431" xr:uid="{00000000-0005-0000-0000-0000645A0000}"/>
    <cellStyle name="Normal 5 7 5 2" xfId="23432" xr:uid="{00000000-0005-0000-0000-0000655A0000}"/>
    <cellStyle name="Normal 5 7 5 3" xfId="23433" xr:uid="{00000000-0005-0000-0000-0000665A0000}"/>
    <cellStyle name="Normal 5 7 5 4" xfId="23434" xr:uid="{00000000-0005-0000-0000-0000675A0000}"/>
    <cellStyle name="Normal 5 7 6" xfId="23435" xr:uid="{00000000-0005-0000-0000-0000685A0000}"/>
    <cellStyle name="Normal 5 7 6 2" xfId="23436" xr:uid="{00000000-0005-0000-0000-0000695A0000}"/>
    <cellStyle name="Normal 5 7 6 3" xfId="23437" xr:uid="{00000000-0005-0000-0000-00006A5A0000}"/>
    <cellStyle name="Normal 5 7 6 4" xfId="23438" xr:uid="{00000000-0005-0000-0000-00006B5A0000}"/>
    <cellStyle name="Normal 5 7 7" xfId="23439" xr:uid="{00000000-0005-0000-0000-00006C5A0000}"/>
    <cellStyle name="Normal 5 7 7 2" xfId="23440" xr:uid="{00000000-0005-0000-0000-00006D5A0000}"/>
    <cellStyle name="Normal 5 7 7 3" xfId="23441" xr:uid="{00000000-0005-0000-0000-00006E5A0000}"/>
    <cellStyle name="Normal 5 7 7 4" xfId="23442" xr:uid="{00000000-0005-0000-0000-00006F5A0000}"/>
    <cellStyle name="Normal 5 7 8" xfId="23443" xr:uid="{00000000-0005-0000-0000-0000705A0000}"/>
    <cellStyle name="Normal 5 7 8 2" xfId="23444" xr:uid="{00000000-0005-0000-0000-0000715A0000}"/>
    <cellStyle name="Normal 5 7 8 3" xfId="23445" xr:uid="{00000000-0005-0000-0000-0000725A0000}"/>
    <cellStyle name="Normal 5 7 9" xfId="23446" xr:uid="{00000000-0005-0000-0000-0000735A0000}"/>
    <cellStyle name="Normal 5 8" xfId="23447" xr:uid="{00000000-0005-0000-0000-0000745A0000}"/>
    <cellStyle name="Normal 5 8 10" xfId="23448" xr:uid="{00000000-0005-0000-0000-0000755A0000}"/>
    <cellStyle name="Normal 5 8 11" xfId="23449" xr:uid="{00000000-0005-0000-0000-0000765A0000}"/>
    <cellStyle name="Normal 5 8 2" xfId="23450" xr:uid="{00000000-0005-0000-0000-0000775A0000}"/>
    <cellStyle name="Normal 5 8 2 10" xfId="23451" xr:uid="{00000000-0005-0000-0000-0000785A0000}"/>
    <cellStyle name="Normal 5 8 2 2" xfId="23452" xr:uid="{00000000-0005-0000-0000-0000795A0000}"/>
    <cellStyle name="Normal 5 8 2 2 2" xfId="23453" xr:uid="{00000000-0005-0000-0000-00007A5A0000}"/>
    <cellStyle name="Normal 5 8 2 2 2 2" xfId="23454" xr:uid="{00000000-0005-0000-0000-00007B5A0000}"/>
    <cellStyle name="Normal 5 8 2 2 2 2 2" xfId="23455" xr:uid="{00000000-0005-0000-0000-00007C5A0000}"/>
    <cellStyle name="Normal 5 8 2 2 2 2 3" xfId="23456" xr:uid="{00000000-0005-0000-0000-00007D5A0000}"/>
    <cellStyle name="Normal 5 8 2 2 2 2 4" xfId="23457" xr:uid="{00000000-0005-0000-0000-00007E5A0000}"/>
    <cellStyle name="Normal 5 8 2 2 2 3" xfId="23458" xr:uid="{00000000-0005-0000-0000-00007F5A0000}"/>
    <cellStyle name="Normal 5 8 2 2 2 3 2" xfId="23459" xr:uid="{00000000-0005-0000-0000-0000805A0000}"/>
    <cellStyle name="Normal 5 8 2 2 2 3 3" xfId="23460" xr:uid="{00000000-0005-0000-0000-0000815A0000}"/>
    <cellStyle name="Normal 5 8 2 2 2 4" xfId="23461" xr:uid="{00000000-0005-0000-0000-0000825A0000}"/>
    <cellStyle name="Normal 5 8 2 2 2 5" xfId="23462" xr:uid="{00000000-0005-0000-0000-0000835A0000}"/>
    <cellStyle name="Normal 5 8 2 2 2 6" xfId="23463" xr:uid="{00000000-0005-0000-0000-0000845A0000}"/>
    <cellStyle name="Normal 5 8 2 2 3" xfId="23464" xr:uid="{00000000-0005-0000-0000-0000855A0000}"/>
    <cellStyle name="Normal 5 8 2 2 3 2" xfId="23465" xr:uid="{00000000-0005-0000-0000-0000865A0000}"/>
    <cellStyle name="Normal 5 8 2 2 3 3" xfId="23466" xr:uid="{00000000-0005-0000-0000-0000875A0000}"/>
    <cellStyle name="Normal 5 8 2 2 3 4" xfId="23467" xr:uid="{00000000-0005-0000-0000-0000885A0000}"/>
    <cellStyle name="Normal 5 8 2 2 4" xfId="23468" xr:uid="{00000000-0005-0000-0000-0000895A0000}"/>
    <cellStyle name="Normal 5 8 2 2 4 2" xfId="23469" xr:uid="{00000000-0005-0000-0000-00008A5A0000}"/>
    <cellStyle name="Normal 5 8 2 2 4 3" xfId="23470" xr:uid="{00000000-0005-0000-0000-00008B5A0000}"/>
    <cellStyle name="Normal 5 8 2 2 4 4" xfId="23471" xr:uid="{00000000-0005-0000-0000-00008C5A0000}"/>
    <cellStyle name="Normal 5 8 2 2 5" xfId="23472" xr:uid="{00000000-0005-0000-0000-00008D5A0000}"/>
    <cellStyle name="Normal 5 8 2 2 5 2" xfId="23473" xr:uid="{00000000-0005-0000-0000-00008E5A0000}"/>
    <cellStyle name="Normal 5 8 2 2 5 3" xfId="23474" xr:uid="{00000000-0005-0000-0000-00008F5A0000}"/>
    <cellStyle name="Normal 5 8 2 2 5 4" xfId="23475" xr:uid="{00000000-0005-0000-0000-0000905A0000}"/>
    <cellStyle name="Normal 5 8 2 2 6" xfId="23476" xr:uid="{00000000-0005-0000-0000-0000915A0000}"/>
    <cellStyle name="Normal 5 8 2 2 6 2" xfId="23477" xr:uid="{00000000-0005-0000-0000-0000925A0000}"/>
    <cellStyle name="Normal 5 8 2 2 6 3" xfId="23478" xr:uid="{00000000-0005-0000-0000-0000935A0000}"/>
    <cellStyle name="Normal 5 8 2 2 7" xfId="23479" xr:uid="{00000000-0005-0000-0000-0000945A0000}"/>
    <cellStyle name="Normal 5 8 2 2 8" xfId="23480" xr:uid="{00000000-0005-0000-0000-0000955A0000}"/>
    <cellStyle name="Normal 5 8 2 2 9" xfId="23481" xr:uid="{00000000-0005-0000-0000-0000965A0000}"/>
    <cellStyle name="Normal 5 8 2 3" xfId="23482" xr:uid="{00000000-0005-0000-0000-0000975A0000}"/>
    <cellStyle name="Normal 5 8 2 3 2" xfId="23483" xr:uid="{00000000-0005-0000-0000-0000985A0000}"/>
    <cellStyle name="Normal 5 8 2 3 2 2" xfId="23484" xr:uid="{00000000-0005-0000-0000-0000995A0000}"/>
    <cellStyle name="Normal 5 8 2 3 2 3" xfId="23485" xr:uid="{00000000-0005-0000-0000-00009A5A0000}"/>
    <cellStyle name="Normal 5 8 2 3 2 4" xfId="23486" xr:uid="{00000000-0005-0000-0000-00009B5A0000}"/>
    <cellStyle name="Normal 5 8 2 3 3" xfId="23487" xr:uid="{00000000-0005-0000-0000-00009C5A0000}"/>
    <cellStyle name="Normal 5 8 2 3 3 2" xfId="23488" xr:uid="{00000000-0005-0000-0000-00009D5A0000}"/>
    <cellStyle name="Normal 5 8 2 3 3 3" xfId="23489" xr:uid="{00000000-0005-0000-0000-00009E5A0000}"/>
    <cellStyle name="Normal 5 8 2 3 4" xfId="23490" xr:uid="{00000000-0005-0000-0000-00009F5A0000}"/>
    <cellStyle name="Normal 5 8 2 3 5" xfId="23491" xr:uid="{00000000-0005-0000-0000-0000A05A0000}"/>
    <cellStyle name="Normal 5 8 2 3 6" xfId="23492" xr:uid="{00000000-0005-0000-0000-0000A15A0000}"/>
    <cellStyle name="Normal 5 8 2 4" xfId="23493" xr:uid="{00000000-0005-0000-0000-0000A25A0000}"/>
    <cellStyle name="Normal 5 8 2 4 2" xfId="23494" xr:uid="{00000000-0005-0000-0000-0000A35A0000}"/>
    <cellStyle name="Normal 5 8 2 4 3" xfId="23495" xr:uid="{00000000-0005-0000-0000-0000A45A0000}"/>
    <cellStyle name="Normal 5 8 2 4 4" xfId="23496" xr:uid="{00000000-0005-0000-0000-0000A55A0000}"/>
    <cellStyle name="Normal 5 8 2 5" xfId="23497" xr:uid="{00000000-0005-0000-0000-0000A65A0000}"/>
    <cellStyle name="Normal 5 8 2 5 2" xfId="23498" xr:uid="{00000000-0005-0000-0000-0000A75A0000}"/>
    <cellStyle name="Normal 5 8 2 5 3" xfId="23499" xr:uid="{00000000-0005-0000-0000-0000A85A0000}"/>
    <cellStyle name="Normal 5 8 2 5 4" xfId="23500" xr:uid="{00000000-0005-0000-0000-0000A95A0000}"/>
    <cellStyle name="Normal 5 8 2 6" xfId="23501" xr:uid="{00000000-0005-0000-0000-0000AA5A0000}"/>
    <cellStyle name="Normal 5 8 2 6 2" xfId="23502" xr:uid="{00000000-0005-0000-0000-0000AB5A0000}"/>
    <cellStyle name="Normal 5 8 2 6 3" xfId="23503" xr:uid="{00000000-0005-0000-0000-0000AC5A0000}"/>
    <cellStyle name="Normal 5 8 2 6 4" xfId="23504" xr:uid="{00000000-0005-0000-0000-0000AD5A0000}"/>
    <cellStyle name="Normal 5 8 2 7" xfId="23505" xr:uid="{00000000-0005-0000-0000-0000AE5A0000}"/>
    <cellStyle name="Normal 5 8 2 7 2" xfId="23506" xr:uid="{00000000-0005-0000-0000-0000AF5A0000}"/>
    <cellStyle name="Normal 5 8 2 7 3" xfId="23507" xr:uid="{00000000-0005-0000-0000-0000B05A0000}"/>
    <cellStyle name="Normal 5 8 2 8" xfId="23508" xr:uid="{00000000-0005-0000-0000-0000B15A0000}"/>
    <cellStyle name="Normal 5 8 2 9" xfId="23509" xr:uid="{00000000-0005-0000-0000-0000B25A0000}"/>
    <cellStyle name="Normal 5 8 3" xfId="23510" xr:uid="{00000000-0005-0000-0000-0000B35A0000}"/>
    <cellStyle name="Normal 5 8 3 2" xfId="23511" xr:uid="{00000000-0005-0000-0000-0000B45A0000}"/>
    <cellStyle name="Normal 5 8 3 2 2" xfId="23512" xr:uid="{00000000-0005-0000-0000-0000B55A0000}"/>
    <cellStyle name="Normal 5 8 3 2 2 2" xfId="23513" xr:uid="{00000000-0005-0000-0000-0000B65A0000}"/>
    <cellStyle name="Normal 5 8 3 2 2 3" xfId="23514" xr:uid="{00000000-0005-0000-0000-0000B75A0000}"/>
    <cellStyle name="Normal 5 8 3 2 2 4" xfId="23515" xr:uid="{00000000-0005-0000-0000-0000B85A0000}"/>
    <cellStyle name="Normal 5 8 3 2 3" xfId="23516" xr:uid="{00000000-0005-0000-0000-0000B95A0000}"/>
    <cellStyle name="Normal 5 8 3 2 3 2" xfId="23517" xr:uid="{00000000-0005-0000-0000-0000BA5A0000}"/>
    <cellStyle name="Normal 5 8 3 2 3 3" xfId="23518" xr:uid="{00000000-0005-0000-0000-0000BB5A0000}"/>
    <cellStyle name="Normal 5 8 3 2 4" xfId="23519" xr:uid="{00000000-0005-0000-0000-0000BC5A0000}"/>
    <cellStyle name="Normal 5 8 3 2 5" xfId="23520" xr:uid="{00000000-0005-0000-0000-0000BD5A0000}"/>
    <cellStyle name="Normal 5 8 3 2 6" xfId="23521" xr:uid="{00000000-0005-0000-0000-0000BE5A0000}"/>
    <cellStyle name="Normal 5 8 3 3" xfId="23522" xr:uid="{00000000-0005-0000-0000-0000BF5A0000}"/>
    <cellStyle name="Normal 5 8 3 3 2" xfId="23523" xr:uid="{00000000-0005-0000-0000-0000C05A0000}"/>
    <cellStyle name="Normal 5 8 3 3 3" xfId="23524" xr:uid="{00000000-0005-0000-0000-0000C15A0000}"/>
    <cellStyle name="Normal 5 8 3 3 4" xfId="23525" xr:uid="{00000000-0005-0000-0000-0000C25A0000}"/>
    <cellStyle name="Normal 5 8 3 4" xfId="23526" xr:uid="{00000000-0005-0000-0000-0000C35A0000}"/>
    <cellStyle name="Normal 5 8 3 4 2" xfId="23527" xr:uid="{00000000-0005-0000-0000-0000C45A0000}"/>
    <cellStyle name="Normal 5 8 3 4 3" xfId="23528" xr:uid="{00000000-0005-0000-0000-0000C55A0000}"/>
    <cellStyle name="Normal 5 8 3 4 4" xfId="23529" xr:uid="{00000000-0005-0000-0000-0000C65A0000}"/>
    <cellStyle name="Normal 5 8 3 5" xfId="23530" xr:uid="{00000000-0005-0000-0000-0000C75A0000}"/>
    <cellStyle name="Normal 5 8 3 5 2" xfId="23531" xr:uid="{00000000-0005-0000-0000-0000C85A0000}"/>
    <cellStyle name="Normal 5 8 3 5 3" xfId="23532" xr:uid="{00000000-0005-0000-0000-0000C95A0000}"/>
    <cellStyle name="Normal 5 8 3 5 4" xfId="23533" xr:uid="{00000000-0005-0000-0000-0000CA5A0000}"/>
    <cellStyle name="Normal 5 8 3 6" xfId="23534" xr:uid="{00000000-0005-0000-0000-0000CB5A0000}"/>
    <cellStyle name="Normal 5 8 3 6 2" xfId="23535" xr:uid="{00000000-0005-0000-0000-0000CC5A0000}"/>
    <cellStyle name="Normal 5 8 3 6 3" xfId="23536" xr:uid="{00000000-0005-0000-0000-0000CD5A0000}"/>
    <cellStyle name="Normal 5 8 3 7" xfId="23537" xr:uid="{00000000-0005-0000-0000-0000CE5A0000}"/>
    <cellStyle name="Normal 5 8 3 8" xfId="23538" xr:uid="{00000000-0005-0000-0000-0000CF5A0000}"/>
    <cellStyle name="Normal 5 8 3 9" xfId="23539" xr:uid="{00000000-0005-0000-0000-0000D05A0000}"/>
    <cellStyle name="Normal 5 8 4" xfId="23540" xr:uid="{00000000-0005-0000-0000-0000D15A0000}"/>
    <cellStyle name="Normal 5 8 4 2" xfId="23541" xr:uid="{00000000-0005-0000-0000-0000D25A0000}"/>
    <cellStyle name="Normal 5 8 4 2 2" xfId="23542" xr:uid="{00000000-0005-0000-0000-0000D35A0000}"/>
    <cellStyle name="Normal 5 8 4 2 3" xfId="23543" xr:uid="{00000000-0005-0000-0000-0000D45A0000}"/>
    <cellStyle name="Normal 5 8 4 2 4" xfId="23544" xr:uid="{00000000-0005-0000-0000-0000D55A0000}"/>
    <cellStyle name="Normal 5 8 4 3" xfId="23545" xr:uid="{00000000-0005-0000-0000-0000D65A0000}"/>
    <cellStyle name="Normal 5 8 4 3 2" xfId="23546" xr:uid="{00000000-0005-0000-0000-0000D75A0000}"/>
    <cellStyle name="Normal 5 8 4 3 3" xfId="23547" xr:uid="{00000000-0005-0000-0000-0000D85A0000}"/>
    <cellStyle name="Normal 5 8 4 4" xfId="23548" xr:uid="{00000000-0005-0000-0000-0000D95A0000}"/>
    <cellStyle name="Normal 5 8 4 5" xfId="23549" xr:uid="{00000000-0005-0000-0000-0000DA5A0000}"/>
    <cellStyle name="Normal 5 8 4 6" xfId="23550" xr:uid="{00000000-0005-0000-0000-0000DB5A0000}"/>
    <cellStyle name="Normal 5 8 5" xfId="23551" xr:uid="{00000000-0005-0000-0000-0000DC5A0000}"/>
    <cellStyle name="Normal 5 8 5 2" xfId="23552" xr:uid="{00000000-0005-0000-0000-0000DD5A0000}"/>
    <cellStyle name="Normal 5 8 5 3" xfId="23553" xr:uid="{00000000-0005-0000-0000-0000DE5A0000}"/>
    <cellStyle name="Normal 5 8 5 4" xfId="23554" xr:uid="{00000000-0005-0000-0000-0000DF5A0000}"/>
    <cellStyle name="Normal 5 8 6" xfId="23555" xr:uid="{00000000-0005-0000-0000-0000E05A0000}"/>
    <cellStyle name="Normal 5 8 6 2" xfId="23556" xr:uid="{00000000-0005-0000-0000-0000E15A0000}"/>
    <cellStyle name="Normal 5 8 6 3" xfId="23557" xr:uid="{00000000-0005-0000-0000-0000E25A0000}"/>
    <cellStyle name="Normal 5 8 6 4" xfId="23558" xr:uid="{00000000-0005-0000-0000-0000E35A0000}"/>
    <cellStyle name="Normal 5 8 7" xfId="23559" xr:uid="{00000000-0005-0000-0000-0000E45A0000}"/>
    <cellStyle name="Normal 5 8 7 2" xfId="23560" xr:uid="{00000000-0005-0000-0000-0000E55A0000}"/>
    <cellStyle name="Normal 5 8 7 3" xfId="23561" xr:uid="{00000000-0005-0000-0000-0000E65A0000}"/>
    <cellStyle name="Normal 5 8 7 4" xfId="23562" xr:uid="{00000000-0005-0000-0000-0000E75A0000}"/>
    <cellStyle name="Normal 5 8 8" xfId="23563" xr:uid="{00000000-0005-0000-0000-0000E85A0000}"/>
    <cellStyle name="Normal 5 8 8 2" xfId="23564" xr:uid="{00000000-0005-0000-0000-0000E95A0000}"/>
    <cellStyle name="Normal 5 8 8 3" xfId="23565" xr:uid="{00000000-0005-0000-0000-0000EA5A0000}"/>
    <cellStyle name="Normal 5 8 9" xfId="23566" xr:uid="{00000000-0005-0000-0000-0000EB5A0000}"/>
    <cellStyle name="Normal 5 9" xfId="23567" xr:uid="{00000000-0005-0000-0000-0000EC5A0000}"/>
    <cellStyle name="Normal 5 9 10" xfId="23568" xr:uid="{00000000-0005-0000-0000-0000ED5A0000}"/>
    <cellStyle name="Normal 5 9 11" xfId="23569" xr:uid="{00000000-0005-0000-0000-0000EE5A0000}"/>
    <cellStyle name="Normal 5 9 2" xfId="23570" xr:uid="{00000000-0005-0000-0000-0000EF5A0000}"/>
    <cellStyle name="Normal 5 9 2 10" xfId="23571" xr:uid="{00000000-0005-0000-0000-0000F05A0000}"/>
    <cellStyle name="Normal 5 9 2 2" xfId="23572" xr:uid="{00000000-0005-0000-0000-0000F15A0000}"/>
    <cellStyle name="Normal 5 9 2 2 2" xfId="23573" xr:uid="{00000000-0005-0000-0000-0000F25A0000}"/>
    <cellStyle name="Normal 5 9 2 2 2 2" xfId="23574" xr:uid="{00000000-0005-0000-0000-0000F35A0000}"/>
    <cellStyle name="Normal 5 9 2 2 2 2 2" xfId="23575" xr:uid="{00000000-0005-0000-0000-0000F45A0000}"/>
    <cellStyle name="Normal 5 9 2 2 2 2 3" xfId="23576" xr:uid="{00000000-0005-0000-0000-0000F55A0000}"/>
    <cellStyle name="Normal 5 9 2 2 2 2 4" xfId="23577" xr:uid="{00000000-0005-0000-0000-0000F65A0000}"/>
    <cellStyle name="Normal 5 9 2 2 2 3" xfId="23578" xr:uid="{00000000-0005-0000-0000-0000F75A0000}"/>
    <cellStyle name="Normal 5 9 2 2 2 3 2" xfId="23579" xr:uid="{00000000-0005-0000-0000-0000F85A0000}"/>
    <cellStyle name="Normal 5 9 2 2 2 3 3" xfId="23580" xr:uid="{00000000-0005-0000-0000-0000F95A0000}"/>
    <cellStyle name="Normal 5 9 2 2 2 4" xfId="23581" xr:uid="{00000000-0005-0000-0000-0000FA5A0000}"/>
    <cellStyle name="Normal 5 9 2 2 2 5" xfId="23582" xr:uid="{00000000-0005-0000-0000-0000FB5A0000}"/>
    <cellStyle name="Normal 5 9 2 2 2 6" xfId="23583" xr:uid="{00000000-0005-0000-0000-0000FC5A0000}"/>
    <cellStyle name="Normal 5 9 2 2 3" xfId="23584" xr:uid="{00000000-0005-0000-0000-0000FD5A0000}"/>
    <cellStyle name="Normal 5 9 2 2 3 2" xfId="23585" xr:uid="{00000000-0005-0000-0000-0000FE5A0000}"/>
    <cellStyle name="Normal 5 9 2 2 3 3" xfId="23586" xr:uid="{00000000-0005-0000-0000-0000FF5A0000}"/>
    <cellStyle name="Normal 5 9 2 2 3 4" xfId="23587" xr:uid="{00000000-0005-0000-0000-0000005B0000}"/>
    <cellStyle name="Normal 5 9 2 2 4" xfId="23588" xr:uid="{00000000-0005-0000-0000-0000015B0000}"/>
    <cellStyle name="Normal 5 9 2 2 4 2" xfId="23589" xr:uid="{00000000-0005-0000-0000-0000025B0000}"/>
    <cellStyle name="Normal 5 9 2 2 4 3" xfId="23590" xr:uid="{00000000-0005-0000-0000-0000035B0000}"/>
    <cellStyle name="Normal 5 9 2 2 4 4" xfId="23591" xr:uid="{00000000-0005-0000-0000-0000045B0000}"/>
    <cellStyle name="Normal 5 9 2 2 5" xfId="23592" xr:uid="{00000000-0005-0000-0000-0000055B0000}"/>
    <cellStyle name="Normal 5 9 2 2 5 2" xfId="23593" xr:uid="{00000000-0005-0000-0000-0000065B0000}"/>
    <cellStyle name="Normal 5 9 2 2 5 3" xfId="23594" xr:uid="{00000000-0005-0000-0000-0000075B0000}"/>
    <cellStyle name="Normal 5 9 2 2 5 4" xfId="23595" xr:uid="{00000000-0005-0000-0000-0000085B0000}"/>
    <cellStyle name="Normal 5 9 2 2 6" xfId="23596" xr:uid="{00000000-0005-0000-0000-0000095B0000}"/>
    <cellStyle name="Normal 5 9 2 2 6 2" xfId="23597" xr:uid="{00000000-0005-0000-0000-00000A5B0000}"/>
    <cellStyle name="Normal 5 9 2 2 6 3" xfId="23598" xr:uid="{00000000-0005-0000-0000-00000B5B0000}"/>
    <cellStyle name="Normal 5 9 2 2 7" xfId="23599" xr:uid="{00000000-0005-0000-0000-00000C5B0000}"/>
    <cellStyle name="Normal 5 9 2 2 8" xfId="23600" xr:uid="{00000000-0005-0000-0000-00000D5B0000}"/>
    <cellStyle name="Normal 5 9 2 2 9" xfId="23601" xr:uid="{00000000-0005-0000-0000-00000E5B0000}"/>
    <cellStyle name="Normal 5 9 2 3" xfId="23602" xr:uid="{00000000-0005-0000-0000-00000F5B0000}"/>
    <cellStyle name="Normal 5 9 2 3 2" xfId="23603" xr:uid="{00000000-0005-0000-0000-0000105B0000}"/>
    <cellStyle name="Normal 5 9 2 3 2 2" xfId="23604" xr:uid="{00000000-0005-0000-0000-0000115B0000}"/>
    <cellStyle name="Normal 5 9 2 3 2 3" xfId="23605" xr:uid="{00000000-0005-0000-0000-0000125B0000}"/>
    <cellStyle name="Normal 5 9 2 3 2 4" xfId="23606" xr:uid="{00000000-0005-0000-0000-0000135B0000}"/>
    <cellStyle name="Normal 5 9 2 3 3" xfId="23607" xr:uid="{00000000-0005-0000-0000-0000145B0000}"/>
    <cellStyle name="Normal 5 9 2 3 3 2" xfId="23608" xr:uid="{00000000-0005-0000-0000-0000155B0000}"/>
    <cellStyle name="Normal 5 9 2 3 3 3" xfId="23609" xr:uid="{00000000-0005-0000-0000-0000165B0000}"/>
    <cellStyle name="Normal 5 9 2 3 4" xfId="23610" xr:uid="{00000000-0005-0000-0000-0000175B0000}"/>
    <cellStyle name="Normal 5 9 2 3 5" xfId="23611" xr:uid="{00000000-0005-0000-0000-0000185B0000}"/>
    <cellStyle name="Normal 5 9 2 3 6" xfId="23612" xr:uid="{00000000-0005-0000-0000-0000195B0000}"/>
    <cellStyle name="Normal 5 9 2 4" xfId="23613" xr:uid="{00000000-0005-0000-0000-00001A5B0000}"/>
    <cellStyle name="Normal 5 9 2 4 2" xfId="23614" xr:uid="{00000000-0005-0000-0000-00001B5B0000}"/>
    <cellStyle name="Normal 5 9 2 4 3" xfId="23615" xr:uid="{00000000-0005-0000-0000-00001C5B0000}"/>
    <cellStyle name="Normal 5 9 2 4 4" xfId="23616" xr:uid="{00000000-0005-0000-0000-00001D5B0000}"/>
    <cellStyle name="Normal 5 9 2 5" xfId="23617" xr:uid="{00000000-0005-0000-0000-00001E5B0000}"/>
    <cellStyle name="Normal 5 9 2 5 2" xfId="23618" xr:uid="{00000000-0005-0000-0000-00001F5B0000}"/>
    <cellStyle name="Normal 5 9 2 5 3" xfId="23619" xr:uid="{00000000-0005-0000-0000-0000205B0000}"/>
    <cellStyle name="Normal 5 9 2 5 4" xfId="23620" xr:uid="{00000000-0005-0000-0000-0000215B0000}"/>
    <cellStyle name="Normal 5 9 2 6" xfId="23621" xr:uid="{00000000-0005-0000-0000-0000225B0000}"/>
    <cellStyle name="Normal 5 9 2 6 2" xfId="23622" xr:uid="{00000000-0005-0000-0000-0000235B0000}"/>
    <cellStyle name="Normal 5 9 2 6 3" xfId="23623" xr:uid="{00000000-0005-0000-0000-0000245B0000}"/>
    <cellStyle name="Normal 5 9 2 6 4" xfId="23624" xr:uid="{00000000-0005-0000-0000-0000255B0000}"/>
    <cellStyle name="Normal 5 9 2 7" xfId="23625" xr:uid="{00000000-0005-0000-0000-0000265B0000}"/>
    <cellStyle name="Normal 5 9 2 7 2" xfId="23626" xr:uid="{00000000-0005-0000-0000-0000275B0000}"/>
    <cellStyle name="Normal 5 9 2 7 3" xfId="23627" xr:uid="{00000000-0005-0000-0000-0000285B0000}"/>
    <cellStyle name="Normal 5 9 2 8" xfId="23628" xr:uid="{00000000-0005-0000-0000-0000295B0000}"/>
    <cellStyle name="Normal 5 9 2 9" xfId="23629" xr:uid="{00000000-0005-0000-0000-00002A5B0000}"/>
    <cellStyle name="Normal 5 9 3" xfId="23630" xr:uid="{00000000-0005-0000-0000-00002B5B0000}"/>
    <cellStyle name="Normal 5 9 3 2" xfId="23631" xr:uid="{00000000-0005-0000-0000-00002C5B0000}"/>
    <cellStyle name="Normal 5 9 3 2 2" xfId="23632" xr:uid="{00000000-0005-0000-0000-00002D5B0000}"/>
    <cellStyle name="Normal 5 9 3 2 2 2" xfId="23633" xr:uid="{00000000-0005-0000-0000-00002E5B0000}"/>
    <cellStyle name="Normal 5 9 3 2 2 3" xfId="23634" xr:uid="{00000000-0005-0000-0000-00002F5B0000}"/>
    <cellStyle name="Normal 5 9 3 2 2 4" xfId="23635" xr:uid="{00000000-0005-0000-0000-0000305B0000}"/>
    <cellStyle name="Normal 5 9 3 2 3" xfId="23636" xr:uid="{00000000-0005-0000-0000-0000315B0000}"/>
    <cellStyle name="Normal 5 9 3 2 3 2" xfId="23637" xr:uid="{00000000-0005-0000-0000-0000325B0000}"/>
    <cellStyle name="Normal 5 9 3 2 3 3" xfId="23638" xr:uid="{00000000-0005-0000-0000-0000335B0000}"/>
    <cellStyle name="Normal 5 9 3 2 4" xfId="23639" xr:uid="{00000000-0005-0000-0000-0000345B0000}"/>
    <cellStyle name="Normal 5 9 3 2 5" xfId="23640" xr:uid="{00000000-0005-0000-0000-0000355B0000}"/>
    <cellStyle name="Normal 5 9 3 2 6" xfId="23641" xr:uid="{00000000-0005-0000-0000-0000365B0000}"/>
    <cellStyle name="Normal 5 9 3 3" xfId="23642" xr:uid="{00000000-0005-0000-0000-0000375B0000}"/>
    <cellStyle name="Normal 5 9 3 3 2" xfId="23643" xr:uid="{00000000-0005-0000-0000-0000385B0000}"/>
    <cellStyle name="Normal 5 9 3 3 3" xfId="23644" xr:uid="{00000000-0005-0000-0000-0000395B0000}"/>
    <cellStyle name="Normal 5 9 3 3 4" xfId="23645" xr:uid="{00000000-0005-0000-0000-00003A5B0000}"/>
    <cellStyle name="Normal 5 9 3 4" xfId="23646" xr:uid="{00000000-0005-0000-0000-00003B5B0000}"/>
    <cellStyle name="Normal 5 9 3 4 2" xfId="23647" xr:uid="{00000000-0005-0000-0000-00003C5B0000}"/>
    <cellStyle name="Normal 5 9 3 4 3" xfId="23648" xr:uid="{00000000-0005-0000-0000-00003D5B0000}"/>
    <cellStyle name="Normal 5 9 3 4 4" xfId="23649" xr:uid="{00000000-0005-0000-0000-00003E5B0000}"/>
    <cellStyle name="Normal 5 9 3 5" xfId="23650" xr:uid="{00000000-0005-0000-0000-00003F5B0000}"/>
    <cellStyle name="Normal 5 9 3 5 2" xfId="23651" xr:uid="{00000000-0005-0000-0000-0000405B0000}"/>
    <cellStyle name="Normal 5 9 3 5 3" xfId="23652" xr:uid="{00000000-0005-0000-0000-0000415B0000}"/>
    <cellStyle name="Normal 5 9 3 5 4" xfId="23653" xr:uid="{00000000-0005-0000-0000-0000425B0000}"/>
    <cellStyle name="Normal 5 9 3 6" xfId="23654" xr:uid="{00000000-0005-0000-0000-0000435B0000}"/>
    <cellStyle name="Normal 5 9 3 6 2" xfId="23655" xr:uid="{00000000-0005-0000-0000-0000445B0000}"/>
    <cellStyle name="Normal 5 9 3 6 3" xfId="23656" xr:uid="{00000000-0005-0000-0000-0000455B0000}"/>
    <cellStyle name="Normal 5 9 3 7" xfId="23657" xr:uid="{00000000-0005-0000-0000-0000465B0000}"/>
    <cellStyle name="Normal 5 9 3 8" xfId="23658" xr:uid="{00000000-0005-0000-0000-0000475B0000}"/>
    <cellStyle name="Normal 5 9 3 9" xfId="23659" xr:uid="{00000000-0005-0000-0000-0000485B0000}"/>
    <cellStyle name="Normal 5 9 4" xfId="23660" xr:uid="{00000000-0005-0000-0000-0000495B0000}"/>
    <cellStyle name="Normal 5 9 4 2" xfId="23661" xr:uid="{00000000-0005-0000-0000-00004A5B0000}"/>
    <cellStyle name="Normal 5 9 4 2 2" xfId="23662" xr:uid="{00000000-0005-0000-0000-00004B5B0000}"/>
    <cellStyle name="Normal 5 9 4 2 3" xfId="23663" xr:uid="{00000000-0005-0000-0000-00004C5B0000}"/>
    <cellStyle name="Normal 5 9 4 2 4" xfId="23664" xr:uid="{00000000-0005-0000-0000-00004D5B0000}"/>
    <cellStyle name="Normal 5 9 4 3" xfId="23665" xr:uid="{00000000-0005-0000-0000-00004E5B0000}"/>
    <cellStyle name="Normal 5 9 4 3 2" xfId="23666" xr:uid="{00000000-0005-0000-0000-00004F5B0000}"/>
    <cellStyle name="Normal 5 9 4 3 3" xfId="23667" xr:uid="{00000000-0005-0000-0000-0000505B0000}"/>
    <cellStyle name="Normal 5 9 4 4" xfId="23668" xr:uid="{00000000-0005-0000-0000-0000515B0000}"/>
    <cellStyle name="Normal 5 9 4 5" xfId="23669" xr:uid="{00000000-0005-0000-0000-0000525B0000}"/>
    <cellStyle name="Normal 5 9 4 6" xfId="23670" xr:uid="{00000000-0005-0000-0000-0000535B0000}"/>
    <cellStyle name="Normal 5 9 5" xfId="23671" xr:uid="{00000000-0005-0000-0000-0000545B0000}"/>
    <cellStyle name="Normal 5 9 5 2" xfId="23672" xr:uid="{00000000-0005-0000-0000-0000555B0000}"/>
    <cellStyle name="Normal 5 9 5 3" xfId="23673" xr:uid="{00000000-0005-0000-0000-0000565B0000}"/>
    <cellStyle name="Normal 5 9 5 4" xfId="23674" xr:uid="{00000000-0005-0000-0000-0000575B0000}"/>
    <cellStyle name="Normal 5 9 6" xfId="23675" xr:uid="{00000000-0005-0000-0000-0000585B0000}"/>
    <cellStyle name="Normal 5 9 6 2" xfId="23676" xr:uid="{00000000-0005-0000-0000-0000595B0000}"/>
    <cellStyle name="Normal 5 9 6 3" xfId="23677" xr:uid="{00000000-0005-0000-0000-00005A5B0000}"/>
    <cellStyle name="Normal 5 9 6 4" xfId="23678" xr:uid="{00000000-0005-0000-0000-00005B5B0000}"/>
    <cellStyle name="Normal 5 9 7" xfId="23679" xr:uid="{00000000-0005-0000-0000-00005C5B0000}"/>
    <cellStyle name="Normal 5 9 7 2" xfId="23680" xr:uid="{00000000-0005-0000-0000-00005D5B0000}"/>
    <cellStyle name="Normal 5 9 7 3" xfId="23681" xr:uid="{00000000-0005-0000-0000-00005E5B0000}"/>
    <cellStyle name="Normal 5 9 7 4" xfId="23682" xr:uid="{00000000-0005-0000-0000-00005F5B0000}"/>
    <cellStyle name="Normal 5 9 8" xfId="23683" xr:uid="{00000000-0005-0000-0000-0000605B0000}"/>
    <cellStyle name="Normal 5 9 8 2" xfId="23684" xr:uid="{00000000-0005-0000-0000-0000615B0000}"/>
    <cellStyle name="Normal 5 9 8 3" xfId="23685" xr:uid="{00000000-0005-0000-0000-0000625B0000}"/>
    <cellStyle name="Normal 5 9 9" xfId="23686" xr:uid="{00000000-0005-0000-0000-0000635B0000}"/>
    <cellStyle name="Normal 50" xfId="119" xr:uid="{00000000-0005-0000-0000-0000645B0000}"/>
    <cellStyle name="Normal 50 2" xfId="244" xr:uid="{00000000-0005-0000-0000-0000655B0000}"/>
    <cellStyle name="Normal 50 2 2" xfId="534" xr:uid="{00000000-0005-0000-0000-0000665B0000}"/>
    <cellStyle name="Normal 50 3" xfId="422" xr:uid="{00000000-0005-0000-0000-0000675B0000}"/>
    <cellStyle name="Normal 50 4" xfId="23687" xr:uid="{00000000-0005-0000-0000-0000685B0000}"/>
    <cellStyle name="Normal 50 5" xfId="23688" xr:uid="{00000000-0005-0000-0000-0000695B0000}"/>
    <cellStyle name="Normal 51" xfId="120" xr:uid="{00000000-0005-0000-0000-00006A5B0000}"/>
    <cellStyle name="Normal 51 2" xfId="245" xr:uid="{00000000-0005-0000-0000-00006B5B0000}"/>
    <cellStyle name="Normal 51 2 2" xfId="535" xr:uid="{00000000-0005-0000-0000-00006C5B0000}"/>
    <cellStyle name="Normal 51 3" xfId="423" xr:uid="{00000000-0005-0000-0000-00006D5B0000}"/>
    <cellStyle name="Normal 51 4" xfId="23689" xr:uid="{00000000-0005-0000-0000-00006E5B0000}"/>
    <cellStyle name="Normal 51 5" xfId="23690" xr:uid="{00000000-0005-0000-0000-00006F5B0000}"/>
    <cellStyle name="Normal 52" xfId="121" xr:uid="{00000000-0005-0000-0000-0000705B0000}"/>
    <cellStyle name="Normal 52 2" xfId="246" xr:uid="{00000000-0005-0000-0000-0000715B0000}"/>
    <cellStyle name="Normal 52 2 2" xfId="536" xr:uid="{00000000-0005-0000-0000-0000725B0000}"/>
    <cellStyle name="Normal 52 3" xfId="424" xr:uid="{00000000-0005-0000-0000-0000735B0000}"/>
    <cellStyle name="Normal 52 4" xfId="23691" xr:uid="{00000000-0005-0000-0000-0000745B0000}"/>
    <cellStyle name="Normal 52 5" xfId="23692" xr:uid="{00000000-0005-0000-0000-0000755B0000}"/>
    <cellStyle name="Normal 53" xfId="122" xr:uid="{00000000-0005-0000-0000-0000765B0000}"/>
    <cellStyle name="Normal 53 2" xfId="247" xr:uid="{00000000-0005-0000-0000-0000775B0000}"/>
    <cellStyle name="Normal 53 2 2" xfId="537" xr:uid="{00000000-0005-0000-0000-0000785B0000}"/>
    <cellStyle name="Normal 53 3" xfId="425" xr:uid="{00000000-0005-0000-0000-0000795B0000}"/>
    <cellStyle name="Normal 53 4" xfId="23693" xr:uid="{00000000-0005-0000-0000-00007A5B0000}"/>
    <cellStyle name="Normal 53 5" xfId="23694" xr:uid="{00000000-0005-0000-0000-00007B5B0000}"/>
    <cellStyle name="Normal 54" xfId="123" xr:uid="{00000000-0005-0000-0000-00007C5B0000}"/>
    <cellStyle name="Normal 54 2" xfId="248" xr:uid="{00000000-0005-0000-0000-00007D5B0000}"/>
    <cellStyle name="Normal 54 2 2" xfId="538" xr:uid="{00000000-0005-0000-0000-00007E5B0000}"/>
    <cellStyle name="Normal 54 3" xfId="426" xr:uid="{00000000-0005-0000-0000-00007F5B0000}"/>
    <cellStyle name="Normal 54 4" xfId="23695" xr:uid="{00000000-0005-0000-0000-0000805B0000}"/>
    <cellStyle name="Normal 54 5" xfId="23696" xr:uid="{00000000-0005-0000-0000-0000815B0000}"/>
    <cellStyle name="Normal 55" xfId="124" xr:uid="{00000000-0005-0000-0000-0000825B0000}"/>
    <cellStyle name="Normal 55 2" xfId="249" xr:uid="{00000000-0005-0000-0000-0000835B0000}"/>
    <cellStyle name="Normal 55 2 2" xfId="539" xr:uid="{00000000-0005-0000-0000-0000845B0000}"/>
    <cellStyle name="Normal 55 3" xfId="427" xr:uid="{00000000-0005-0000-0000-0000855B0000}"/>
    <cellStyle name="Normal 55 4" xfId="23697" xr:uid="{00000000-0005-0000-0000-0000865B0000}"/>
    <cellStyle name="Normal 55 5" xfId="23698" xr:uid="{00000000-0005-0000-0000-0000875B0000}"/>
    <cellStyle name="Normal 56" xfId="125" xr:uid="{00000000-0005-0000-0000-0000885B0000}"/>
    <cellStyle name="Normal 56 2" xfId="250" xr:uid="{00000000-0005-0000-0000-0000895B0000}"/>
    <cellStyle name="Normal 56 2 2" xfId="540" xr:uid="{00000000-0005-0000-0000-00008A5B0000}"/>
    <cellStyle name="Normal 56 3" xfId="428" xr:uid="{00000000-0005-0000-0000-00008B5B0000}"/>
    <cellStyle name="Normal 56 4" xfId="23699" xr:uid="{00000000-0005-0000-0000-00008C5B0000}"/>
    <cellStyle name="Normal 56 5" xfId="23700" xr:uid="{00000000-0005-0000-0000-00008D5B0000}"/>
    <cellStyle name="Normal 57" xfId="126" xr:uid="{00000000-0005-0000-0000-00008E5B0000}"/>
    <cellStyle name="Normal 57 2" xfId="251" xr:uid="{00000000-0005-0000-0000-00008F5B0000}"/>
    <cellStyle name="Normal 57 2 2" xfId="541" xr:uid="{00000000-0005-0000-0000-0000905B0000}"/>
    <cellStyle name="Normal 57 3" xfId="429" xr:uid="{00000000-0005-0000-0000-0000915B0000}"/>
    <cellStyle name="Normal 57 4" xfId="23701" xr:uid="{00000000-0005-0000-0000-0000925B0000}"/>
    <cellStyle name="Normal 57 5" xfId="23702" xr:uid="{00000000-0005-0000-0000-0000935B0000}"/>
    <cellStyle name="Normal 58" xfId="127" xr:uid="{00000000-0005-0000-0000-0000945B0000}"/>
    <cellStyle name="Normal 58 2" xfId="252" xr:uid="{00000000-0005-0000-0000-0000955B0000}"/>
    <cellStyle name="Normal 58 2 2" xfId="542" xr:uid="{00000000-0005-0000-0000-0000965B0000}"/>
    <cellStyle name="Normal 58 3" xfId="430" xr:uid="{00000000-0005-0000-0000-0000975B0000}"/>
    <cellStyle name="Normal 58 4" xfId="23703" xr:uid="{00000000-0005-0000-0000-0000985B0000}"/>
    <cellStyle name="Normal 58 5" xfId="23704" xr:uid="{00000000-0005-0000-0000-0000995B0000}"/>
    <cellStyle name="Normal 59" xfId="128" xr:uid="{00000000-0005-0000-0000-00009A5B0000}"/>
    <cellStyle name="Normal 59 2" xfId="253" xr:uid="{00000000-0005-0000-0000-00009B5B0000}"/>
    <cellStyle name="Normal 59 2 2" xfId="543" xr:uid="{00000000-0005-0000-0000-00009C5B0000}"/>
    <cellStyle name="Normal 59 3" xfId="431" xr:uid="{00000000-0005-0000-0000-00009D5B0000}"/>
    <cellStyle name="Normal 59 4" xfId="23705" xr:uid="{00000000-0005-0000-0000-00009E5B0000}"/>
    <cellStyle name="Normal 59 5" xfId="23706" xr:uid="{00000000-0005-0000-0000-00009F5B0000}"/>
    <cellStyle name="Normal 6" xfId="14" xr:uid="{00000000-0005-0000-0000-0000A05B0000}"/>
    <cellStyle name="Normal 6 10" xfId="23707" xr:uid="{00000000-0005-0000-0000-0000A15B0000}"/>
    <cellStyle name="Normal 6 10 10" xfId="23708" xr:uid="{00000000-0005-0000-0000-0000A25B0000}"/>
    <cellStyle name="Normal 6 10 11" xfId="23709" xr:uid="{00000000-0005-0000-0000-0000A35B0000}"/>
    <cellStyle name="Normal 6 10 2" xfId="23710" xr:uid="{00000000-0005-0000-0000-0000A45B0000}"/>
    <cellStyle name="Normal 6 10 2 10" xfId="23711" xr:uid="{00000000-0005-0000-0000-0000A55B0000}"/>
    <cellStyle name="Normal 6 10 2 2" xfId="23712" xr:uid="{00000000-0005-0000-0000-0000A65B0000}"/>
    <cellStyle name="Normal 6 10 2 2 2" xfId="23713" xr:uid="{00000000-0005-0000-0000-0000A75B0000}"/>
    <cellStyle name="Normal 6 10 2 2 2 2" xfId="23714" xr:uid="{00000000-0005-0000-0000-0000A85B0000}"/>
    <cellStyle name="Normal 6 10 2 2 2 2 2" xfId="23715" xr:uid="{00000000-0005-0000-0000-0000A95B0000}"/>
    <cellStyle name="Normal 6 10 2 2 2 2 3" xfId="23716" xr:uid="{00000000-0005-0000-0000-0000AA5B0000}"/>
    <cellStyle name="Normal 6 10 2 2 2 2 4" xfId="23717" xr:uid="{00000000-0005-0000-0000-0000AB5B0000}"/>
    <cellStyle name="Normal 6 10 2 2 2 3" xfId="23718" xr:uid="{00000000-0005-0000-0000-0000AC5B0000}"/>
    <cellStyle name="Normal 6 10 2 2 2 3 2" xfId="23719" xr:uid="{00000000-0005-0000-0000-0000AD5B0000}"/>
    <cellStyle name="Normal 6 10 2 2 2 3 3" xfId="23720" xr:uid="{00000000-0005-0000-0000-0000AE5B0000}"/>
    <cellStyle name="Normal 6 10 2 2 2 4" xfId="23721" xr:uid="{00000000-0005-0000-0000-0000AF5B0000}"/>
    <cellStyle name="Normal 6 10 2 2 2 5" xfId="23722" xr:uid="{00000000-0005-0000-0000-0000B05B0000}"/>
    <cellStyle name="Normal 6 10 2 2 2 6" xfId="23723" xr:uid="{00000000-0005-0000-0000-0000B15B0000}"/>
    <cellStyle name="Normal 6 10 2 2 3" xfId="23724" xr:uid="{00000000-0005-0000-0000-0000B25B0000}"/>
    <cellStyle name="Normal 6 10 2 2 3 2" xfId="23725" xr:uid="{00000000-0005-0000-0000-0000B35B0000}"/>
    <cellStyle name="Normal 6 10 2 2 3 3" xfId="23726" xr:uid="{00000000-0005-0000-0000-0000B45B0000}"/>
    <cellStyle name="Normal 6 10 2 2 3 4" xfId="23727" xr:uid="{00000000-0005-0000-0000-0000B55B0000}"/>
    <cellStyle name="Normal 6 10 2 2 4" xfId="23728" xr:uid="{00000000-0005-0000-0000-0000B65B0000}"/>
    <cellStyle name="Normal 6 10 2 2 4 2" xfId="23729" xr:uid="{00000000-0005-0000-0000-0000B75B0000}"/>
    <cellStyle name="Normal 6 10 2 2 4 3" xfId="23730" xr:uid="{00000000-0005-0000-0000-0000B85B0000}"/>
    <cellStyle name="Normal 6 10 2 2 4 4" xfId="23731" xr:uid="{00000000-0005-0000-0000-0000B95B0000}"/>
    <cellStyle name="Normal 6 10 2 2 5" xfId="23732" xr:uid="{00000000-0005-0000-0000-0000BA5B0000}"/>
    <cellStyle name="Normal 6 10 2 2 5 2" xfId="23733" xr:uid="{00000000-0005-0000-0000-0000BB5B0000}"/>
    <cellStyle name="Normal 6 10 2 2 5 3" xfId="23734" xr:uid="{00000000-0005-0000-0000-0000BC5B0000}"/>
    <cellStyle name="Normal 6 10 2 2 5 4" xfId="23735" xr:uid="{00000000-0005-0000-0000-0000BD5B0000}"/>
    <cellStyle name="Normal 6 10 2 2 6" xfId="23736" xr:uid="{00000000-0005-0000-0000-0000BE5B0000}"/>
    <cellStyle name="Normal 6 10 2 2 6 2" xfId="23737" xr:uid="{00000000-0005-0000-0000-0000BF5B0000}"/>
    <cellStyle name="Normal 6 10 2 2 6 3" xfId="23738" xr:uid="{00000000-0005-0000-0000-0000C05B0000}"/>
    <cellStyle name="Normal 6 10 2 2 7" xfId="23739" xr:uid="{00000000-0005-0000-0000-0000C15B0000}"/>
    <cellStyle name="Normal 6 10 2 2 8" xfId="23740" xr:uid="{00000000-0005-0000-0000-0000C25B0000}"/>
    <cellStyle name="Normal 6 10 2 2 9" xfId="23741" xr:uid="{00000000-0005-0000-0000-0000C35B0000}"/>
    <cellStyle name="Normal 6 10 2 3" xfId="23742" xr:uid="{00000000-0005-0000-0000-0000C45B0000}"/>
    <cellStyle name="Normal 6 10 2 3 2" xfId="23743" xr:uid="{00000000-0005-0000-0000-0000C55B0000}"/>
    <cellStyle name="Normal 6 10 2 3 2 2" xfId="23744" xr:uid="{00000000-0005-0000-0000-0000C65B0000}"/>
    <cellStyle name="Normal 6 10 2 3 2 3" xfId="23745" xr:uid="{00000000-0005-0000-0000-0000C75B0000}"/>
    <cellStyle name="Normal 6 10 2 3 2 4" xfId="23746" xr:uid="{00000000-0005-0000-0000-0000C85B0000}"/>
    <cellStyle name="Normal 6 10 2 3 3" xfId="23747" xr:uid="{00000000-0005-0000-0000-0000C95B0000}"/>
    <cellStyle name="Normal 6 10 2 3 3 2" xfId="23748" xr:uid="{00000000-0005-0000-0000-0000CA5B0000}"/>
    <cellStyle name="Normal 6 10 2 3 3 3" xfId="23749" xr:uid="{00000000-0005-0000-0000-0000CB5B0000}"/>
    <cellStyle name="Normal 6 10 2 3 4" xfId="23750" xr:uid="{00000000-0005-0000-0000-0000CC5B0000}"/>
    <cellStyle name="Normal 6 10 2 3 5" xfId="23751" xr:uid="{00000000-0005-0000-0000-0000CD5B0000}"/>
    <cellStyle name="Normal 6 10 2 3 6" xfId="23752" xr:uid="{00000000-0005-0000-0000-0000CE5B0000}"/>
    <cellStyle name="Normal 6 10 2 4" xfId="23753" xr:uid="{00000000-0005-0000-0000-0000CF5B0000}"/>
    <cellStyle name="Normal 6 10 2 4 2" xfId="23754" xr:uid="{00000000-0005-0000-0000-0000D05B0000}"/>
    <cellStyle name="Normal 6 10 2 4 3" xfId="23755" xr:uid="{00000000-0005-0000-0000-0000D15B0000}"/>
    <cellStyle name="Normal 6 10 2 4 4" xfId="23756" xr:uid="{00000000-0005-0000-0000-0000D25B0000}"/>
    <cellStyle name="Normal 6 10 2 5" xfId="23757" xr:uid="{00000000-0005-0000-0000-0000D35B0000}"/>
    <cellStyle name="Normal 6 10 2 5 2" xfId="23758" xr:uid="{00000000-0005-0000-0000-0000D45B0000}"/>
    <cellStyle name="Normal 6 10 2 5 3" xfId="23759" xr:uid="{00000000-0005-0000-0000-0000D55B0000}"/>
    <cellStyle name="Normal 6 10 2 5 4" xfId="23760" xr:uid="{00000000-0005-0000-0000-0000D65B0000}"/>
    <cellStyle name="Normal 6 10 2 6" xfId="23761" xr:uid="{00000000-0005-0000-0000-0000D75B0000}"/>
    <cellStyle name="Normal 6 10 2 6 2" xfId="23762" xr:uid="{00000000-0005-0000-0000-0000D85B0000}"/>
    <cellStyle name="Normal 6 10 2 6 3" xfId="23763" xr:uid="{00000000-0005-0000-0000-0000D95B0000}"/>
    <cellStyle name="Normal 6 10 2 6 4" xfId="23764" xr:uid="{00000000-0005-0000-0000-0000DA5B0000}"/>
    <cellStyle name="Normal 6 10 2 7" xfId="23765" xr:uid="{00000000-0005-0000-0000-0000DB5B0000}"/>
    <cellStyle name="Normal 6 10 2 7 2" xfId="23766" xr:uid="{00000000-0005-0000-0000-0000DC5B0000}"/>
    <cellStyle name="Normal 6 10 2 7 3" xfId="23767" xr:uid="{00000000-0005-0000-0000-0000DD5B0000}"/>
    <cellStyle name="Normal 6 10 2 8" xfId="23768" xr:uid="{00000000-0005-0000-0000-0000DE5B0000}"/>
    <cellStyle name="Normal 6 10 2 9" xfId="23769" xr:uid="{00000000-0005-0000-0000-0000DF5B0000}"/>
    <cellStyle name="Normal 6 10 3" xfId="23770" xr:uid="{00000000-0005-0000-0000-0000E05B0000}"/>
    <cellStyle name="Normal 6 10 3 2" xfId="23771" xr:uid="{00000000-0005-0000-0000-0000E15B0000}"/>
    <cellStyle name="Normal 6 10 3 2 2" xfId="23772" xr:uid="{00000000-0005-0000-0000-0000E25B0000}"/>
    <cellStyle name="Normal 6 10 3 2 2 2" xfId="23773" xr:uid="{00000000-0005-0000-0000-0000E35B0000}"/>
    <cellStyle name="Normal 6 10 3 2 2 3" xfId="23774" xr:uid="{00000000-0005-0000-0000-0000E45B0000}"/>
    <cellStyle name="Normal 6 10 3 2 2 4" xfId="23775" xr:uid="{00000000-0005-0000-0000-0000E55B0000}"/>
    <cellStyle name="Normal 6 10 3 2 3" xfId="23776" xr:uid="{00000000-0005-0000-0000-0000E65B0000}"/>
    <cellStyle name="Normal 6 10 3 2 3 2" xfId="23777" xr:uid="{00000000-0005-0000-0000-0000E75B0000}"/>
    <cellStyle name="Normal 6 10 3 2 3 3" xfId="23778" xr:uid="{00000000-0005-0000-0000-0000E85B0000}"/>
    <cellStyle name="Normal 6 10 3 2 4" xfId="23779" xr:uid="{00000000-0005-0000-0000-0000E95B0000}"/>
    <cellStyle name="Normal 6 10 3 2 5" xfId="23780" xr:uid="{00000000-0005-0000-0000-0000EA5B0000}"/>
    <cellStyle name="Normal 6 10 3 2 6" xfId="23781" xr:uid="{00000000-0005-0000-0000-0000EB5B0000}"/>
    <cellStyle name="Normal 6 10 3 3" xfId="23782" xr:uid="{00000000-0005-0000-0000-0000EC5B0000}"/>
    <cellStyle name="Normal 6 10 3 3 2" xfId="23783" xr:uid="{00000000-0005-0000-0000-0000ED5B0000}"/>
    <cellStyle name="Normal 6 10 3 3 3" xfId="23784" xr:uid="{00000000-0005-0000-0000-0000EE5B0000}"/>
    <cellStyle name="Normal 6 10 3 3 4" xfId="23785" xr:uid="{00000000-0005-0000-0000-0000EF5B0000}"/>
    <cellStyle name="Normal 6 10 3 4" xfId="23786" xr:uid="{00000000-0005-0000-0000-0000F05B0000}"/>
    <cellStyle name="Normal 6 10 3 4 2" xfId="23787" xr:uid="{00000000-0005-0000-0000-0000F15B0000}"/>
    <cellStyle name="Normal 6 10 3 4 3" xfId="23788" xr:uid="{00000000-0005-0000-0000-0000F25B0000}"/>
    <cellStyle name="Normal 6 10 3 4 4" xfId="23789" xr:uid="{00000000-0005-0000-0000-0000F35B0000}"/>
    <cellStyle name="Normal 6 10 3 5" xfId="23790" xr:uid="{00000000-0005-0000-0000-0000F45B0000}"/>
    <cellStyle name="Normal 6 10 3 5 2" xfId="23791" xr:uid="{00000000-0005-0000-0000-0000F55B0000}"/>
    <cellStyle name="Normal 6 10 3 5 3" xfId="23792" xr:uid="{00000000-0005-0000-0000-0000F65B0000}"/>
    <cellStyle name="Normal 6 10 3 5 4" xfId="23793" xr:uid="{00000000-0005-0000-0000-0000F75B0000}"/>
    <cellStyle name="Normal 6 10 3 6" xfId="23794" xr:uid="{00000000-0005-0000-0000-0000F85B0000}"/>
    <cellStyle name="Normal 6 10 3 6 2" xfId="23795" xr:uid="{00000000-0005-0000-0000-0000F95B0000}"/>
    <cellStyle name="Normal 6 10 3 6 3" xfId="23796" xr:uid="{00000000-0005-0000-0000-0000FA5B0000}"/>
    <cellStyle name="Normal 6 10 3 7" xfId="23797" xr:uid="{00000000-0005-0000-0000-0000FB5B0000}"/>
    <cellStyle name="Normal 6 10 3 8" xfId="23798" xr:uid="{00000000-0005-0000-0000-0000FC5B0000}"/>
    <cellStyle name="Normal 6 10 3 9" xfId="23799" xr:uid="{00000000-0005-0000-0000-0000FD5B0000}"/>
    <cellStyle name="Normal 6 10 4" xfId="23800" xr:uid="{00000000-0005-0000-0000-0000FE5B0000}"/>
    <cellStyle name="Normal 6 10 4 2" xfId="23801" xr:uid="{00000000-0005-0000-0000-0000FF5B0000}"/>
    <cellStyle name="Normal 6 10 4 2 2" xfId="23802" xr:uid="{00000000-0005-0000-0000-0000005C0000}"/>
    <cellStyle name="Normal 6 10 4 2 3" xfId="23803" xr:uid="{00000000-0005-0000-0000-0000015C0000}"/>
    <cellStyle name="Normal 6 10 4 2 4" xfId="23804" xr:uid="{00000000-0005-0000-0000-0000025C0000}"/>
    <cellStyle name="Normal 6 10 4 3" xfId="23805" xr:uid="{00000000-0005-0000-0000-0000035C0000}"/>
    <cellStyle name="Normal 6 10 4 3 2" xfId="23806" xr:uid="{00000000-0005-0000-0000-0000045C0000}"/>
    <cellStyle name="Normal 6 10 4 3 3" xfId="23807" xr:uid="{00000000-0005-0000-0000-0000055C0000}"/>
    <cellStyle name="Normal 6 10 4 4" xfId="23808" xr:uid="{00000000-0005-0000-0000-0000065C0000}"/>
    <cellStyle name="Normal 6 10 4 5" xfId="23809" xr:uid="{00000000-0005-0000-0000-0000075C0000}"/>
    <cellStyle name="Normal 6 10 4 6" xfId="23810" xr:uid="{00000000-0005-0000-0000-0000085C0000}"/>
    <cellStyle name="Normal 6 10 5" xfId="23811" xr:uid="{00000000-0005-0000-0000-0000095C0000}"/>
    <cellStyle name="Normal 6 10 5 2" xfId="23812" xr:uid="{00000000-0005-0000-0000-00000A5C0000}"/>
    <cellStyle name="Normal 6 10 5 3" xfId="23813" xr:uid="{00000000-0005-0000-0000-00000B5C0000}"/>
    <cellStyle name="Normal 6 10 5 4" xfId="23814" xr:uid="{00000000-0005-0000-0000-00000C5C0000}"/>
    <cellStyle name="Normal 6 10 6" xfId="23815" xr:uid="{00000000-0005-0000-0000-00000D5C0000}"/>
    <cellStyle name="Normal 6 10 6 2" xfId="23816" xr:uid="{00000000-0005-0000-0000-00000E5C0000}"/>
    <cellStyle name="Normal 6 10 6 3" xfId="23817" xr:uid="{00000000-0005-0000-0000-00000F5C0000}"/>
    <cellStyle name="Normal 6 10 6 4" xfId="23818" xr:uid="{00000000-0005-0000-0000-0000105C0000}"/>
    <cellStyle name="Normal 6 10 7" xfId="23819" xr:uid="{00000000-0005-0000-0000-0000115C0000}"/>
    <cellStyle name="Normal 6 10 7 2" xfId="23820" xr:uid="{00000000-0005-0000-0000-0000125C0000}"/>
    <cellStyle name="Normal 6 10 7 3" xfId="23821" xr:uid="{00000000-0005-0000-0000-0000135C0000}"/>
    <cellStyle name="Normal 6 10 7 4" xfId="23822" xr:uid="{00000000-0005-0000-0000-0000145C0000}"/>
    <cellStyle name="Normal 6 10 8" xfId="23823" xr:uid="{00000000-0005-0000-0000-0000155C0000}"/>
    <cellStyle name="Normal 6 10 8 2" xfId="23824" xr:uid="{00000000-0005-0000-0000-0000165C0000}"/>
    <cellStyle name="Normal 6 10 8 3" xfId="23825" xr:uid="{00000000-0005-0000-0000-0000175C0000}"/>
    <cellStyle name="Normal 6 10 9" xfId="23826" xr:uid="{00000000-0005-0000-0000-0000185C0000}"/>
    <cellStyle name="Normal 6 11" xfId="23827" xr:uid="{00000000-0005-0000-0000-0000195C0000}"/>
    <cellStyle name="Normal 6 11 10" xfId="23828" xr:uid="{00000000-0005-0000-0000-00001A5C0000}"/>
    <cellStyle name="Normal 6 11 2" xfId="23829" xr:uid="{00000000-0005-0000-0000-00001B5C0000}"/>
    <cellStyle name="Normal 6 11 2 2" xfId="23830" xr:uid="{00000000-0005-0000-0000-00001C5C0000}"/>
    <cellStyle name="Normal 6 11 2 2 2" xfId="23831" xr:uid="{00000000-0005-0000-0000-00001D5C0000}"/>
    <cellStyle name="Normal 6 11 2 2 2 2" xfId="23832" xr:uid="{00000000-0005-0000-0000-00001E5C0000}"/>
    <cellStyle name="Normal 6 11 2 2 2 3" xfId="23833" xr:uid="{00000000-0005-0000-0000-00001F5C0000}"/>
    <cellStyle name="Normal 6 11 2 2 2 4" xfId="23834" xr:uid="{00000000-0005-0000-0000-0000205C0000}"/>
    <cellStyle name="Normal 6 11 2 2 3" xfId="23835" xr:uid="{00000000-0005-0000-0000-0000215C0000}"/>
    <cellStyle name="Normal 6 11 2 2 3 2" xfId="23836" xr:uid="{00000000-0005-0000-0000-0000225C0000}"/>
    <cellStyle name="Normal 6 11 2 2 3 3" xfId="23837" xr:uid="{00000000-0005-0000-0000-0000235C0000}"/>
    <cellStyle name="Normal 6 11 2 2 4" xfId="23838" xr:uid="{00000000-0005-0000-0000-0000245C0000}"/>
    <cellStyle name="Normal 6 11 2 2 5" xfId="23839" xr:uid="{00000000-0005-0000-0000-0000255C0000}"/>
    <cellStyle name="Normal 6 11 2 2 6" xfId="23840" xr:uid="{00000000-0005-0000-0000-0000265C0000}"/>
    <cellStyle name="Normal 6 11 2 3" xfId="23841" xr:uid="{00000000-0005-0000-0000-0000275C0000}"/>
    <cellStyle name="Normal 6 11 2 3 2" xfId="23842" xr:uid="{00000000-0005-0000-0000-0000285C0000}"/>
    <cellStyle name="Normal 6 11 2 3 3" xfId="23843" xr:uid="{00000000-0005-0000-0000-0000295C0000}"/>
    <cellStyle name="Normal 6 11 2 3 4" xfId="23844" xr:uid="{00000000-0005-0000-0000-00002A5C0000}"/>
    <cellStyle name="Normal 6 11 2 4" xfId="23845" xr:uid="{00000000-0005-0000-0000-00002B5C0000}"/>
    <cellStyle name="Normal 6 11 2 4 2" xfId="23846" xr:uid="{00000000-0005-0000-0000-00002C5C0000}"/>
    <cellStyle name="Normal 6 11 2 4 3" xfId="23847" xr:uid="{00000000-0005-0000-0000-00002D5C0000}"/>
    <cellStyle name="Normal 6 11 2 4 4" xfId="23848" xr:uid="{00000000-0005-0000-0000-00002E5C0000}"/>
    <cellStyle name="Normal 6 11 2 5" xfId="23849" xr:uid="{00000000-0005-0000-0000-00002F5C0000}"/>
    <cellStyle name="Normal 6 11 2 5 2" xfId="23850" xr:uid="{00000000-0005-0000-0000-0000305C0000}"/>
    <cellStyle name="Normal 6 11 2 5 3" xfId="23851" xr:uid="{00000000-0005-0000-0000-0000315C0000}"/>
    <cellStyle name="Normal 6 11 2 5 4" xfId="23852" xr:uid="{00000000-0005-0000-0000-0000325C0000}"/>
    <cellStyle name="Normal 6 11 2 6" xfId="23853" xr:uid="{00000000-0005-0000-0000-0000335C0000}"/>
    <cellStyle name="Normal 6 11 2 6 2" xfId="23854" xr:uid="{00000000-0005-0000-0000-0000345C0000}"/>
    <cellStyle name="Normal 6 11 2 6 3" xfId="23855" xr:uid="{00000000-0005-0000-0000-0000355C0000}"/>
    <cellStyle name="Normal 6 11 2 7" xfId="23856" xr:uid="{00000000-0005-0000-0000-0000365C0000}"/>
    <cellStyle name="Normal 6 11 2 8" xfId="23857" xr:uid="{00000000-0005-0000-0000-0000375C0000}"/>
    <cellStyle name="Normal 6 11 2 9" xfId="23858" xr:uid="{00000000-0005-0000-0000-0000385C0000}"/>
    <cellStyle name="Normal 6 11 3" xfId="23859" xr:uid="{00000000-0005-0000-0000-0000395C0000}"/>
    <cellStyle name="Normal 6 11 3 2" xfId="23860" xr:uid="{00000000-0005-0000-0000-00003A5C0000}"/>
    <cellStyle name="Normal 6 11 3 2 2" xfId="23861" xr:uid="{00000000-0005-0000-0000-00003B5C0000}"/>
    <cellStyle name="Normal 6 11 3 2 3" xfId="23862" xr:uid="{00000000-0005-0000-0000-00003C5C0000}"/>
    <cellStyle name="Normal 6 11 3 2 4" xfId="23863" xr:uid="{00000000-0005-0000-0000-00003D5C0000}"/>
    <cellStyle name="Normal 6 11 3 3" xfId="23864" xr:uid="{00000000-0005-0000-0000-00003E5C0000}"/>
    <cellStyle name="Normal 6 11 3 3 2" xfId="23865" xr:uid="{00000000-0005-0000-0000-00003F5C0000}"/>
    <cellStyle name="Normal 6 11 3 3 3" xfId="23866" xr:uid="{00000000-0005-0000-0000-0000405C0000}"/>
    <cellStyle name="Normal 6 11 3 4" xfId="23867" xr:uid="{00000000-0005-0000-0000-0000415C0000}"/>
    <cellStyle name="Normal 6 11 3 5" xfId="23868" xr:uid="{00000000-0005-0000-0000-0000425C0000}"/>
    <cellStyle name="Normal 6 11 3 6" xfId="23869" xr:uid="{00000000-0005-0000-0000-0000435C0000}"/>
    <cellStyle name="Normal 6 11 4" xfId="23870" xr:uid="{00000000-0005-0000-0000-0000445C0000}"/>
    <cellStyle name="Normal 6 11 4 2" xfId="23871" xr:uid="{00000000-0005-0000-0000-0000455C0000}"/>
    <cellStyle name="Normal 6 11 4 3" xfId="23872" xr:uid="{00000000-0005-0000-0000-0000465C0000}"/>
    <cellStyle name="Normal 6 11 4 4" xfId="23873" xr:uid="{00000000-0005-0000-0000-0000475C0000}"/>
    <cellStyle name="Normal 6 11 5" xfId="23874" xr:uid="{00000000-0005-0000-0000-0000485C0000}"/>
    <cellStyle name="Normal 6 11 5 2" xfId="23875" xr:uid="{00000000-0005-0000-0000-0000495C0000}"/>
    <cellStyle name="Normal 6 11 5 3" xfId="23876" xr:uid="{00000000-0005-0000-0000-00004A5C0000}"/>
    <cellStyle name="Normal 6 11 5 4" xfId="23877" xr:uid="{00000000-0005-0000-0000-00004B5C0000}"/>
    <cellStyle name="Normal 6 11 6" xfId="23878" xr:uid="{00000000-0005-0000-0000-00004C5C0000}"/>
    <cellStyle name="Normal 6 11 6 2" xfId="23879" xr:uid="{00000000-0005-0000-0000-00004D5C0000}"/>
    <cellStyle name="Normal 6 11 6 3" xfId="23880" xr:uid="{00000000-0005-0000-0000-00004E5C0000}"/>
    <cellStyle name="Normal 6 11 6 4" xfId="23881" xr:uid="{00000000-0005-0000-0000-00004F5C0000}"/>
    <cellStyle name="Normal 6 11 7" xfId="23882" xr:uid="{00000000-0005-0000-0000-0000505C0000}"/>
    <cellStyle name="Normal 6 11 7 2" xfId="23883" xr:uid="{00000000-0005-0000-0000-0000515C0000}"/>
    <cellStyle name="Normal 6 11 7 3" xfId="23884" xr:uid="{00000000-0005-0000-0000-0000525C0000}"/>
    <cellStyle name="Normal 6 11 8" xfId="23885" xr:uid="{00000000-0005-0000-0000-0000535C0000}"/>
    <cellStyle name="Normal 6 11 9" xfId="23886" xr:uid="{00000000-0005-0000-0000-0000545C0000}"/>
    <cellStyle name="Normal 6 12" xfId="23887" xr:uid="{00000000-0005-0000-0000-0000555C0000}"/>
    <cellStyle name="Normal 6 12 2" xfId="23888" xr:uid="{00000000-0005-0000-0000-0000565C0000}"/>
    <cellStyle name="Normal 6 12 2 2" xfId="23889" xr:uid="{00000000-0005-0000-0000-0000575C0000}"/>
    <cellStyle name="Normal 6 12 2 2 2" xfId="23890" xr:uid="{00000000-0005-0000-0000-0000585C0000}"/>
    <cellStyle name="Normal 6 12 2 2 3" xfId="23891" xr:uid="{00000000-0005-0000-0000-0000595C0000}"/>
    <cellStyle name="Normal 6 12 2 2 4" xfId="23892" xr:uid="{00000000-0005-0000-0000-00005A5C0000}"/>
    <cellStyle name="Normal 6 12 2 3" xfId="23893" xr:uid="{00000000-0005-0000-0000-00005B5C0000}"/>
    <cellStyle name="Normal 6 12 2 3 2" xfId="23894" xr:uid="{00000000-0005-0000-0000-00005C5C0000}"/>
    <cellStyle name="Normal 6 12 2 3 3" xfId="23895" xr:uid="{00000000-0005-0000-0000-00005D5C0000}"/>
    <cellStyle name="Normal 6 12 2 4" xfId="23896" xr:uid="{00000000-0005-0000-0000-00005E5C0000}"/>
    <cellStyle name="Normal 6 12 2 5" xfId="23897" xr:uid="{00000000-0005-0000-0000-00005F5C0000}"/>
    <cellStyle name="Normal 6 12 2 6" xfId="23898" xr:uid="{00000000-0005-0000-0000-0000605C0000}"/>
    <cellStyle name="Normal 6 12 3" xfId="23899" xr:uid="{00000000-0005-0000-0000-0000615C0000}"/>
    <cellStyle name="Normal 6 12 3 2" xfId="23900" xr:uid="{00000000-0005-0000-0000-0000625C0000}"/>
    <cellStyle name="Normal 6 12 3 3" xfId="23901" xr:uid="{00000000-0005-0000-0000-0000635C0000}"/>
    <cellStyle name="Normal 6 12 3 4" xfId="23902" xr:uid="{00000000-0005-0000-0000-0000645C0000}"/>
    <cellStyle name="Normal 6 12 4" xfId="23903" xr:uid="{00000000-0005-0000-0000-0000655C0000}"/>
    <cellStyle name="Normal 6 12 4 2" xfId="23904" xr:uid="{00000000-0005-0000-0000-0000665C0000}"/>
    <cellStyle name="Normal 6 12 4 3" xfId="23905" xr:uid="{00000000-0005-0000-0000-0000675C0000}"/>
    <cellStyle name="Normal 6 12 4 4" xfId="23906" xr:uid="{00000000-0005-0000-0000-0000685C0000}"/>
    <cellStyle name="Normal 6 12 5" xfId="23907" xr:uid="{00000000-0005-0000-0000-0000695C0000}"/>
    <cellStyle name="Normal 6 12 5 2" xfId="23908" xr:uid="{00000000-0005-0000-0000-00006A5C0000}"/>
    <cellStyle name="Normal 6 12 5 3" xfId="23909" xr:uid="{00000000-0005-0000-0000-00006B5C0000}"/>
    <cellStyle name="Normal 6 12 5 4" xfId="23910" xr:uid="{00000000-0005-0000-0000-00006C5C0000}"/>
    <cellStyle name="Normal 6 12 6" xfId="23911" xr:uid="{00000000-0005-0000-0000-00006D5C0000}"/>
    <cellStyle name="Normal 6 12 6 2" xfId="23912" xr:uid="{00000000-0005-0000-0000-00006E5C0000}"/>
    <cellStyle name="Normal 6 12 6 3" xfId="23913" xr:uid="{00000000-0005-0000-0000-00006F5C0000}"/>
    <cellStyle name="Normal 6 12 7" xfId="23914" xr:uid="{00000000-0005-0000-0000-0000705C0000}"/>
    <cellStyle name="Normal 6 12 8" xfId="23915" xr:uid="{00000000-0005-0000-0000-0000715C0000}"/>
    <cellStyle name="Normal 6 12 9" xfId="23916" xr:uid="{00000000-0005-0000-0000-0000725C0000}"/>
    <cellStyle name="Normal 6 13" xfId="23917" xr:uid="{00000000-0005-0000-0000-0000735C0000}"/>
    <cellStyle name="Normal 6 13 2" xfId="23918" xr:uid="{00000000-0005-0000-0000-0000745C0000}"/>
    <cellStyle name="Normal 6 13 2 2" xfId="23919" xr:uid="{00000000-0005-0000-0000-0000755C0000}"/>
    <cellStyle name="Normal 6 13 2 2 2" xfId="23920" xr:uid="{00000000-0005-0000-0000-0000765C0000}"/>
    <cellStyle name="Normal 6 13 2 2 3" xfId="23921" xr:uid="{00000000-0005-0000-0000-0000775C0000}"/>
    <cellStyle name="Normal 6 13 2 2 4" xfId="23922" xr:uid="{00000000-0005-0000-0000-0000785C0000}"/>
    <cellStyle name="Normal 6 13 2 3" xfId="23923" xr:uid="{00000000-0005-0000-0000-0000795C0000}"/>
    <cellStyle name="Normal 6 13 2 3 2" xfId="23924" xr:uid="{00000000-0005-0000-0000-00007A5C0000}"/>
    <cellStyle name="Normal 6 13 2 3 3" xfId="23925" xr:uid="{00000000-0005-0000-0000-00007B5C0000}"/>
    <cellStyle name="Normal 6 13 2 4" xfId="23926" xr:uid="{00000000-0005-0000-0000-00007C5C0000}"/>
    <cellStyle name="Normal 6 13 2 5" xfId="23927" xr:uid="{00000000-0005-0000-0000-00007D5C0000}"/>
    <cellStyle name="Normal 6 13 2 6" xfId="23928" xr:uid="{00000000-0005-0000-0000-00007E5C0000}"/>
    <cellStyle name="Normal 6 13 3" xfId="23929" xr:uid="{00000000-0005-0000-0000-00007F5C0000}"/>
    <cellStyle name="Normal 6 13 3 2" xfId="23930" xr:uid="{00000000-0005-0000-0000-0000805C0000}"/>
    <cellStyle name="Normal 6 13 3 3" xfId="23931" xr:uid="{00000000-0005-0000-0000-0000815C0000}"/>
    <cellStyle name="Normal 6 13 3 4" xfId="23932" xr:uid="{00000000-0005-0000-0000-0000825C0000}"/>
    <cellStyle name="Normal 6 13 4" xfId="23933" xr:uid="{00000000-0005-0000-0000-0000835C0000}"/>
    <cellStyle name="Normal 6 13 4 2" xfId="23934" xr:uid="{00000000-0005-0000-0000-0000845C0000}"/>
    <cellStyle name="Normal 6 13 4 3" xfId="23935" xr:uid="{00000000-0005-0000-0000-0000855C0000}"/>
    <cellStyle name="Normal 6 13 4 4" xfId="23936" xr:uid="{00000000-0005-0000-0000-0000865C0000}"/>
    <cellStyle name="Normal 6 13 5" xfId="23937" xr:uid="{00000000-0005-0000-0000-0000875C0000}"/>
    <cellStyle name="Normal 6 13 5 2" xfId="23938" xr:uid="{00000000-0005-0000-0000-0000885C0000}"/>
    <cellStyle name="Normal 6 13 5 3" xfId="23939" xr:uid="{00000000-0005-0000-0000-0000895C0000}"/>
    <cellStyle name="Normal 6 13 5 4" xfId="23940" xr:uid="{00000000-0005-0000-0000-00008A5C0000}"/>
    <cellStyle name="Normal 6 13 6" xfId="23941" xr:uid="{00000000-0005-0000-0000-00008B5C0000}"/>
    <cellStyle name="Normal 6 13 6 2" xfId="23942" xr:uid="{00000000-0005-0000-0000-00008C5C0000}"/>
    <cellStyle name="Normal 6 13 6 3" xfId="23943" xr:uid="{00000000-0005-0000-0000-00008D5C0000}"/>
    <cellStyle name="Normal 6 13 7" xfId="23944" xr:uid="{00000000-0005-0000-0000-00008E5C0000}"/>
    <cellStyle name="Normal 6 13 8" xfId="23945" xr:uid="{00000000-0005-0000-0000-00008F5C0000}"/>
    <cellStyle name="Normal 6 13 9" xfId="23946" xr:uid="{00000000-0005-0000-0000-0000905C0000}"/>
    <cellStyle name="Normal 6 14" xfId="23947" xr:uid="{00000000-0005-0000-0000-0000915C0000}"/>
    <cellStyle name="Normal 6 14 2" xfId="23948" xr:uid="{00000000-0005-0000-0000-0000925C0000}"/>
    <cellStyle name="Normal 6 14 2 2" xfId="23949" xr:uid="{00000000-0005-0000-0000-0000935C0000}"/>
    <cellStyle name="Normal 6 14 2 2 2" xfId="23950" xr:uid="{00000000-0005-0000-0000-0000945C0000}"/>
    <cellStyle name="Normal 6 14 2 2 3" xfId="23951" xr:uid="{00000000-0005-0000-0000-0000955C0000}"/>
    <cellStyle name="Normal 6 14 2 2 4" xfId="23952" xr:uid="{00000000-0005-0000-0000-0000965C0000}"/>
    <cellStyle name="Normal 6 14 2 3" xfId="23953" xr:uid="{00000000-0005-0000-0000-0000975C0000}"/>
    <cellStyle name="Normal 6 14 2 3 2" xfId="23954" xr:uid="{00000000-0005-0000-0000-0000985C0000}"/>
    <cellStyle name="Normal 6 14 2 3 3" xfId="23955" xr:uid="{00000000-0005-0000-0000-0000995C0000}"/>
    <cellStyle name="Normal 6 14 2 4" xfId="23956" xr:uid="{00000000-0005-0000-0000-00009A5C0000}"/>
    <cellStyle name="Normal 6 14 2 5" xfId="23957" xr:uid="{00000000-0005-0000-0000-00009B5C0000}"/>
    <cellStyle name="Normal 6 14 2 6" xfId="23958" xr:uid="{00000000-0005-0000-0000-00009C5C0000}"/>
    <cellStyle name="Normal 6 14 3" xfId="23959" xr:uid="{00000000-0005-0000-0000-00009D5C0000}"/>
    <cellStyle name="Normal 6 14 3 2" xfId="23960" xr:uid="{00000000-0005-0000-0000-00009E5C0000}"/>
    <cellStyle name="Normal 6 14 3 3" xfId="23961" xr:uid="{00000000-0005-0000-0000-00009F5C0000}"/>
    <cellStyle name="Normal 6 14 3 4" xfId="23962" xr:uid="{00000000-0005-0000-0000-0000A05C0000}"/>
    <cellStyle name="Normal 6 14 4" xfId="23963" xr:uid="{00000000-0005-0000-0000-0000A15C0000}"/>
    <cellStyle name="Normal 6 14 4 2" xfId="23964" xr:uid="{00000000-0005-0000-0000-0000A25C0000}"/>
    <cellStyle name="Normal 6 14 4 3" xfId="23965" xr:uid="{00000000-0005-0000-0000-0000A35C0000}"/>
    <cellStyle name="Normal 6 14 4 4" xfId="23966" xr:uid="{00000000-0005-0000-0000-0000A45C0000}"/>
    <cellStyle name="Normal 6 14 5" xfId="23967" xr:uid="{00000000-0005-0000-0000-0000A55C0000}"/>
    <cellStyle name="Normal 6 14 5 2" xfId="23968" xr:uid="{00000000-0005-0000-0000-0000A65C0000}"/>
    <cellStyle name="Normal 6 14 5 3" xfId="23969" xr:uid="{00000000-0005-0000-0000-0000A75C0000}"/>
    <cellStyle name="Normal 6 14 5 4" xfId="23970" xr:uid="{00000000-0005-0000-0000-0000A85C0000}"/>
    <cellStyle name="Normal 6 14 6" xfId="23971" xr:uid="{00000000-0005-0000-0000-0000A95C0000}"/>
    <cellStyle name="Normal 6 14 6 2" xfId="23972" xr:uid="{00000000-0005-0000-0000-0000AA5C0000}"/>
    <cellStyle name="Normal 6 14 6 3" xfId="23973" xr:uid="{00000000-0005-0000-0000-0000AB5C0000}"/>
    <cellStyle name="Normal 6 14 7" xfId="23974" xr:uid="{00000000-0005-0000-0000-0000AC5C0000}"/>
    <cellStyle name="Normal 6 14 8" xfId="23975" xr:uid="{00000000-0005-0000-0000-0000AD5C0000}"/>
    <cellStyle name="Normal 6 14 9" xfId="23976" xr:uid="{00000000-0005-0000-0000-0000AE5C0000}"/>
    <cellStyle name="Normal 6 15" xfId="23977" xr:uid="{00000000-0005-0000-0000-0000AF5C0000}"/>
    <cellStyle name="Normal 6 15 2" xfId="23978" xr:uid="{00000000-0005-0000-0000-0000B05C0000}"/>
    <cellStyle name="Normal 6 15 2 2" xfId="23979" xr:uid="{00000000-0005-0000-0000-0000B15C0000}"/>
    <cellStyle name="Normal 6 15 2 2 2" xfId="23980" xr:uid="{00000000-0005-0000-0000-0000B25C0000}"/>
    <cellStyle name="Normal 6 15 2 2 3" xfId="23981" xr:uid="{00000000-0005-0000-0000-0000B35C0000}"/>
    <cellStyle name="Normal 6 15 2 2 4" xfId="23982" xr:uid="{00000000-0005-0000-0000-0000B45C0000}"/>
    <cellStyle name="Normal 6 15 2 3" xfId="23983" xr:uid="{00000000-0005-0000-0000-0000B55C0000}"/>
    <cellStyle name="Normal 6 15 2 3 2" xfId="23984" xr:uid="{00000000-0005-0000-0000-0000B65C0000}"/>
    <cellStyle name="Normal 6 15 2 3 3" xfId="23985" xr:uid="{00000000-0005-0000-0000-0000B75C0000}"/>
    <cellStyle name="Normal 6 15 2 4" xfId="23986" xr:uid="{00000000-0005-0000-0000-0000B85C0000}"/>
    <cellStyle name="Normal 6 15 2 5" xfId="23987" xr:uid="{00000000-0005-0000-0000-0000B95C0000}"/>
    <cellStyle name="Normal 6 15 2 6" xfId="23988" xr:uid="{00000000-0005-0000-0000-0000BA5C0000}"/>
    <cellStyle name="Normal 6 15 3" xfId="23989" xr:uid="{00000000-0005-0000-0000-0000BB5C0000}"/>
    <cellStyle name="Normal 6 15 3 2" xfId="23990" xr:uid="{00000000-0005-0000-0000-0000BC5C0000}"/>
    <cellStyle name="Normal 6 15 3 3" xfId="23991" xr:uid="{00000000-0005-0000-0000-0000BD5C0000}"/>
    <cellStyle name="Normal 6 15 3 4" xfId="23992" xr:uid="{00000000-0005-0000-0000-0000BE5C0000}"/>
    <cellStyle name="Normal 6 15 4" xfId="23993" xr:uid="{00000000-0005-0000-0000-0000BF5C0000}"/>
    <cellStyle name="Normal 6 15 4 2" xfId="23994" xr:uid="{00000000-0005-0000-0000-0000C05C0000}"/>
    <cellStyle name="Normal 6 15 4 3" xfId="23995" xr:uid="{00000000-0005-0000-0000-0000C15C0000}"/>
    <cellStyle name="Normal 6 15 4 4" xfId="23996" xr:uid="{00000000-0005-0000-0000-0000C25C0000}"/>
    <cellStyle name="Normal 6 15 5" xfId="23997" xr:uid="{00000000-0005-0000-0000-0000C35C0000}"/>
    <cellStyle name="Normal 6 15 5 2" xfId="23998" xr:uid="{00000000-0005-0000-0000-0000C45C0000}"/>
    <cellStyle name="Normal 6 15 5 3" xfId="23999" xr:uid="{00000000-0005-0000-0000-0000C55C0000}"/>
    <cellStyle name="Normal 6 15 6" xfId="24000" xr:uid="{00000000-0005-0000-0000-0000C65C0000}"/>
    <cellStyle name="Normal 6 15 7" xfId="24001" xr:uid="{00000000-0005-0000-0000-0000C75C0000}"/>
    <cellStyle name="Normal 6 15 8" xfId="24002" xr:uid="{00000000-0005-0000-0000-0000C85C0000}"/>
    <cellStyle name="Normal 6 16" xfId="24003" xr:uid="{00000000-0005-0000-0000-0000C95C0000}"/>
    <cellStyle name="Normal 6 16 2" xfId="24004" xr:uid="{00000000-0005-0000-0000-0000CA5C0000}"/>
    <cellStyle name="Normal 6 16 2 2" xfId="24005" xr:uid="{00000000-0005-0000-0000-0000CB5C0000}"/>
    <cellStyle name="Normal 6 16 2 2 2" xfId="24006" xr:uid="{00000000-0005-0000-0000-0000CC5C0000}"/>
    <cellStyle name="Normal 6 16 2 2 3" xfId="24007" xr:uid="{00000000-0005-0000-0000-0000CD5C0000}"/>
    <cellStyle name="Normal 6 16 2 2 4" xfId="24008" xr:uid="{00000000-0005-0000-0000-0000CE5C0000}"/>
    <cellStyle name="Normal 6 16 2 3" xfId="24009" xr:uid="{00000000-0005-0000-0000-0000CF5C0000}"/>
    <cellStyle name="Normal 6 16 2 3 2" xfId="24010" xr:uid="{00000000-0005-0000-0000-0000D05C0000}"/>
    <cellStyle name="Normal 6 16 2 3 3" xfId="24011" xr:uid="{00000000-0005-0000-0000-0000D15C0000}"/>
    <cellStyle name="Normal 6 16 2 4" xfId="24012" xr:uid="{00000000-0005-0000-0000-0000D25C0000}"/>
    <cellStyle name="Normal 6 16 2 5" xfId="24013" xr:uid="{00000000-0005-0000-0000-0000D35C0000}"/>
    <cellStyle name="Normal 6 16 2 6" xfId="24014" xr:uid="{00000000-0005-0000-0000-0000D45C0000}"/>
    <cellStyle name="Normal 6 16 3" xfId="24015" xr:uid="{00000000-0005-0000-0000-0000D55C0000}"/>
    <cellStyle name="Normal 6 16 3 2" xfId="24016" xr:uid="{00000000-0005-0000-0000-0000D65C0000}"/>
    <cellStyle name="Normal 6 16 3 3" xfId="24017" xr:uid="{00000000-0005-0000-0000-0000D75C0000}"/>
    <cellStyle name="Normal 6 16 3 4" xfId="24018" xr:uid="{00000000-0005-0000-0000-0000D85C0000}"/>
    <cellStyle name="Normal 6 16 4" xfId="24019" xr:uid="{00000000-0005-0000-0000-0000D95C0000}"/>
    <cellStyle name="Normal 6 16 4 2" xfId="24020" xr:uid="{00000000-0005-0000-0000-0000DA5C0000}"/>
    <cellStyle name="Normal 6 16 4 3" xfId="24021" xr:uid="{00000000-0005-0000-0000-0000DB5C0000}"/>
    <cellStyle name="Normal 6 16 5" xfId="24022" xr:uid="{00000000-0005-0000-0000-0000DC5C0000}"/>
    <cellStyle name="Normal 6 16 6" xfId="24023" xr:uid="{00000000-0005-0000-0000-0000DD5C0000}"/>
    <cellStyle name="Normal 6 16 7" xfId="24024" xr:uid="{00000000-0005-0000-0000-0000DE5C0000}"/>
    <cellStyle name="Normal 6 17" xfId="24025" xr:uid="{00000000-0005-0000-0000-0000DF5C0000}"/>
    <cellStyle name="Normal 6 17 2" xfId="24026" xr:uid="{00000000-0005-0000-0000-0000E05C0000}"/>
    <cellStyle name="Normal 6 17 2 2" xfId="24027" xr:uid="{00000000-0005-0000-0000-0000E15C0000}"/>
    <cellStyle name="Normal 6 17 2 3" xfId="24028" xr:uid="{00000000-0005-0000-0000-0000E25C0000}"/>
    <cellStyle name="Normal 6 17 2 4" xfId="24029" xr:uid="{00000000-0005-0000-0000-0000E35C0000}"/>
    <cellStyle name="Normal 6 17 3" xfId="24030" xr:uid="{00000000-0005-0000-0000-0000E45C0000}"/>
    <cellStyle name="Normal 6 17 3 2" xfId="24031" xr:uid="{00000000-0005-0000-0000-0000E55C0000}"/>
    <cellStyle name="Normal 6 17 3 3" xfId="24032" xr:uid="{00000000-0005-0000-0000-0000E65C0000}"/>
    <cellStyle name="Normal 6 17 4" xfId="24033" xr:uid="{00000000-0005-0000-0000-0000E75C0000}"/>
    <cellStyle name="Normal 6 17 5" xfId="24034" xr:uid="{00000000-0005-0000-0000-0000E85C0000}"/>
    <cellStyle name="Normal 6 17 6" xfId="24035" xr:uid="{00000000-0005-0000-0000-0000E95C0000}"/>
    <cellStyle name="Normal 6 18" xfId="24036" xr:uid="{00000000-0005-0000-0000-0000EA5C0000}"/>
    <cellStyle name="Normal 6 18 2" xfId="24037" xr:uid="{00000000-0005-0000-0000-0000EB5C0000}"/>
    <cellStyle name="Normal 6 18 3" xfId="24038" xr:uid="{00000000-0005-0000-0000-0000EC5C0000}"/>
    <cellStyle name="Normal 6 18 4" xfId="24039" xr:uid="{00000000-0005-0000-0000-0000ED5C0000}"/>
    <cellStyle name="Normal 6 19" xfId="24040" xr:uid="{00000000-0005-0000-0000-0000EE5C0000}"/>
    <cellStyle name="Normal 6 19 2" xfId="24041" xr:uid="{00000000-0005-0000-0000-0000EF5C0000}"/>
    <cellStyle name="Normal 6 19 3" xfId="24042" xr:uid="{00000000-0005-0000-0000-0000F05C0000}"/>
    <cellStyle name="Normal 6 19 4" xfId="24043" xr:uid="{00000000-0005-0000-0000-0000F15C0000}"/>
    <cellStyle name="Normal 6 2" xfId="129" xr:uid="{00000000-0005-0000-0000-0000F25C0000}"/>
    <cellStyle name="Normal 6 2 10" xfId="24044" xr:uid="{00000000-0005-0000-0000-0000F35C0000}"/>
    <cellStyle name="Normal 6 2 10 10" xfId="24045" xr:uid="{00000000-0005-0000-0000-0000F45C0000}"/>
    <cellStyle name="Normal 6 2 10 2" xfId="24046" xr:uid="{00000000-0005-0000-0000-0000F55C0000}"/>
    <cellStyle name="Normal 6 2 10 2 2" xfId="24047" xr:uid="{00000000-0005-0000-0000-0000F65C0000}"/>
    <cellStyle name="Normal 6 2 10 2 2 2" xfId="24048" xr:uid="{00000000-0005-0000-0000-0000F75C0000}"/>
    <cellStyle name="Normal 6 2 10 2 2 2 2" xfId="24049" xr:uid="{00000000-0005-0000-0000-0000F85C0000}"/>
    <cellStyle name="Normal 6 2 10 2 2 2 3" xfId="24050" xr:uid="{00000000-0005-0000-0000-0000F95C0000}"/>
    <cellStyle name="Normal 6 2 10 2 2 2 4" xfId="24051" xr:uid="{00000000-0005-0000-0000-0000FA5C0000}"/>
    <cellStyle name="Normal 6 2 10 2 2 3" xfId="24052" xr:uid="{00000000-0005-0000-0000-0000FB5C0000}"/>
    <cellStyle name="Normal 6 2 10 2 2 3 2" xfId="24053" xr:uid="{00000000-0005-0000-0000-0000FC5C0000}"/>
    <cellStyle name="Normal 6 2 10 2 2 3 3" xfId="24054" xr:uid="{00000000-0005-0000-0000-0000FD5C0000}"/>
    <cellStyle name="Normal 6 2 10 2 2 4" xfId="24055" xr:uid="{00000000-0005-0000-0000-0000FE5C0000}"/>
    <cellStyle name="Normal 6 2 10 2 2 5" xfId="24056" xr:uid="{00000000-0005-0000-0000-0000FF5C0000}"/>
    <cellStyle name="Normal 6 2 10 2 2 6" xfId="24057" xr:uid="{00000000-0005-0000-0000-0000005D0000}"/>
    <cellStyle name="Normal 6 2 10 2 3" xfId="24058" xr:uid="{00000000-0005-0000-0000-0000015D0000}"/>
    <cellStyle name="Normal 6 2 10 2 3 2" xfId="24059" xr:uid="{00000000-0005-0000-0000-0000025D0000}"/>
    <cellStyle name="Normal 6 2 10 2 3 3" xfId="24060" xr:uid="{00000000-0005-0000-0000-0000035D0000}"/>
    <cellStyle name="Normal 6 2 10 2 3 4" xfId="24061" xr:uid="{00000000-0005-0000-0000-0000045D0000}"/>
    <cellStyle name="Normal 6 2 10 2 4" xfId="24062" xr:uid="{00000000-0005-0000-0000-0000055D0000}"/>
    <cellStyle name="Normal 6 2 10 2 4 2" xfId="24063" xr:uid="{00000000-0005-0000-0000-0000065D0000}"/>
    <cellStyle name="Normal 6 2 10 2 4 3" xfId="24064" xr:uid="{00000000-0005-0000-0000-0000075D0000}"/>
    <cellStyle name="Normal 6 2 10 2 4 4" xfId="24065" xr:uid="{00000000-0005-0000-0000-0000085D0000}"/>
    <cellStyle name="Normal 6 2 10 2 5" xfId="24066" xr:uid="{00000000-0005-0000-0000-0000095D0000}"/>
    <cellStyle name="Normal 6 2 10 2 5 2" xfId="24067" xr:uid="{00000000-0005-0000-0000-00000A5D0000}"/>
    <cellStyle name="Normal 6 2 10 2 5 3" xfId="24068" xr:uid="{00000000-0005-0000-0000-00000B5D0000}"/>
    <cellStyle name="Normal 6 2 10 2 5 4" xfId="24069" xr:uid="{00000000-0005-0000-0000-00000C5D0000}"/>
    <cellStyle name="Normal 6 2 10 2 6" xfId="24070" xr:uid="{00000000-0005-0000-0000-00000D5D0000}"/>
    <cellStyle name="Normal 6 2 10 2 6 2" xfId="24071" xr:uid="{00000000-0005-0000-0000-00000E5D0000}"/>
    <cellStyle name="Normal 6 2 10 2 6 3" xfId="24072" xr:uid="{00000000-0005-0000-0000-00000F5D0000}"/>
    <cellStyle name="Normal 6 2 10 2 7" xfId="24073" xr:uid="{00000000-0005-0000-0000-0000105D0000}"/>
    <cellStyle name="Normal 6 2 10 2 8" xfId="24074" xr:uid="{00000000-0005-0000-0000-0000115D0000}"/>
    <cellStyle name="Normal 6 2 10 2 9" xfId="24075" xr:uid="{00000000-0005-0000-0000-0000125D0000}"/>
    <cellStyle name="Normal 6 2 10 3" xfId="24076" xr:uid="{00000000-0005-0000-0000-0000135D0000}"/>
    <cellStyle name="Normal 6 2 10 3 2" xfId="24077" xr:uid="{00000000-0005-0000-0000-0000145D0000}"/>
    <cellStyle name="Normal 6 2 10 3 2 2" xfId="24078" xr:uid="{00000000-0005-0000-0000-0000155D0000}"/>
    <cellStyle name="Normal 6 2 10 3 2 3" xfId="24079" xr:uid="{00000000-0005-0000-0000-0000165D0000}"/>
    <cellStyle name="Normal 6 2 10 3 2 4" xfId="24080" xr:uid="{00000000-0005-0000-0000-0000175D0000}"/>
    <cellStyle name="Normal 6 2 10 3 3" xfId="24081" xr:uid="{00000000-0005-0000-0000-0000185D0000}"/>
    <cellStyle name="Normal 6 2 10 3 3 2" xfId="24082" xr:uid="{00000000-0005-0000-0000-0000195D0000}"/>
    <cellStyle name="Normal 6 2 10 3 3 3" xfId="24083" xr:uid="{00000000-0005-0000-0000-00001A5D0000}"/>
    <cellStyle name="Normal 6 2 10 3 4" xfId="24084" xr:uid="{00000000-0005-0000-0000-00001B5D0000}"/>
    <cellStyle name="Normal 6 2 10 3 5" xfId="24085" xr:uid="{00000000-0005-0000-0000-00001C5D0000}"/>
    <cellStyle name="Normal 6 2 10 3 6" xfId="24086" xr:uid="{00000000-0005-0000-0000-00001D5D0000}"/>
    <cellStyle name="Normal 6 2 10 4" xfId="24087" xr:uid="{00000000-0005-0000-0000-00001E5D0000}"/>
    <cellStyle name="Normal 6 2 10 4 2" xfId="24088" xr:uid="{00000000-0005-0000-0000-00001F5D0000}"/>
    <cellStyle name="Normal 6 2 10 4 3" xfId="24089" xr:uid="{00000000-0005-0000-0000-0000205D0000}"/>
    <cellStyle name="Normal 6 2 10 4 4" xfId="24090" xr:uid="{00000000-0005-0000-0000-0000215D0000}"/>
    <cellStyle name="Normal 6 2 10 5" xfId="24091" xr:uid="{00000000-0005-0000-0000-0000225D0000}"/>
    <cellStyle name="Normal 6 2 10 5 2" xfId="24092" xr:uid="{00000000-0005-0000-0000-0000235D0000}"/>
    <cellStyle name="Normal 6 2 10 5 3" xfId="24093" xr:uid="{00000000-0005-0000-0000-0000245D0000}"/>
    <cellStyle name="Normal 6 2 10 5 4" xfId="24094" xr:uid="{00000000-0005-0000-0000-0000255D0000}"/>
    <cellStyle name="Normal 6 2 10 6" xfId="24095" xr:uid="{00000000-0005-0000-0000-0000265D0000}"/>
    <cellStyle name="Normal 6 2 10 6 2" xfId="24096" xr:uid="{00000000-0005-0000-0000-0000275D0000}"/>
    <cellStyle name="Normal 6 2 10 6 3" xfId="24097" xr:uid="{00000000-0005-0000-0000-0000285D0000}"/>
    <cellStyle name="Normal 6 2 10 6 4" xfId="24098" xr:uid="{00000000-0005-0000-0000-0000295D0000}"/>
    <cellStyle name="Normal 6 2 10 7" xfId="24099" xr:uid="{00000000-0005-0000-0000-00002A5D0000}"/>
    <cellStyle name="Normal 6 2 10 7 2" xfId="24100" xr:uid="{00000000-0005-0000-0000-00002B5D0000}"/>
    <cellStyle name="Normal 6 2 10 7 3" xfId="24101" xr:uid="{00000000-0005-0000-0000-00002C5D0000}"/>
    <cellStyle name="Normal 6 2 10 8" xfId="24102" xr:uid="{00000000-0005-0000-0000-00002D5D0000}"/>
    <cellStyle name="Normal 6 2 10 9" xfId="24103" xr:uid="{00000000-0005-0000-0000-00002E5D0000}"/>
    <cellStyle name="Normal 6 2 11" xfId="24104" xr:uid="{00000000-0005-0000-0000-00002F5D0000}"/>
    <cellStyle name="Normal 6 2 11 2" xfId="24105" xr:uid="{00000000-0005-0000-0000-0000305D0000}"/>
    <cellStyle name="Normal 6 2 11 2 2" xfId="24106" xr:uid="{00000000-0005-0000-0000-0000315D0000}"/>
    <cellStyle name="Normal 6 2 11 2 2 2" xfId="24107" xr:uid="{00000000-0005-0000-0000-0000325D0000}"/>
    <cellStyle name="Normal 6 2 11 2 2 3" xfId="24108" xr:uid="{00000000-0005-0000-0000-0000335D0000}"/>
    <cellStyle name="Normal 6 2 11 2 2 4" xfId="24109" xr:uid="{00000000-0005-0000-0000-0000345D0000}"/>
    <cellStyle name="Normal 6 2 11 2 3" xfId="24110" xr:uid="{00000000-0005-0000-0000-0000355D0000}"/>
    <cellStyle name="Normal 6 2 11 2 3 2" xfId="24111" xr:uid="{00000000-0005-0000-0000-0000365D0000}"/>
    <cellStyle name="Normal 6 2 11 2 3 3" xfId="24112" xr:uid="{00000000-0005-0000-0000-0000375D0000}"/>
    <cellStyle name="Normal 6 2 11 2 4" xfId="24113" xr:uid="{00000000-0005-0000-0000-0000385D0000}"/>
    <cellStyle name="Normal 6 2 11 2 5" xfId="24114" xr:uid="{00000000-0005-0000-0000-0000395D0000}"/>
    <cellStyle name="Normal 6 2 11 2 6" xfId="24115" xr:uid="{00000000-0005-0000-0000-00003A5D0000}"/>
    <cellStyle name="Normal 6 2 11 3" xfId="24116" xr:uid="{00000000-0005-0000-0000-00003B5D0000}"/>
    <cellStyle name="Normal 6 2 11 3 2" xfId="24117" xr:uid="{00000000-0005-0000-0000-00003C5D0000}"/>
    <cellStyle name="Normal 6 2 11 3 3" xfId="24118" xr:uid="{00000000-0005-0000-0000-00003D5D0000}"/>
    <cellStyle name="Normal 6 2 11 3 4" xfId="24119" xr:uid="{00000000-0005-0000-0000-00003E5D0000}"/>
    <cellStyle name="Normal 6 2 11 4" xfId="24120" xr:uid="{00000000-0005-0000-0000-00003F5D0000}"/>
    <cellStyle name="Normal 6 2 11 4 2" xfId="24121" xr:uid="{00000000-0005-0000-0000-0000405D0000}"/>
    <cellStyle name="Normal 6 2 11 4 3" xfId="24122" xr:uid="{00000000-0005-0000-0000-0000415D0000}"/>
    <cellStyle name="Normal 6 2 11 4 4" xfId="24123" xr:uid="{00000000-0005-0000-0000-0000425D0000}"/>
    <cellStyle name="Normal 6 2 11 5" xfId="24124" xr:uid="{00000000-0005-0000-0000-0000435D0000}"/>
    <cellStyle name="Normal 6 2 11 5 2" xfId="24125" xr:uid="{00000000-0005-0000-0000-0000445D0000}"/>
    <cellStyle name="Normal 6 2 11 5 3" xfId="24126" xr:uid="{00000000-0005-0000-0000-0000455D0000}"/>
    <cellStyle name="Normal 6 2 11 5 4" xfId="24127" xr:uid="{00000000-0005-0000-0000-0000465D0000}"/>
    <cellStyle name="Normal 6 2 11 6" xfId="24128" xr:uid="{00000000-0005-0000-0000-0000475D0000}"/>
    <cellStyle name="Normal 6 2 11 6 2" xfId="24129" xr:uid="{00000000-0005-0000-0000-0000485D0000}"/>
    <cellStyle name="Normal 6 2 11 6 3" xfId="24130" xr:uid="{00000000-0005-0000-0000-0000495D0000}"/>
    <cellStyle name="Normal 6 2 11 7" xfId="24131" xr:uid="{00000000-0005-0000-0000-00004A5D0000}"/>
    <cellStyle name="Normal 6 2 11 8" xfId="24132" xr:uid="{00000000-0005-0000-0000-00004B5D0000}"/>
    <cellStyle name="Normal 6 2 11 9" xfId="24133" xr:uid="{00000000-0005-0000-0000-00004C5D0000}"/>
    <cellStyle name="Normal 6 2 12" xfId="24134" xr:uid="{00000000-0005-0000-0000-00004D5D0000}"/>
    <cellStyle name="Normal 6 2 12 2" xfId="24135" xr:uid="{00000000-0005-0000-0000-00004E5D0000}"/>
    <cellStyle name="Normal 6 2 12 2 2" xfId="24136" xr:uid="{00000000-0005-0000-0000-00004F5D0000}"/>
    <cellStyle name="Normal 6 2 12 2 2 2" xfId="24137" xr:uid="{00000000-0005-0000-0000-0000505D0000}"/>
    <cellStyle name="Normal 6 2 12 2 2 3" xfId="24138" xr:uid="{00000000-0005-0000-0000-0000515D0000}"/>
    <cellStyle name="Normal 6 2 12 2 2 4" xfId="24139" xr:uid="{00000000-0005-0000-0000-0000525D0000}"/>
    <cellStyle name="Normal 6 2 12 2 3" xfId="24140" xr:uid="{00000000-0005-0000-0000-0000535D0000}"/>
    <cellStyle name="Normal 6 2 12 2 3 2" xfId="24141" xr:uid="{00000000-0005-0000-0000-0000545D0000}"/>
    <cellStyle name="Normal 6 2 12 2 3 3" xfId="24142" xr:uid="{00000000-0005-0000-0000-0000555D0000}"/>
    <cellStyle name="Normal 6 2 12 2 4" xfId="24143" xr:uid="{00000000-0005-0000-0000-0000565D0000}"/>
    <cellStyle name="Normal 6 2 12 2 5" xfId="24144" xr:uid="{00000000-0005-0000-0000-0000575D0000}"/>
    <cellStyle name="Normal 6 2 12 2 6" xfId="24145" xr:uid="{00000000-0005-0000-0000-0000585D0000}"/>
    <cellStyle name="Normal 6 2 12 3" xfId="24146" xr:uid="{00000000-0005-0000-0000-0000595D0000}"/>
    <cellStyle name="Normal 6 2 12 3 2" xfId="24147" xr:uid="{00000000-0005-0000-0000-00005A5D0000}"/>
    <cellStyle name="Normal 6 2 12 3 3" xfId="24148" xr:uid="{00000000-0005-0000-0000-00005B5D0000}"/>
    <cellStyle name="Normal 6 2 12 3 4" xfId="24149" xr:uid="{00000000-0005-0000-0000-00005C5D0000}"/>
    <cellStyle name="Normal 6 2 12 4" xfId="24150" xr:uid="{00000000-0005-0000-0000-00005D5D0000}"/>
    <cellStyle name="Normal 6 2 12 4 2" xfId="24151" xr:uid="{00000000-0005-0000-0000-00005E5D0000}"/>
    <cellStyle name="Normal 6 2 12 4 3" xfId="24152" xr:uid="{00000000-0005-0000-0000-00005F5D0000}"/>
    <cellStyle name="Normal 6 2 12 4 4" xfId="24153" xr:uid="{00000000-0005-0000-0000-0000605D0000}"/>
    <cellStyle name="Normal 6 2 12 5" xfId="24154" xr:uid="{00000000-0005-0000-0000-0000615D0000}"/>
    <cellStyle name="Normal 6 2 12 5 2" xfId="24155" xr:uid="{00000000-0005-0000-0000-0000625D0000}"/>
    <cellStyle name="Normal 6 2 12 5 3" xfId="24156" xr:uid="{00000000-0005-0000-0000-0000635D0000}"/>
    <cellStyle name="Normal 6 2 12 5 4" xfId="24157" xr:uid="{00000000-0005-0000-0000-0000645D0000}"/>
    <cellStyle name="Normal 6 2 12 6" xfId="24158" xr:uid="{00000000-0005-0000-0000-0000655D0000}"/>
    <cellStyle name="Normal 6 2 12 6 2" xfId="24159" xr:uid="{00000000-0005-0000-0000-0000665D0000}"/>
    <cellStyle name="Normal 6 2 12 6 3" xfId="24160" xr:uid="{00000000-0005-0000-0000-0000675D0000}"/>
    <cellStyle name="Normal 6 2 12 7" xfId="24161" xr:uid="{00000000-0005-0000-0000-0000685D0000}"/>
    <cellStyle name="Normal 6 2 12 8" xfId="24162" xr:uid="{00000000-0005-0000-0000-0000695D0000}"/>
    <cellStyle name="Normal 6 2 12 9" xfId="24163" xr:uid="{00000000-0005-0000-0000-00006A5D0000}"/>
    <cellStyle name="Normal 6 2 13" xfId="24164" xr:uid="{00000000-0005-0000-0000-00006B5D0000}"/>
    <cellStyle name="Normal 6 2 13 2" xfId="24165" xr:uid="{00000000-0005-0000-0000-00006C5D0000}"/>
    <cellStyle name="Normal 6 2 13 2 2" xfId="24166" xr:uid="{00000000-0005-0000-0000-00006D5D0000}"/>
    <cellStyle name="Normal 6 2 13 2 2 2" xfId="24167" xr:uid="{00000000-0005-0000-0000-00006E5D0000}"/>
    <cellStyle name="Normal 6 2 13 2 2 3" xfId="24168" xr:uid="{00000000-0005-0000-0000-00006F5D0000}"/>
    <cellStyle name="Normal 6 2 13 2 2 4" xfId="24169" xr:uid="{00000000-0005-0000-0000-0000705D0000}"/>
    <cellStyle name="Normal 6 2 13 2 3" xfId="24170" xr:uid="{00000000-0005-0000-0000-0000715D0000}"/>
    <cellStyle name="Normal 6 2 13 2 3 2" xfId="24171" xr:uid="{00000000-0005-0000-0000-0000725D0000}"/>
    <cellStyle name="Normal 6 2 13 2 3 3" xfId="24172" xr:uid="{00000000-0005-0000-0000-0000735D0000}"/>
    <cellStyle name="Normal 6 2 13 2 4" xfId="24173" xr:uid="{00000000-0005-0000-0000-0000745D0000}"/>
    <cellStyle name="Normal 6 2 13 2 5" xfId="24174" xr:uid="{00000000-0005-0000-0000-0000755D0000}"/>
    <cellStyle name="Normal 6 2 13 2 6" xfId="24175" xr:uid="{00000000-0005-0000-0000-0000765D0000}"/>
    <cellStyle name="Normal 6 2 13 3" xfId="24176" xr:uid="{00000000-0005-0000-0000-0000775D0000}"/>
    <cellStyle name="Normal 6 2 13 3 2" xfId="24177" xr:uid="{00000000-0005-0000-0000-0000785D0000}"/>
    <cellStyle name="Normal 6 2 13 3 3" xfId="24178" xr:uid="{00000000-0005-0000-0000-0000795D0000}"/>
    <cellStyle name="Normal 6 2 13 3 4" xfId="24179" xr:uid="{00000000-0005-0000-0000-00007A5D0000}"/>
    <cellStyle name="Normal 6 2 13 4" xfId="24180" xr:uid="{00000000-0005-0000-0000-00007B5D0000}"/>
    <cellStyle name="Normal 6 2 13 4 2" xfId="24181" xr:uid="{00000000-0005-0000-0000-00007C5D0000}"/>
    <cellStyle name="Normal 6 2 13 4 3" xfId="24182" xr:uid="{00000000-0005-0000-0000-00007D5D0000}"/>
    <cellStyle name="Normal 6 2 13 4 4" xfId="24183" xr:uid="{00000000-0005-0000-0000-00007E5D0000}"/>
    <cellStyle name="Normal 6 2 13 5" xfId="24184" xr:uid="{00000000-0005-0000-0000-00007F5D0000}"/>
    <cellStyle name="Normal 6 2 13 5 2" xfId="24185" xr:uid="{00000000-0005-0000-0000-0000805D0000}"/>
    <cellStyle name="Normal 6 2 13 5 3" xfId="24186" xr:uid="{00000000-0005-0000-0000-0000815D0000}"/>
    <cellStyle name="Normal 6 2 13 5 4" xfId="24187" xr:uid="{00000000-0005-0000-0000-0000825D0000}"/>
    <cellStyle name="Normal 6 2 13 6" xfId="24188" xr:uid="{00000000-0005-0000-0000-0000835D0000}"/>
    <cellStyle name="Normal 6 2 13 6 2" xfId="24189" xr:uid="{00000000-0005-0000-0000-0000845D0000}"/>
    <cellStyle name="Normal 6 2 13 6 3" xfId="24190" xr:uid="{00000000-0005-0000-0000-0000855D0000}"/>
    <cellStyle name="Normal 6 2 13 7" xfId="24191" xr:uid="{00000000-0005-0000-0000-0000865D0000}"/>
    <cellStyle name="Normal 6 2 13 8" xfId="24192" xr:uid="{00000000-0005-0000-0000-0000875D0000}"/>
    <cellStyle name="Normal 6 2 13 9" xfId="24193" xr:uid="{00000000-0005-0000-0000-0000885D0000}"/>
    <cellStyle name="Normal 6 2 14" xfId="24194" xr:uid="{00000000-0005-0000-0000-0000895D0000}"/>
    <cellStyle name="Normal 6 2 14 2" xfId="24195" xr:uid="{00000000-0005-0000-0000-00008A5D0000}"/>
    <cellStyle name="Normal 6 2 14 2 2" xfId="24196" xr:uid="{00000000-0005-0000-0000-00008B5D0000}"/>
    <cellStyle name="Normal 6 2 14 2 2 2" xfId="24197" xr:uid="{00000000-0005-0000-0000-00008C5D0000}"/>
    <cellStyle name="Normal 6 2 14 2 2 3" xfId="24198" xr:uid="{00000000-0005-0000-0000-00008D5D0000}"/>
    <cellStyle name="Normal 6 2 14 2 2 4" xfId="24199" xr:uid="{00000000-0005-0000-0000-00008E5D0000}"/>
    <cellStyle name="Normal 6 2 14 2 3" xfId="24200" xr:uid="{00000000-0005-0000-0000-00008F5D0000}"/>
    <cellStyle name="Normal 6 2 14 2 3 2" xfId="24201" xr:uid="{00000000-0005-0000-0000-0000905D0000}"/>
    <cellStyle name="Normal 6 2 14 2 3 3" xfId="24202" xr:uid="{00000000-0005-0000-0000-0000915D0000}"/>
    <cellStyle name="Normal 6 2 14 2 4" xfId="24203" xr:uid="{00000000-0005-0000-0000-0000925D0000}"/>
    <cellStyle name="Normal 6 2 14 2 5" xfId="24204" xr:uid="{00000000-0005-0000-0000-0000935D0000}"/>
    <cellStyle name="Normal 6 2 14 2 6" xfId="24205" xr:uid="{00000000-0005-0000-0000-0000945D0000}"/>
    <cellStyle name="Normal 6 2 14 3" xfId="24206" xr:uid="{00000000-0005-0000-0000-0000955D0000}"/>
    <cellStyle name="Normal 6 2 14 3 2" xfId="24207" xr:uid="{00000000-0005-0000-0000-0000965D0000}"/>
    <cellStyle name="Normal 6 2 14 3 3" xfId="24208" xr:uid="{00000000-0005-0000-0000-0000975D0000}"/>
    <cellStyle name="Normal 6 2 14 3 4" xfId="24209" xr:uid="{00000000-0005-0000-0000-0000985D0000}"/>
    <cellStyle name="Normal 6 2 14 4" xfId="24210" xr:uid="{00000000-0005-0000-0000-0000995D0000}"/>
    <cellStyle name="Normal 6 2 14 4 2" xfId="24211" xr:uid="{00000000-0005-0000-0000-00009A5D0000}"/>
    <cellStyle name="Normal 6 2 14 4 3" xfId="24212" xr:uid="{00000000-0005-0000-0000-00009B5D0000}"/>
    <cellStyle name="Normal 6 2 14 4 4" xfId="24213" xr:uid="{00000000-0005-0000-0000-00009C5D0000}"/>
    <cellStyle name="Normal 6 2 14 5" xfId="24214" xr:uid="{00000000-0005-0000-0000-00009D5D0000}"/>
    <cellStyle name="Normal 6 2 14 5 2" xfId="24215" xr:uid="{00000000-0005-0000-0000-00009E5D0000}"/>
    <cellStyle name="Normal 6 2 14 5 3" xfId="24216" xr:uid="{00000000-0005-0000-0000-00009F5D0000}"/>
    <cellStyle name="Normal 6 2 14 6" xfId="24217" xr:uid="{00000000-0005-0000-0000-0000A05D0000}"/>
    <cellStyle name="Normal 6 2 14 7" xfId="24218" xr:uid="{00000000-0005-0000-0000-0000A15D0000}"/>
    <cellStyle name="Normal 6 2 14 8" xfId="24219" xr:uid="{00000000-0005-0000-0000-0000A25D0000}"/>
    <cellStyle name="Normal 6 2 15" xfId="24220" xr:uid="{00000000-0005-0000-0000-0000A35D0000}"/>
    <cellStyle name="Normal 6 2 15 2" xfId="24221" xr:uid="{00000000-0005-0000-0000-0000A45D0000}"/>
    <cellStyle name="Normal 6 2 15 2 2" xfId="24222" xr:uid="{00000000-0005-0000-0000-0000A55D0000}"/>
    <cellStyle name="Normal 6 2 15 2 3" xfId="24223" xr:uid="{00000000-0005-0000-0000-0000A65D0000}"/>
    <cellStyle name="Normal 6 2 15 2 4" xfId="24224" xr:uid="{00000000-0005-0000-0000-0000A75D0000}"/>
    <cellStyle name="Normal 6 2 15 3" xfId="24225" xr:uid="{00000000-0005-0000-0000-0000A85D0000}"/>
    <cellStyle name="Normal 6 2 15 3 2" xfId="24226" xr:uid="{00000000-0005-0000-0000-0000A95D0000}"/>
    <cellStyle name="Normal 6 2 15 3 3" xfId="24227" xr:uid="{00000000-0005-0000-0000-0000AA5D0000}"/>
    <cellStyle name="Normal 6 2 15 3 4" xfId="24228" xr:uid="{00000000-0005-0000-0000-0000AB5D0000}"/>
    <cellStyle name="Normal 6 2 15 4" xfId="24229" xr:uid="{00000000-0005-0000-0000-0000AC5D0000}"/>
    <cellStyle name="Normal 6 2 15 4 2" xfId="24230" xr:uid="{00000000-0005-0000-0000-0000AD5D0000}"/>
    <cellStyle name="Normal 6 2 15 4 3" xfId="24231" xr:uid="{00000000-0005-0000-0000-0000AE5D0000}"/>
    <cellStyle name="Normal 6 2 15 5" xfId="24232" xr:uid="{00000000-0005-0000-0000-0000AF5D0000}"/>
    <cellStyle name="Normal 6 2 15 6" xfId="24233" xr:uid="{00000000-0005-0000-0000-0000B05D0000}"/>
    <cellStyle name="Normal 6 2 15 7" xfId="24234" xr:uid="{00000000-0005-0000-0000-0000B15D0000}"/>
    <cellStyle name="Normal 6 2 16" xfId="24235" xr:uid="{00000000-0005-0000-0000-0000B25D0000}"/>
    <cellStyle name="Normal 6 2 16 2" xfId="24236" xr:uid="{00000000-0005-0000-0000-0000B35D0000}"/>
    <cellStyle name="Normal 6 2 16 3" xfId="24237" xr:uid="{00000000-0005-0000-0000-0000B45D0000}"/>
    <cellStyle name="Normal 6 2 16 4" xfId="24238" xr:uid="{00000000-0005-0000-0000-0000B55D0000}"/>
    <cellStyle name="Normal 6 2 17" xfId="24239" xr:uid="{00000000-0005-0000-0000-0000B65D0000}"/>
    <cellStyle name="Normal 6 2 17 2" xfId="24240" xr:uid="{00000000-0005-0000-0000-0000B75D0000}"/>
    <cellStyle name="Normal 6 2 17 3" xfId="24241" xr:uid="{00000000-0005-0000-0000-0000B85D0000}"/>
    <cellStyle name="Normal 6 2 17 4" xfId="24242" xr:uid="{00000000-0005-0000-0000-0000B95D0000}"/>
    <cellStyle name="Normal 6 2 18" xfId="24243" xr:uid="{00000000-0005-0000-0000-0000BA5D0000}"/>
    <cellStyle name="Normal 6 2 18 2" xfId="24244" xr:uid="{00000000-0005-0000-0000-0000BB5D0000}"/>
    <cellStyle name="Normal 6 2 18 3" xfId="24245" xr:uid="{00000000-0005-0000-0000-0000BC5D0000}"/>
    <cellStyle name="Normal 6 2 18 4" xfId="24246" xr:uid="{00000000-0005-0000-0000-0000BD5D0000}"/>
    <cellStyle name="Normal 6 2 19" xfId="24247" xr:uid="{00000000-0005-0000-0000-0000BE5D0000}"/>
    <cellStyle name="Normal 6 2 19 2" xfId="24248" xr:uid="{00000000-0005-0000-0000-0000BF5D0000}"/>
    <cellStyle name="Normal 6 2 19 3" xfId="24249" xr:uid="{00000000-0005-0000-0000-0000C05D0000}"/>
    <cellStyle name="Normal 6 2 2" xfId="130" xr:uid="{00000000-0005-0000-0000-0000C15D0000}"/>
    <cellStyle name="Normal 6 2 2 10" xfId="24250" xr:uid="{00000000-0005-0000-0000-0000C25D0000}"/>
    <cellStyle name="Normal 6 2 2 10 2" xfId="24251" xr:uid="{00000000-0005-0000-0000-0000C35D0000}"/>
    <cellStyle name="Normal 6 2 2 10 2 2" xfId="24252" xr:uid="{00000000-0005-0000-0000-0000C45D0000}"/>
    <cellStyle name="Normal 6 2 2 10 2 2 2" xfId="24253" xr:uid="{00000000-0005-0000-0000-0000C55D0000}"/>
    <cellStyle name="Normal 6 2 2 10 2 2 3" xfId="24254" xr:uid="{00000000-0005-0000-0000-0000C65D0000}"/>
    <cellStyle name="Normal 6 2 2 10 2 2 4" xfId="24255" xr:uid="{00000000-0005-0000-0000-0000C75D0000}"/>
    <cellStyle name="Normal 6 2 2 10 2 3" xfId="24256" xr:uid="{00000000-0005-0000-0000-0000C85D0000}"/>
    <cellStyle name="Normal 6 2 2 10 2 3 2" xfId="24257" xr:uid="{00000000-0005-0000-0000-0000C95D0000}"/>
    <cellStyle name="Normal 6 2 2 10 2 3 3" xfId="24258" xr:uid="{00000000-0005-0000-0000-0000CA5D0000}"/>
    <cellStyle name="Normal 6 2 2 10 2 4" xfId="24259" xr:uid="{00000000-0005-0000-0000-0000CB5D0000}"/>
    <cellStyle name="Normal 6 2 2 10 2 5" xfId="24260" xr:uid="{00000000-0005-0000-0000-0000CC5D0000}"/>
    <cellStyle name="Normal 6 2 2 10 2 6" xfId="24261" xr:uid="{00000000-0005-0000-0000-0000CD5D0000}"/>
    <cellStyle name="Normal 6 2 2 10 3" xfId="24262" xr:uid="{00000000-0005-0000-0000-0000CE5D0000}"/>
    <cellStyle name="Normal 6 2 2 10 3 2" xfId="24263" xr:uid="{00000000-0005-0000-0000-0000CF5D0000}"/>
    <cellStyle name="Normal 6 2 2 10 3 3" xfId="24264" xr:uid="{00000000-0005-0000-0000-0000D05D0000}"/>
    <cellStyle name="Normal 6 2 2 10 3 4" xfId="24265" xr:uid="{00000000-0005-0000-0000-0000D15D0000}"/>
    <cellStyle name="Normal 6 2 2 10 4" xfId="24266" xr:uid="{00000000-0005-0000-0000-0000D25D0000}"/>
    <cellStyle name="Normal 6 2 2 10 4 2" xfId="24267" xr:uid="{00000000-0005-0000-0000-0000D35D0000}"/>
    <cellStyle name="Normal 6 2 2 10 4 3" xfId="24268" xr:uid="{00000000-0005-0000-0000-0000D45D0000}"/>
    <cellStyle name="Normal 6 2 2 10 4 4" xfId="24269" xr:uid="{00000000-0005-0000-0000-0000D55D0000}"/>
    <cellStyle name="Normal 6 2 2 10 5" xfId="24270" xr:uid="{00000000-0005-0000-0000-0000D65D0000}"/>
    <cellStyle name="Normal 6 2 2 10 5 2" xfId="24271" xr:uid="{00000000-0005-0000-0000-0000D75D0000}"/>
    <cellStyle name="Normal 6 2 2 10 5 3" xfId="24272" xr:uid="{00000000-0005-0000-0000-0000D85D0000}"/>
    <cellStyle name="Normal 6 2 2 10 5 4" xfId="24273" xr:uid="{00000000-0005-0000-0000-0000D95D0000}"/>
    <cellStyle name="Normal 6 2 2 10 6" xfId="24274" xr:uid="{00000000-0005-0000-0000-0000DA5D0000}"/>
    <cellStyle name="Normal 6 2 2 10 6 2" xfId="24275" xr:uid="{00000000-0005-0000-0000-0000DB5D0000}"/>
    <cellStyle name="Normal 6 2 2 10 6 3" xfId="24276" xr:uid="{00000000-0005-0000-0000-0000DC5D0000}"/>
    <cellStyle name="Normal 6 2 2 10 7" xfId="24277" xr:uid="{00000000-0005-0000-0000-0000DD5D0000}"/>
    <cellStyle name="Normal 6 2 2 10 8" xfId="24278" xr:uid="{00000000-0005-0000-0000-0000DE5D0000}"/>
    <cellStyle name="Normal 6 2 2 10 9" xfId="24279" xr:uid="{00000000-0005-0000-0000-0000DF5D0000}"/>
    <cellStyle name="Normal 6 2 2 11" xfId="24280" xr:uid="{00000000-0005-0000-0000-0000E05D0000}"/>
    <cellStyle name="Normal 6 2 2 11 2" xfId="24281" xr:uid="{00000000-0005-0000-0000-0000E15D0000}"/>
    <cellStyle name="Normal 6 2 2 11 2 2" xfId="24282" xr:uid="{00000000-0005-0000-0000-0000E25D0000}"/>
    <cellStyle name="Normal 6 2 2 11 2 2 2" xfId="24283" xr:uid="{00000000-0005-0000-0000-0000E35D0000}"/>
    <cellStyle name="Normal 6 2 2 11 2 2 3" xfId="24284" xr:uid="{00000000-0005-0000-0000-0000E45D0000}"/>
    <cellStyle name="Normal 6 2 2 11 2 2 4" xfId="24285" xr:uid="{00000000-0005-0000-0000-0000E55D0000}"/>
    <cellStyle name="Normal 6 2 2 11 2 3" xfId="24286" xr:uid="{00000000-0005-0000-0000-0000E65D0000}"/>
    <cellStyle name="Normal 6 2 2 11 2 3 2" xfId="24287" xr:uid="{00000000-0005-0000-0000-0000E75D0000}"/>
    <cellStyle name="Normal 6 2 2 11 2 3 3" xfId="24288" xr:uid="{00000000-0005-0000-0000-0000E85D0000}"/>
    <cellStyle name="Normal 6 2 2 11 2 4" xfId="24289" xr:uid="{00000000-0005-0000-0000-0000E95D0000}"/>
    <cellStyle name="Normal 6 2 2 11 2 5" xfId="24290" xr:uid="{00000000-0005-0000-0000-0000EA5D0000}"/>
    <cellStyle name="Normal 6 2 2 11 2 6" xfId="24291" xr:uid="{00000000-0005-0000-0000-0000EB5D0000}"/>
    <cellStyle name="Normal 6 2 2 11 3" xfId="24292" xr:uid="{00000000-0005-0000-0000-0000EC5D0000}"/>
    <cellStyle name="Normal 6 2 2 11 3 2" xfId="24293" xr:uid="{00000000-0005-0000-0000-0000ED5D0000}"/>
    <cellStyle name="Normal 6 2 2 11 3 3" xfId="24294" xr:uid="{00000000-0005-0000-0000-0000EE5D0000}"/>
    <cellStyle name="Normal 6 2 2 11 3 4" xfId="24295" xr:uid="{00000000-0005-0000-0000-0000EF5D0000}"/>
    <cellStyle name="Normal 6 2 2 11 4" xfId="24296" xr:uid="{00000000-0005-0000-0000-0000F05D0000}"/>
    <cellStyle name="Normal 6 2 2 11 4 2" xfId="24297" xr:uid="{00000000-0005-0000-0000-0000F15D0000}"/>
    <cellStyle name="Normal 6 2 2 11 4 3" xfId="24298" xr:uid="{00000000-0005-0000-0000-0000F25D0000}"/>
    <cellStyle name="Normal 6 2 2 11 4 4" xfId="24299" xr:uid="{00000000-0005-0000-0000-0000F35D0000}"/>
    <cellStyle name="Normal 6 2 2 11 5" xfId="24300" xr:uid="{00000000-0005-0000-0000-0000F45D0000}"/>
    <cellStyle name="Normal 6 2 2 11 5 2" xfId="24301" xr:uid="{00000000-0005-0000-0000-0000F55D0000}"/>
    <cellStyle name="Normal 6 2 2 11 5 3" xfId="24302" xr:uid="{00000000-0005-0000-0000-0000F65D0000}"/>
    <cellStyle name="Normal 6 2 2 11 5 4" xfId="24303" xr:uid="{00000000-0005-0000-0000-0000F75D0000}"/>
    <cellStyle name="Normal 6 2 2 11 6" xfId="24304" xr:uid="{00000000-0005-0000-0000-0000F85D0000}"/>
    <cellStyle name="Normal 6 2 2 11 6 2" xfId="24305" xr:uid="{00000000-0005-0000-0000-0000F95D0000}"/>
    <cellStyle name="Normal 6 2 2 11 6 3" xfId="24306" xr:uid="{00000000-0005-0000-0000-0000FA5D0000}"/>
    <cellStyle name="Normal 6 2 2 11 7" xfId="24307" xr:uid="{00000000-0005-0000-0000-0000FB5D0000}"/>
    <cellStyle name="Normal 6 2 2 11 8" xfId="24308" xr:uid="{00000000-0005-0000-0000-0000FC5D0000}"/>
    <cellStyle name="Normal 6 2 2 11 9" xfId="24309" xr:uid="{00000000-0005-0000-0000-0000FD5D0000}"/>
    <cellStyle name="Normal 6 2 2 12" xfId="24310" xr:uid="{00000000-0005-0000-0000-0000FE5D0000}"/>
    <cellStyle name="Normal 6 2 2 12 2" xfId="24311" xr:uid="{00000000-0005-0000-0000-0000FF5D0000}"/>
    <cellStyle name="Normal 6 2 2 12 2 2" xfId="24312" xr:uid="{00000000-0005-0000-0000-0000005E0000}"/>
    <cellStyle name="Normal 6 2 2 12 2 2 2" xfId="24313" xr:uid="{00000000-0005-0000-0000-0000015E0000}"/>
    <cellStyle name="Normal 6 2 2 12 2 2 3" xfId="24314" xr:uid="{00000000-0005-0000-0000-0000025E0000}"/>
    <cellStyle name="Normal 6 2 2 12 2 2 4" xfId="24315" xr:uid="{00000000-0005-0000-0000-0000035E0000}"/>
    <cellStyle name="Normal 6 2 2 12 2 3" xfId="24316" xr:uid="{00000000-0005-0000-0000-0000045E0000}"/>
    <cellStyle name="Normal 6 2 2 12 2 3 2" xfId="24317" xr:uid="{00000000-0005-0000-0000-0000055E0000}"/>
    <cellStyle name="Normal 6 2 2 12 2 3 3" xfId="24318" xr:uid="{00000000-0005-0000-0000-0000065E0000}"/>
    <cellStyle name="Normal 6 2 2 12 2 4" xfId="24319" xr:uid="{00000000-0005-0000-0000-0000075E0000}"/>
    <cellStyle name="Normal 6 2 2 12 2 5" xfId="24320" xr:uid="{00000000-0005-0000-0000-0000085E0000}"/>
    <cellStyle name="Normal 6 2 2 12 2 6" xfId="24321" xr:uid="{00000000-0005-0000-0000-0000095E0000}"/>
    <cellStyle name="Normal 6 2 2 12 3" xfId="24322" xr:uid="{00000000-0005-0000-0000-00000A5E0000}"/>
    <cellStyle name="Normal 6 2 2 12 3 2" xfId="24323" xr:uid="{00000000-0005-0000-0000-00000B5E0000}"/>
    <cellStyle name="Normal 6 2 2 12 3 3" xfId="24324" xr:uid="{00000000-0005-0000-0000-00000C5E0000}"/>
    <cellStyle name="Normal 6 2 2 12 3 4" xfId="24325" xr:uid="{00000000-0005-0000-0000-00000D5E0000}"/>
    <cellStyle name="Normal 6 2 2 12 4" xfId="24326" xr:uid="{00000000-0005-0000-0000-00000E5E0000}"/>
    <cellStyle name="Normal 6 2 2 12 4 2" xfId="24327" xr:uid="{00000000-0005-0000-0000-00000F5E0000}"/>
    <cellStyle name="Normal 6 2 2 12 4 3" xfId="24328" xr:uid="{00000000-0005-0000-0000-0000105E0000}"/>
    <cellStyle name="Normal 6 2 2 12 4 4" xfId="24329" xr:uid="{00000000-0005-0000-0000-0000115E0000}"/>
    <cellStyle name="Normal 6 2 2 12 5" xfId="24330" xr:uid="{00000000-0005-0000-0000-0000125E0000}"/>
    <cellStyle name="Normal 6 2 2 12 5 2" xfId="24331" xr:uid="{00000000-0005-0000-0000-0000135E0000}"/>
    <cellStyle name="Normal 6 2 2 12 5 3" xfId="24332" xr:uid="{00000000-0005-0000-0000-0000145E0000}"/>
    <cellStyle name="Normal 6 2 2 12 5 4" xfId="24333" xr:uid="{00000000-0005-0000-0000-0000155E0000}"/>
    <cellStyle name="Normal 6 2 2 12 6" xfId="24334" xr:uid="{00000000-0005-0000-0000-0000165E0000}"/>
    <cellStyle name="Normal 6 2 2 12 6 2" xfId="24335" xr:uid="{00000000-0005-0000-0000-0000175E0000}"/>
    <cellStyle name="Normal 6 2 2 12 6 3" xfId="24336" xr:uid="{00000000-0005-0000-0000-0000185E0000}"/>
    <cellStyle name="Normal 6 2 2 12 7" xfId="24337" xr:uid="{00000000-0005-0000-0000-0000195E0000}"/>
    <cellStyle name="Normal 6 2 2 12 8" xfId="24338" xr:uid="{00000000-0005-0000-0000-00001A5E0000}"/>
    <cellStyle name="Normal 6 2 2 12 9" xfId="24339" xr:uid="{00000000-0005-0000-0000-00001B5E0000}"/>
    <cellStyle name="Normal 6 2 2 13" xfId="24340" xr:uid="{00000000-0005-0000-0000-00001C5E0000}"/>
    <cellStyle name="Normal 6 2 2 13 2" xfId="24341" xr:uid="{00000000-0005-0000-0000-00001D5E0000}"/>
    <cellStyle name="Normal 6 2 2 13 2 2" xfId="24342" xr:uid="{00000000-0005-0000-0000-00001E5E0000}"/>
    <cellStyle name="Normal 6 2 2 13 2 2 2" xfId="24343" xr:uid="{00000000-0005-0000-0000-00001F5E0000}"/>
    <cellStyle name="Normal 6 2 2 13 2 2 3" xfId="24344" xr:uid="{00000000-0005-0000-0000-0000205E0000}"/>
    <cellStyle name="Normal 6 2 2 13 2 2 4" xfId="24345" xr:uid="{00000000-0005-0000-0000-0000215E0000}"/>
    <cellStyle name="Normal 6 2 2 13 2 3" xfId="24346" xr:uid="{00000000-0005-0000-0000-0000225E0000}"/>
    <cellStyle name="Normal 6 2 2 13 2 3 2" xfId="24347" xr:uid="{00000000-0005-0000-0000-0000235E0000}"/>
    <cellStyle name="Normal 6 2 2 13 2 3 3" xfId="24348" xr:uid="{00000000-0005-0000-0000-0000245E0000}"/>
    <cellStyle name="Normal 6 2 2 13 2 4" xfId="24349" xr:uid="{00000000-0005-0000-0000-0000255E0000}"/>
    <cellStyle name="Normal 6 2 2 13 2 5" xfId="24350" xr:uid="{00000000-0005-0000-0000-0000265E0000}"/>
    <cellStyle name="Normal 6 2 2 13 2 6" xfId="24351" xr:uid="{00000000-0005-0000-0000-0000275E0000}"/>
    <cellStyle name="Normal 6 2 2 13 3" xfId="24352" xr:uid="{00000000-0005-0000-0000-0000285E0000}"/>
    <cellStyle name="Normal 6 2 2 13 3 2" xfId="24353" xr:uid="{00000000-0005-0000-0000-0000295E0000}"/>
    <cellStyle name="Normal 6 2 2 13 3 3" xfId="24354" xr:uid="{00000000-0005-0000-0000-00002A5E0000}"/>
    <cellStyle name="Normal 6 2 2 13 3 4" xfId="24355" xr:uid="{00000000-0005-0000-0000-00002B5E0000}"/>
    <cellStyle name="Normal 6 2 2 13 4" xfId="24356" xr:uid="{00000000-0005-0000-0000-00002C5E0000}"/>
    <cellStyle name="Normal 6 2 2 13 4 2" xfId="24357" xr:uid="{00000000-0005-0000-0000-00002D5E0000}"/>
    <cellStyle name="Normal 6 2 2 13 4 3" xfId="24358" xr:uid="{00000000-0005-0000-0000-00002E5E0000}"/>
    <cellStyle name="Normal 6 2 2 13 4 4" xfId="24359" xr:uid="{00000000-0005-0000-0000-00002F5E0000}"/>
    <cellStyle name="Normal 6 2 2 13 5" xfId="24360" xr:uid="{00000000-0005-0000-0000-0000305E0000}"/>
    <cellStyle name="Normal 6 2 2 13 5 2" xfId="24361" xr:uid="{00000000-0005-0000-0000-0000315E0000}"/>
    <cellStyle name="Normal 6 2 2 13 5 3" xfId="24362" xr:uid="{00000000-0005-0000-0000-0000325E0000}"/>
    <cellStyle name="Normal 6 2 2 13 6" xfId="24363" xr:uid="{00000000-0005-0000-0000-0000335E0000}"/>
    <cellStyle name="Normal 6 2 2 13 7" xfId="24364" xr:uid="{00000000-0005-0000-0000-0000345E0000}"/>
    <cellStyle name="Normal 6 2 2 13 8" xfId="24365" xr:uid="{00000000-0005-0000-0000-0000355E0000}"/>
    <cellStyle name="Normal 6 2 2 14" xfId="24366" xr:uid="{00000000-0005-0000-0000-0000365E0000}"/>
    <cellStyle name="Normal 6 2 2 14 2" xfId="24367" xr:uid="{00000000-0005-0000-0000-0000375E0000}"/>
    <cellStyle name="Normal 6 2 2 14 2 2" xfId="24368" xr:uid="{00000000-0005-0000-0000-0000385E0000}"/>
    <cellStyle name="Normal 6 2 2 14 2 3" xfId="24369" xr:uid="{00000000-0005-0000-0000-0000395E0000}"/>
    <cellStyle name="Normal 6 2 2 14 2 4" xfId="24370" xr:uid="{00000000-0005-0000-0000-00003A5E0000}"/>
    <cellStyle name="Normal 6 2 2 14 3" xfId="24371" xr:uid="{00000000-0005-0000-0000-00003B5E0000}"/>
    <cellStyle name="Normal 6 2 2 14 3 2" xfId="24372" xr:uid="{00000000-0005-0000-0000-00003C5E0000}"/>
    <cellStyle name="Normal 6 2 2 14 3 3" xfId="24373" xr:uid="{00000000-0005-0000-0000-00003D5E0000}"/>
    <cellStyle name="Normal 6 2 2 14 3 4" xfId="24374" xr:uid="{00000000-0005-0000-0000-00003E5E0000}"/>
    <cellStyle name="Normal 6 2 2 14 4" xfId="24375" xr:uid="{00000000-0005-0000-0000-00003F5E0000}"/>
    <cellStyle name="Normal 6 2 2 14 4 2" xfId="24376" xr:uid="{00000000-0005-0000-0000-0000405E0000}"/>
    <cellStyle name="Normal 6 2 2 14 4 3" xfId="24377" xr:uid="{00000000-0005-0000-0000-0000415E0000}"/>
    <cellStyle name="Normal 6 2 2 14 5" xfId="24378" xr:uid="{00000000-0005-0000-0000-0000425E0000}"/>
    <cellStyle name="Normal 6 2 2 14 6" xfId="24379" xr:uid="{00000000-0005-0000-0000-0000435E0000}"/>
    <cellStyle name="Normal 6 2 2 14 7" xfId="24380" xr:uid="{00000000-0005-0000-0000-0000445E0000}"/>
    <cellStyle name="Normal 6 2 2 15" xfId="24381" xr:uid="{00000000-0005-0000-0000-0000455E0000}"/>
    <cellStyle name="Normal 6 2 2 15 2" xfId="24382" xr:uid="{00000000-0005-0000-0000-0000465E0000}"/>
    <cellStyle name="Normal 6 2 2 15 3" xfId="24383" xr:uid="{00000000-0005-0000-0000-0000475E0000}"/>
    <cellStyle name="Normal 6 2 2 15 4" xfId="24384" xr:uid="{00000000-0005-0000-0000-0000485E0000}"/>
    <cellStyle name="Normal 6 2 2 16" xfId="24385" xr:uid="{00000000-0005-0000-0000-0000495E0000}"/>
    <cellStyle name="Normal 6 2 2 16 2" xfId="24386" xr:uid="{00000000-0005-0000-0000-00004A5E0000}"/>
    <cellStyle name="Normal 6 2 2 16 3" xfId="24387" xr:uid="{00000000-0005-0000-0000-00004B5E0000}"/>
    <cellStyle name="Normal 6 2 2 16 4" xfId="24388" xr:uid="{00000000-0005-0000-0000-00004C5E0000}"/>
    <cellStyle name="Normal 6 2 2 17" xfId="24389" xr:uid="{00000000-0005-0000-0000-00004D5E0000}"/>
    <cellStyle name="Normal 6 2 2 17 2" xfId="24390" xr:uid="{00000000-0005-0000-0000-00004E5E0000}"/>
    <cellStyle name="Normal 6 2 2 17 3" xfId="24391" xr:uid="{00000000-0005-0000-0000-00004F5E0000}"/>
    <cellStyle name="Normal 6 2 2 17 4" xfId="24392" xr:uid="{00000000-0005-0000-0000-0000505E0000}"/>
    <cellStyle name="Normal 6 2 2 18" xfId="24393" xr:uid="{00000000-0005-0000-0000-0000515E0000}"/>
    <cellStyle name="Normal 6 2 2 18 2" xfId="24394" xr:uid="{00000000-0005-0000-0000-0000525E0000}"/>
    <cellStyle name="Normal 6 2 2 18 3" xfId="24395" xr:uid="{00000000-0005-0000-0000-0000535E0000}"/>
    <cellStyle name="Normal 6 2 2 19" xfId="24396" xr:uid="{00000000-0005-0000-0000-0000545E0000}"/>
    <cellStyle name="Normal 6 2 2 2" xfId="131" xr:uid="{00000000-0005-0000-0000-0000555E0000}"/>
    <cellStyle name="Normal 6 2 2 2 10" xfId="24397" xr:uid="{00000000-0005-0000-0000-0000565E0000}"/>
    <cellStyle name="Normal 6 2 2 2 10 2" xfId="24398" xr:uid="{00000000-0005-0000-0000-0000575E0000}"/>
    <cellStyle name="Normal 6 2 2 2 10 2 2" xfId="24399" xr:uid="{00000000-0005-0000-0000-0000585E0000}"/>
    <cellStyle name="Normal 6 2 2 2 10 2 2 2" xfId="24400" xr:uid="{00000000-0005-0000-0000-0000595E0000}"/>
    <cellStyle name="Normal 6 2 2 2 10 2 2 3" xfId="24401" xr:uid="{00000000-0005-0000-0000-00005A5E0000}"/>
    <cellStyle name="Normal 6 2 2 2 10 2 2 4" xfId="24402" xr:uid="{00000000-0005-0000-0000-00005B5E0000}"/>
    <cellStyle name="Normal 6 2 2 2 10 2 3" xfId="24403" xr:uid="{00000000-0005-0000-0000-00005C5E0000}"/>
    <cellStyle name="Normal 6 2 2 2 10 2 3 2" xfId="24404" xr:uid="{00000000-0005-0000-0000-00005D5E0000}"/>
    <cellStyle name="Normal 6 2 2 2 10 2 3 3" xfId="24405" xr:uid="{00000000-0005-0000-0000-00005E5E0000}"/>
    <cellStyle name="Normal 6 2 2 2 10 2 4" xfId="24406" xr:uid="{00000000-0005-0000-0000-00005F5E0000}"/>
    <cellStyle name="Normal 6 2 2 2 10 2 5" xfId="24407" xr:uid="{00000000-0005-0000-0000-0000605E0000}"/>
    <cellStyle name="Normal 6 2 2 2 10 2 6" xfId="24408" xr:uid="{00000000-0005-0000-0000-0000615E0000}"/>
    <cellStyle name="Normal 6 2 2 2 10 3" xfId="24409" xr:uid="{00000000-0005-0000-0000-0000625E0000}"/>
    <cellStyle name="Normal 6 2 2 2 10 3 2" xfId="24410" xr:uid="{00000000-0005-0000-0000-0000635E0000}"/>
    <cellStyle name="Normal 6 2 2 2 10 3 3" xfId="24411" xr:uid="{00000000-0005-0000-0000-0000645E0000}"/>
    <cellStyle name="Normal 6 2 2 2 10 3 4" xfId="24412" xr:uid="{00000000-0005-0000-0000-0000655E0000}"/>
    <cellStyle name="Normal 6 2 2 2 10 4" xfId="24413" xr:uid="{00000000-0005-0000-0000-0000665E0000}"/>
    <cellStyle name="Normal 6 2 2 2 10 4 2" xfId="24414" xr:uid="{00000000-0005-0000-0000-0000675E0000}"/>
    <cellStyle name="Normal 6 2 2 2 10 4 3" xfId="24415" xr:uid="{00000000-0005-0000-0000-0000685E0000}"/>
    <cellStyle name="Normal 6 2 2 2 10 4 4" xfId="24416" xr:uid="{00000000-0005-0000-0000-0000695E0000}"/>
    <cellStyle name="Normal 6 2 2 2 10 5" xfId="24417" xr:uid="{00000000-0005-0000-0000-00006A5E0000}"/>
    <cellStyle name="Normal 6 2 2 2 10 5 2" xfId="24418" xr:uid="{00000000-0005-0000-0000-00006B5E0000}"/>
    <cellStyle name="Normal 6 2 2 2 10 5 3" xfId="24419" xr:uid="{00000000-0005-0000-0000-00006C5E0000}"/>
    <cellStyle name="Normal 6 2 2 2 10 5 4" xfId="24420" xr:uid="{00000000-0005-0000-0000-00006D5E0000}"/>
    <cellStyle name="Normal 6 2 2 2 10 6" xfId="24421" xr:uid="{00000000-0005-0000-0000-00006E5E0000}"/>
    <cellStyle name="Normal 6 2 2 2 10 6 2" xfId="24422" xr:uid="{00000000-0005-0000-0000-00006F5E0000}"/>
    <cellStyle name="Normal 6 2 2 2 10 6 3" xfId="24423" xr:uid="{00000000-0005-0000-0000-0000705E0000}"/>
    <cellStyle name="Normal 6 2 2 2 10 7" xfId="24424" xr:uid="{00000000-0005-0000-0000-0000715E0000}"/>
    <cellStyle name="Normal 6 2 2 2 10 8" xfId="24425" xr:uid="{00000000-0005-0000-0000-0000725E0000}"/>
    <cellStyle name="Normal 6 2 2 2 10 9" xfId="24426" xr:uid="{00000000-0005-0000-0000-0000735E0000}"/>
    <cellStyle name="Normal 6 2 2 2 11" xfId="24427" xr:uid="{00000000-0005-0000-0000-0000745E0000}"/>
    <cellStyle name="Normal 6 2 2 2 11 2" xfId="24428" xr:uid="{00000000-0005-0000-0000-0000755E0000}"/>
    <cellStyle name="Normal 6 2 2 2 11 2 2" xfId="24429" xr:uid="{00000000-0005-0000-0000-0000765E0000}"/>
    <cellStyle name="Normal 6 2 2 2 11 2 2 2" xfId="24430" xr:uid="{00000000-0005-0000-0000-0000775E0000}"/>
    <cellStyle name="Normal 6 2 2 2 11 2 2 3" xfId="24431" xr:uid="{00000000-0005-0000-0000-0000785E0000}"/>
    <cellStyle name="Normal 6 2 2 2 11 2 2 4" xfId="24432" xr:uid="{00000000-0005-0000-0000-0000795E0000}"/>
    <cellStyle name="Normal 6 2 2 2 11 2 3" xfId="24433" xr:uid="{00000000-0005-0000-0000-00007A5E0000}"/>
    <cellStyle name="Normal 6 2 2 2 11 2 3 2" xfId="24434" xr:uid="{00000000-0005-0000-0000-00007B5E0000}"/>
    <cellStyle name="Normal 6 2 2 2 11 2 3 3" xfId="24435" xr:uid="{00000000-0005-0000-0000-00007C5E0000}"/>
    <cellStyle name="Normal 6 2 2 2 11 2 4" xfId="24436" xr:uid="{00000000-0005-0000-0000-00007D5E0000}"/>
    <cellStyle name="Normal 6 2 2 2 11 2 5" xfId="24437" xr:uid="{00000000-0005-0000-0000-00007E5E0000}"/>
    <cellStyle name="Normal 6 2 2 2 11 2 6" xfId="24438" xr:uid="{00000000-0005-0000-0000-00007F5E0000}"/>
    <cellStyle name="Normal 6 2 2 2 11 3" xfId="24439" xr:uid="{00000000-0005-0000-0000-0000805E0000}"/>
    <cellStyle name="Normal 6 2 2 2 11 3 2" xfId="24440" xr:uid="{00000000-0005-0000-0000-0000815E0000}"/>
    <cellStyle name="Normal 6 2 2 2 11 3 3" xfId="24441" xr:uid="{00000000-0005-0000-0000-0000825E0000}"/>
    <cellStyle name="Normal 6 2 2 2 11 3 4" xfId="24442" xr:uid="{00000000-0005-0000-0000-0000835E0000}"/>
    <cellStyle name="Normal 6 2 2 2 11 4" xfId="24443" xr:uid="{00000000-0005-0000-0000-0000845E0000}"/>
    <cellStyle name="Normal 6 2 2 2 11 4 2" xfId="24444" xr:uid="{00000000-0005-0000-0000-0000855E0000}"/>
    <cellStyle name="Normal 6 2 2 2 11 4 3" xfId="24445" xr:uid="{00000000-0005-0000-0000-0000865E0000}"/>
    <cellStyle name="Normal 6 2 2 2 11 4 4" xfId="24446" xr:uid="{00000000-0005-0000-0000-0000875E0000}"/>
    <cellStyle name="Normal 6 2 2 2 11 5" xfId="24447" xr:uid="{00000000-0005-0000-0000-0000885E0000}"/>
    <cellStyle name="Normal 6 2 2 2 11 5 2" xfId="24448" xr:uid="{00000000-0005-0000-0000-0000895E0000}"/>
    <cellStyle name="Normal 6 2 2 2 11 5 3" xfId="24449" xr:uid="{00000000-0005-0000-0000-00008A5E0000}"/>
    <cellStyle name="Normal 6 2 2 2 11 6" xfId="24450" xr:uid="{00000000-0005-0000-0000-00008B5E0000}"/>
    <cellStyle name="Normal 6 2 2 2 11 7" xfId="24451" xr:uid="{00000000-0005-0000-0000-00008C5E0000}"/>
    <cellStyle name="Normal 6 2 2 2 11 8" xfId="24452" xr:uid="{00000000-0005-0000-0000-00008D5E0000}"/>
    <cellStyle name="Normal 6 2 2 2 12" xfId="24453" xr:uid="{00000000-0005-0000-0000-00008E5E0000}"/>
    <cellStyle name="Normal 6 2 2 2 12 2" xfId="24454" xr:uid="{00000000-0005-0000-0000-00008F5E0000}"/>
    <cellStyle name="Normal 6 2 2 2 12 2 2" xfId="24455" xr:uid="{00000000-0005-0000-0000-0000905E0000}"/>
    <cellStyle name="Normal 6 2 2 2 12 2 3" xfId="24456" xr:uid="{00000000-0005-0000-0000-0000915E0000}"/>
    <cellStyle name="Normal 6 2 2 2 12 2 4" xfId="24457" xr:uid="{00000000-0005-0000-0000-0000925E0000}"/>
    <cellStyle name="Normal 6 2 2 2 12 3" xfId="24458" xr:uid="{00000000-0005-0000-0000-0000935E0000}"/>
    <cellStyle name="Normal 6 2 2 2 12 3 2" xfId="24459" xr:uid="{00000000-0005-0000-0000-0000945E0000}"/>
    <cellStyle name="Normal 6 2 2 2 12 3 3" xfId="24460" xr:uid="{00000000-0005-0000-0000-0000955E0000}"/>
    <cellStyle name="Normal 6 2 2 2 12 3 4" xfId="24461" xr:uid="{00000000-0005-0000-0000-0000965E0000}"/>
    <cellStyle name="Normal 6 2 2 2 12 4" xfId="24462" xr:uid="{00000000-0005-0000-0000-0000975E0000}"/>
    <cellStyle name="Normal 6 2 2 2 12 4 2" xfId="24463" xr:uid="{00000000-0005-0000-0000-0000985E0000}"/>
    <cellStyle name="Normal 6 2 2 2 12 4 3" xfId="24464" xr:uid="{00000000-0005-0000-0000-0000995E0000}"/>
    <cellStyle name="Normal 6 2 2 2 12 5" xfId="24465" xr:uid="{00000000-0005-0000-0000-00009A5E0000}"/>
    <cellStyle name="Normal 6 2 2 2 12 6" xfId="24466" xr:uid="{00000000-0005-0000-0000-00009B5E0000}"/>
    <cellStyle name="Normal 6 2 2 2 12 7" xfId="24467" xr:uid="{00000000-0005-0000-0000-00009C5E0000}"/>
    <cellStyle name="Normal 6 2 2 2 13" xfId="24468" xr:uid="{00000000-0005-0000-0000-00009D5E0000}"/>
    <cellStyle name="Normal 6 2 2 2 13 2" xfId="24469" xr:uid="{00000000-0005-0000-0000-00009E5E0000}"/>
    <cellStyle name="Normal 6 2 2 2 13 3" xfId="24470" xr:uid="{00000000-0005-0000-0000-00009F5E0000}"/>
    <cellStyle name="Normal 6 2 2 2 13 4" xfId="24471" xr:uid="{00000000-0005-0000-0000-0000A05E0000}"/>
    <cellStyle name="Normal 6 2 2 2 14" xfId="24472" xr:uid="{00000000-0005-0000-0000-0000A15E0000}"/>
    <cellStyle name="Normal 6 2 2 2 14 2" xfId="24473" xr:uid="{00000000-0005-0000-0000-0000A25E0000}"/>
    <cellStyle name="Normal 6 2 2 2 14 3" xfId="24474" xr:uid="{00000000-0005-0000-0000-0000A35E0000}"/>
    <cellStyle name="Normal 6 2 2 2 14 4" xfId="24475" xr:uid="{00000000-0005-0000-0000-0000A45E0000}"/>
    <cellStyle name="Normal 6 2 2 2 15" xfId="24476" xr:uid="{00000000-0005-0000-0000-0000A55E0000}"/>
    <cellStyle name="Normal 6 2 2 2 15 2" xfId="24477" xr:uid="{00000000-0005-0000-0000-0000A65E0000}"/>
    <cellStyle name="Normal 6 2 2 2 15 3" xfId="24478" xr:uid="{00000000-0005-0000-0000-0000A75E0000}"/>
    <cellStyle name="Normal 6 2 2 2 15 4" xfId="24479" xr:uid="{00000000-0005-0000-0000-0000A85E0000}"/>
    <cellStyle name="Normal 6 2 2 2 16" xfId="24480" xr:uid="{00000000-0005-0000-0000-0000A95E0000}"/>
    <cellStyle name="Normal 6 2 2 2 16 2" xfId="24481" xr:uid="{00000000-0005-0000-0000-0000AA5E0000}"/>
    <cellStyle name="Normal 6 2 2 2 16 3" xfId="24482" xr:uid="{00000000-0005-0000-0000-0000AB5E0000}"/>
    <cellStyle name="Normal 6 2 2 2 17" xfId="24483" xr:uid="{00000000-0005-0000-0000-0000AC5E0000}"/>
    <cellStyle name="Normal 6 2 2 2 18" xfId="24484" xr:uid="{00000000-0005-0000-0000-0000AD5E0000}"/>
    <cellStyle name="Normal 6 2 2 2 19" xfId="24485" xr:uid="{00000000-0005-0000-0000-0000AE5E0000}"/>
    <cellStyle name="Normal 6 2 2 2 2" xfId="254" xr:uid="{00000000-0005-0000-0000-0000AF5E0000}"/>
    <cellStyle name="Normal 6 2 2 2 2 10" xfId="24486" xr:uid="{00000000-0005-0000-0000-0000B05E0000}"/>
    <cellStyle name="Normal 6 2 2 2 2 10 2" xfId="24487" xr:uid="{00000000-0005-0000-0000-0000B15E0000}"/>
    <cellStyle name="Normal 6 2 2 2 2 10 3" xfId="24488" xr:uid="{00000000-0005-0000-0000-0000B25E0000}"/>
    <cellStyle name="Normal 6 2 2 2 2 10 4" xfId="24489" xr:uid="{00000000-0005-0000-0000-0000B35E0000}"/>
    <cellStyle name="Normal 6 2 2 2 2 11" xfId="24490" xr:uid="{00000000-0005-0000-0000-0000B45E0000}"/>
    <cellStyle name="Normal 6 2 2 2 2 11 2" xfId="24491" xr:uid="{00000000-0005-0000-0000-0000B55E0000}"/>
    <cellStyle name="Normal 6 2 2 2 2 11 3" xfId="24492" xr:uid="{00000000-0005-0000-0000-0000B65E0000}"/>
    <cellStyle name="Normal 6 2 2 2 2 12" xfId="24493" xr:uid="{00000000-0005-0000-0000-0000B75E0000}"/>
    <cellStyle name="Normal 6 2 2 2 2 13" xfId="24494" xr:uid="{00000000-0005-0000-0000-0000B85E0000}"/>
    <cellStyle name="Normal 6 2 2 2 2 14" xfId="24495" xr:uid="{00000000-0005-0000-0000-0000B95E0000}"/>
    <cellStyle name="Normal 6 2 2 2 2 2" xfId="544" xr:uid="{00000000-0005-0000-0000-0000BA5E0000}"/>
    <cellStyle name="Normal 6 2 2 2 2 2 10" xfId="24496" xr:uid="{00000000-0005-0000-0000-0000BB5E0000}"/>
    <cellStyle name="Normal 6 2 2 2 2 2 11" xfId="24497" xr:uid="{00000000-0005-0000-0000-0000BC5E0000}"/>
    <cellStyle name="Normal 6 2 2 2 2 2 2" xfId="24498" xr:uid="{00000000-0005-0000-0000-0000BD5E0000}"/>
    <cellStyle name="Normal 6 2 2 2 2 2 2 10" xfId="24499" xr:uid="{00000000-0005-0000-0000-0000BE5E0000}"/>
    <cellStyle name="Normal 6 2 2 2 2 2 2 2" xfId="24500" xr:uid="{00000000-0005-0000-0000-0000BF5E0000}"/>
    <cellStyle name="Normal 6 2 2 2 2 2 2 2 2" xfId="24501" xr:uid="{00000000-0005-0000-0000-0000C05E0000}"/>
    <cellStyle name="Normal 6 2 2 2 2 2 2 2 2 2" xfId="24502" xr:uid="{00000000-0005-0000-0000-0000C15E0000}"/>
    <cellStyle name="Normal 6 2 2 2 2 2 2 2 2 2 2" xfId="24503" xr:uid="{00000000-0005-0000-0000-0000C25E0000}"/>
    <cellStyle name="Normal 6 2 2 2 2 2 2 2 2 2 3" xfId="24504" xr:uid="{00000000-0005-0000-0000-0000C35E0000}"/>
    <cellStyle name="Normal 6 2 2 2 2 2 2 2 2 2 4" xfId="24505" xr:uid="{00000000-0005-0000-0000-0000C45E0000}"/>
    <cellStyle name="Normal 6 2 2 2 2 2 2 2 2 3" xfId="24506" xr:uid="{00000000-0005-0000-0000-0000C55E0000}"/>
    <cellStyle name="Normal 6 2 2 2 2 2 2 2 2 3 2" xfId="24507" xr:uid="{00000000-0005-0000-0000-0000C65E0000}"/>
    <cellStyle name="Normal 6 2 2 2 2 2 2 2 2 3 3" xfId="24508" xr:uid="{00000000-0005-0000-0000-0000C75E0000}"/>
    <cellStyle name="Normal 6 2 2 2 2 2 2 2 2 4" xfId="24509" xr:uid="{00000000-0005-0000-0000-0000C85E0000}"/>
    <cellStyle name="Normal 6 2 2 2 2 2 2 2 2 5" xfId="24510" xr:uid="{00000000-0005-0000-0000-0000C95E0000}"/>
    <cellStyle name="Normal 6 2 2 2 2 2 2 2 2 6" xfId="24511" xr:uid="{00000000-0005-0000-0000-0000CA5E0000}"/>
    <cellStyle name="Normal 6 2 2 2 2 2 2 2 3" xfId="24512" xr:uid="{00000000-0005-0000-0000-0000CB5E0000}"/>
    <cellStyle name="Normal 6 2 2 2 2 2 2 2 3 2" xfId="24513" xr:uid="{00000000-0005-0000-0000-0000CC5E0000}"/>
    <cellStyle name="Normal 6 2 2 2 2 2 2 2 3 3" xfId="24514" xr:uid="{00000000-0005-0000-0000-0000CD5E0000}"/>
    <cellStyle name="Normal 6 2 2 2 2 2 2 2 3 4" xfId="24515" xr:uid="{00000000-0005-0000-0000-0000CE5E0000}"/>
    <cellStyle name="Normal 6 2 2 2 2 2 2 2 4" xfId="24516" xr:uid="{00000000-0005-0000-0000-0000CF5E0000}"/>
    <cellStyle name="Normal 6 2 2 2 2 2 2 2 4 2" xfId="24517" xr:uid="{00000000-0005-0000-0000-0000D05E0000}"/>
    <cellStyle name="Normal 6 2 2 2 2 2 2 2 4 3" xfId="24518" xr:uid="{00000000-0005-0000-0000-0000D15E0000}"/>
    <cellStyle name="Normal 6 2 2 2 2 2 2 2 4 4" xfId="24519" xr:uid="{00000000-0005-0000-0000-0000D25E0000}"/>
    <cellStyle name="Normal 6 2 2 2 2 2 2 2 5" xfId="24520" xr:uid="{00000000-0005-0000-0000-0000D35E0000}"/>
    <cellStyle name="Normal 6 2 2 2 2 2 2 2 5 2" xfId="24521" xr:uid="{00000000-0005-0000-0000-0000D45E0000}"/>
    <cellStyle name="Normal 6 2 2 2 2 2 2 2 5 3" xfId="24522" xr:uid="{00000000-0005-0000-0000-0000D55E0000}"/>
    <cellStyle name="Normal 6 2 2 2 2 2 2 2 5 4" xfId="24523" xr:uid="{00000000-0005-0000-0000-0000D65E0000}"/>
    <cellStyle name="Normal 6 2 2 2 2 2 2 2 6" xfId="24524" xr:uid="{00000000-0005-0000-0000-0000D75E0000}"/>
    <cellStyle name="Normal 6 2 2 2 2 2 2 2 6 2" xfId="24525" xr:uid="{00000000-0005-0000-0000-0000D85E0000}"/>
    <cellStyle name="Normal 6 2 2 2 2 2 2 2 6 3" xfId="24526" xr:uid="{00000000-0005-0000-0000-0000D95E0000}"/>
    <cellStyle name="Normal 6 2 2 2 2 2 2 2 7" xfId="24527" xr:uid="{00000000-0005-0000-0000-0000DA5E0000}"/>
    <cellStyle name="Normal 6 2 2 2 2 2 2 2 8" xfId="24528" xr:uid="{00000000-0005-0000-0000-0000DB5E0000}"/>
    <cellStyle name="Normal 6 2 2 2 2 2 2 2 9" xfId="24529" xr:uid="{00000000-0005-0000-0000-0000DC5E0000}"/>
    <cellStyle name="Normal 6 2 2 2 2 2 2 3" xfId="24530" xr:uid="{00000000-0005-0000-0000-0000DD5E0000}"/>
    <cellStyle name="Normal 6 2 2 2 2 2 2 3 2" xfId="24531" xr:uid="{00000000-0005-0000-0000-0000DE5E0000}"/>
    <cellStyle name="Normal 6 2 2 2 2 2 2 3 2 2" xfId="24532" xr:uid="{00000000-0005-0000-0000-0000DF5E0000}"/>
    <cellStyle name="Normal 6 2 2 2 2 2 2 3 2 3" xfId="24533" xr:uid="{00000000-0005-0000-0000-0000E05E0000}"/>
    <cellStyle name="Normal 6 2 2 2 2 2 2 3 2 4" xfId="24534" xr:uid="{00000000-0005-0000-0000-0000E15E0000}"/>
    <cellStyle name="Normal 6 2 2 2 2 2 2 3 3" xfId="24535" xr:uid="{00000000-0005-0000-0000-0000E25E0000}"/>
    <cellStyle name="Normal 6 2 2 2 2 2 2 3 3 2" xfId="24536" xr:uid="{00000000-0005-0000-0000-0000E35E0000}"/>
    <cellStyle name="Normal 6 2 2 2 2 2 2 3 3 3" xfId="24537" xr:uid="{00000000-0005-0000-0000-0000E45E0000}"/>
    <cellStyle name="Normal 6 2 2 2 2 2 2 3 4" xfId="24538" xr:uid="{00000000-0005-0000-0000-0000E55E0000}"/>
    <cellStyle name="Normal 6 2 2 2 2 2 2 3 5" xfId="24539" xr:uid="{00000000-0005-0000-0000-0000E65E0000}"/>
    <cellStyle name="Normal 6 2 2 2 2 2 2 3 6" xfId="24540" xr:uid="{00000000-0005-0000-0000-0000E75E0000}"/>
    <cellStyle name="Normal 6 2 2 2 2 2 2 4" xfId="24541" xr:uid="{00000000-0005-0000-0000-0000E85E0000}"/>
    <cellStyle name="Normal 6 2 2 2 2 2 2 4 2" xfId="24542" xr:uid="{00000000-0005-0000-0000-0000E95E0000}"/>
    <cellStyle name="Normal 6 2 2 2 2 2 2 4 3" xfId="24543" xr:uid="{00000000-0005-0000-0000-0000EA5E0000}"/>
    <cellStyle name="Normal 6 2 2 2 2 2 2 4 4" xfId="24544" xr:uid="{00000000-0005-0000-0000-0000EB5E0000}"/>
    <cellStyle name="Normal 6 2 2 2 2 2 2 5" xfId="24545" xr:uid="{00000000-0005-0000-0000-0000EC5E0000}"/>
    <cellStyle name="Normal 6 2 2 2 2 2 2 5 2" xfId="24546" xr:uid="{00000000-0005-0000-0000-0000ED5E0000}"/>
    <cellStyle name="Normal 6 2 2 2 2 2 2 5 3" xfId="24547" xr:uid="{00000000-0005-0000-0000-0000EE5E0000}"/>
    <cellStyle name="Normal 6 2 2 2 2 2 2 5 4" xfId="24548" xr:uid="{00000000-0005-0000-0000-0000EF5E0000}"/>
    <cellStyle name="Normal 6 2 2 2 2 2 2 6" xfId="24549" xr:uid="{00000000-0005-0000-0000-0000F05E0000}"/>
    <cellStyle name="Normal 6 2 2 2 2 2 2 6 2" xfId="24550" xr:uid="{00000000-0005-0000-0000-0000F15E0000}"/>
    <cellStyle name="Normal 6 2 2 2 2 2 2 6 3" xfId="24551" xr:uid="{00000000-0005-0000-0000-0000F25E0000}"/>
    <cellStyle name="Normal 6 2 2 2 2 2 2 6 4" xfId="24552" xr:uid="{00000000-0005-0000-0000-0000F35E0000}"/>
    <cellStyle name="Normal 6 2 2 2 2 2 2 7" xfId="24553" xr:uid="{00000000-0005-0000-0000-0000F45E0000}"/>
    <cellStyle name="Normal 6 2 2 2 2 2 2 7 2" xfId="24554" xr:uid="{00000000-0005-0000-0000-0000F55E0000}"/>
    <cellStyle name="Normal 6 2 2 2 2 2 2 7 3" xfId="24555" xr:uid="{00000000-0005-0000-0000-0000F65E0000}"/>
    <cellStyle name="Normal 6 2 2 2 2 2 2 8" xfId="24556" xr:uid="{00000000-0005-0000-0000-0000F75E0000}"/>
    <cellStyle name="Normal 6 2 2 2 2 2 2 9" xfId="24557" xr:uid="{00000000-0005-0000-0000-0000F85E0000}"/>
    <cellStyle name="Normal 6 2 2 2 2 2 3" xfId="24558" xr:uid="{00000000-0005-0000-0000-0000F95E0000}"/>
    <cellStyle name="Normal 6 2 2 2 2 2 3 2" xfId="24559" xr:uid="{00000000-0005-0000-0000-0000FA5E0000}"/>
    <cellStyle name="Normal 6 2 2 2 2 2 3 2 2" xfId="24560" xr:uid="{00000000-0005-0000-0000-0000FB5E0000}"/>
    <cellStyle name="Normal 6 2 2 2 2 2 3 2 2 2" xfId="24561" xr:uid="{00000000-0005-0000-0000-0000FC5E0000}"/>
    <cellStyle name="Normal 6 2 2 2 2 2 3 2 2 3" xfId="24562" xr:uid="{00000000-0005-0000-0000-0000FD5E0000}"/>
    <cellStyle name="Normal 6 2 2 2 2 2 3 2 2 4" xfId="24563" xr:uid="{00000000-0005-0000-0000-0000FE5E0000}"/>
    <cellStyle name="Normal 6 2 2 2 2 2 3 2 3" xfId="24564" xr:uid="{00000000-0005-0000-0000-0000FF5E0000}"/>
    <cellStyle name="Normal 6 2 2 2 2 2 3 2 3 2" xfId="24565" xr:uid="{00000000-0005-0000-0000-0000005F0000}"/>
    <cellStyle name="Normal 6 2 2 2 2 2 3 2 3 3" xfId="24566" xr:uid="{00000000-0005-0000-0000-0000015F0000}"/>
    <cellStyle name="Normal 6 2 2 2 2 2 3 2 4" xfId="24567" xr:uid="{00000000-0005-0000-0000-0000025F0000}"/>
    <cellStyle name="Normal 6 2 2 2 2 2 3 2 5" xfId="24568" xr:uid="{00000000-0005-0000-0000-0000035F0000}"/>
    <cellStyle name="Normal 6 2 2 2 2 2 3 2 6" xfId="24569" xr:uid="{00000000-0005-0000-0000-0000045F0000}"/>
    <cellStyle name="Normal 6 2 2 2 2 2 3 3" xfId="24570" xr:uid="{00000000-0005-0000-0000-0000055F0000}"/>
    <cellStyle name="Normal 6 2 2 2 2 2 3 3 2" xfId="24571" xr:uid="{00000000-0005-0000-0000-0000065F0000}"/>
    <cellStyle name="Normal 6 2 2 2 2 2 3 3 3" xfId="24572" xr:uid="{00000000-0005-0000-0000-0000075F0000}"/>
    <cellStyle name="Normal 6 2 2 2 2 2 3 3 4" xfId="24573" xr:uid="{00000000-0005-0000-0000-0000085F0000}"/>
    <cellStyle name="Normal 6 2 2 2 2 2 3 4" xfId="24574" xr:uid="{00000000-0005-0000-0000-0000095F0000}"/>
    <cellStyle name="Normal 6 2 2 2 2 2 3 4 2" xfId="24575" xr:uid="{00000000-0005-0000-0000-00000A5F0000}"/>
    <cellStyle name="Normal 6 2 2 2 2 2 3 4 3" xfId="24576" xr:uid="{00000000-0005-0000-0000-00000B5F0000}"/>
    <cellStyle name="Normal 6 2 2 2 2 2 3 4 4" xfId="24577" xr:uid="{00000000-0005-0000-0000-00000C5F0000}"/>
    <cellStyle name="Normal 6 2 2 2 2 2 3 5" xfId="24578" xr:uid="{00000000-0005-0000-0000-00000D5F0000}"/>
    <cellStyle name="Normal 6 2 2 2 2 2 3 5 2" xfId="24579" xr:uid="{00000000-0005-0000-0000-00000E5F0000}"/>
    <cellStyle name="Normal 6 2 2 2 2 2 3 5 3" xfId="24580" xr:uid="{00000000-0005-0000-0000-00000F5F0000}"/>
    <cellStyle name="Normal 6 2 2 2 2 2 3 5 4" xfId="24581" xr:uid="{00000000-0005-0000-0000-0000105F0000}"/>
    <cellStyle name="Normal 6 2 2 2 2 2 3 6" xfId="24582" xr:uid="{00000000-0005-0000-0000-0000115F0000}"/>
    <cellStyle name="Normal 6 2 2 2 2 2 3 6 2" xfId="24583" xr:uid="{00000000-0005-0000-0000-0000125F0000}"/>
    <cellStyle name="Normal 6 2 2 2 2 2 3 6 3" xfId="24584" xr:uid="{00000000-0005-0000-0000-0000135F0000}"/>
    <cellStyle name="Normal 6 2 2 2 2 2 3 7" xfId="24585" xr:uid="{00000000-0005-0000-0000-0000145F0000}"/>
    <cellStyle name="Normal 6 2 2 2 2 2 3 8" xfId="24586" xr:uid="{00000000-0005-0000-0000-0000155F0000}"/>
    <cellStyle name="Normal 6 2 2 2 2 2 3 9" xfId="24587" xr:uid="{00000000-0005-0000-0000-0000165F0000}"/>
    <cellStyle name="Normal 6 2 2 2 2 2 4" xfId="24588" xr:uid="{00000000-0005-0000-0000-0000175F0000}"/>
    <cellStyle name="Normal 6 2 2 2 2 2 4 2" xfId="24589" xr:uid="{00000000-0005-0000-0000-0000185F0000}"/>
    <cellStyle name="Normal 6 2 2 2 2 2 4 2 2" xfId="24590" xr:uid="{00000000-0005-0000-0000-0000195F0000}"/>
    <cellStyle name="Normal 6 2 2 2 2 2 4 2 3" xfId="24591" xr:uid="{00000000-0005-0000-0000-00001A5F0000}"/>
    <cellStyle name="Normal 6 2 2 2 2 2 4 2 4" xfId="24592" xr:uid="{00000000-0005-0000-0000-00001B5F0000}"/>
    <cellStyle name="Normal 6 2 2 2 2 2 4 3" xfId="24593" xr:uid="{00000000-0005-0000-0000-00001C5F0000}"/>
    <cellStyle name="Normal 6 2 2 2 2 2 4 3 2" xfId="24594" xr:uid="{00000000-0005-0000-0000-00001D5F0000}"/>
    <cellStyle name="Normal 6 2 2 2 2 2 4 3 3" xfId="24595" xr:uid="{00000000-0005-0000-0000-00001E5F0000}"/>
    <cellStyle name="Normal 6 2 2 2 2 2 4 4" xfId="24596" xr:uid="{00000000-0005-0000-0000-00001F5F0000}"/>
    <cellStyle name="Normal 6 2 2 2 2 2 4 5" xfId="24597" xr:uid="{00000000-0005-0000-0000-0000205F0000}"/>
    <cellStyle name="Normal 6 2 2 2 2 2 4 6" xfId="24598" xr:uid="{00000000-0005-0000-0000-0000215F0000}"/>
    <cellStyle name="Normal 6 2 2 2 2 2 5" xfId="24599" xr:uid="{00000000-0005-0000-0000-0000225F0000}"/>
    <cellStyle name="Normal 6 2 2 2 2 2 5 2" xfId="24600" xr:uid="{00000000-0005-0000-0000-0000235F0000}"/>
    <cellStyle name="Normal 6 2 2 2 2 2 5 3" xfId="24601" xr:uid="{00000000-0005-0000-0000-0000245F0000}"/>
    <cellStyle name="Normal 6 2 2 2 2 2 5 4" xfId="24602" xr:uid="{00000000-0005-0000-0000-0000255F0000}"/>
    <cellStyle name="Normal 6 2 2 2 2 2 6" xfId="24603" xr:uid="{00000000-0005-0000-0000-0000265F0000}"/>
    <cellStyle name="Normal 6 2 2 2 2 2 6 2" xfId="24604" xr:uid="{00000000-0005-0000-0000-0000275F0000}"/>
    <cellStyle name="Normal 6 2 2 2 2 2 6 3" xfId="24605" xr:uid="{00000000-0005-0000-0000-0000285F0000}"/>
    <cellStyle name="Normal 6 2 2 2 2 2 6 4" xfId="24606" xr:uid="{00000000-0005-0000-0000-0000295F0000}"/>
    <cellStyle name="Normal 6 2 2 2 2 2 7" xfId="24607" xr:uid="{00000000-0005-0000-0000-00002A5F0000}"/>
    <cellStyle name="Normal 6 2 2 2 2 2 7 2" xfId="24608" xr:uid="{00000000-0005-0000-0000-00002B5F0000}"/>
    <cellStyle name="Normal 6 2 2 2 2 2 7 3" xfId="24609" xr:uid="{00000000-0005-0000-0000-00002C5F0000}"/>
    <cellStyle name="Normal 6 2 2 2 2 2 7 4" xfId="24610" xr:uid="{00000000-0005-0000-0000-00002D5F0000}"/>
    <cellStyle name="Normal 6 2 2 2 2 2 8" xfId="24611" xr:uid="{00000000-0005-0000-0000-00002E5F0000}"/>
    <cellStyle name="Normal 6 2 2 2 2 2 8 2" xfId="24612" xr:uid="{00000000-0005-0000-0000-00002F5F0000}"/>
    <cellStyle name="Normal 6 2 2 2 2 2 8 3" xfId="24613" xr:uid="{00000000-0005-0000-0000-0000305F0000}"/>
    <cellStyle name="Normal 6 2 2 2 2 2 9" xfId="24614" xr:uid="{00000000-0005-0000-0000-0000315F0000}"/>
    <cellStyle name="Normal 6 2 2 2 2 3" xfId="24615" xr:uid="{00000000-0005-0000-0000-0000325F0000}"/>
    <cellStyle name="Normal 6 2 2 2 2 3 10" xfId="24616" xr:uid="{00000000-0005-0000-0000-0000335F0000}"/>
    <cellStyle name="Normal 6 2 2 2 2 3 2" xfId="24617" xr:uid="{00000000-0005-0000-0000-0000345F0000}"/>
    <cellStyle name="Normal 6 2 2 2 2 3 2 2" xfId="24618" xr:uid="{00000000-0005-0000-0000-0000355F0000}"/>
    <cellStyle name="Normal 6 2 2 2 2 3 2 2 2" xfId="24619" xr:uid="{00000000-0005-0000-0000-0000365F0000}"/>
    <cellStyle name="Normal 6 2 2 2 2 3 2 2 2 2" xfId="24620" xr:uid="{00000000-0005-0000-0000-0000375F0000}"/>
    <cellStyle name="Normal 6 2 2 2 2 3 2 2 2 3" xfId="24621" xr:uid="{00000000-0005-0000-0000-0000385F0000}"/>
    <cellStyle name="Normal 6 2 2 2 2 3 2 2 2 4" xfId="24622" xr:uid="{00000000-0005-0000-0000-0000395F0000}"/>
    <cellStyle name="Normal 6 2 2 2 2 3 2 2 3" xfId="24623" xr:uid="{00000000-0005-0000-0000-00003A5F0000}"/>
    <cellStyle name="Normal 6 2 2 2 2 3 2 2 3 2" xfId="24624" xr:uid="{00000000-0005-0000-0000-00003B5F0000}"/>
    <cellStyle name="Normal 6 2 2 2 2 3 2 2 3 3" xfId="24625" xr:uid="{00000000-0005-0000-0000-00003C5F0000}"/>
    <cellStyle name="Normal 6 2 2 2 2 3 2 2 4" xfId="24626" xr:uid="{00000000-0005-0000-0000-00003D5F0000}"/>
    <cellStyle name="Normal 6 2 2 2 2 3 2 2 5" xfId="24627" xr:uid="{00000000-0005-0000-0000-00003E5F0000}"/>
    <cellStyle name="Normal 6 2 2 2 2 3 2 2 6" xfId="24628" xr:uid="{00000000-0005-0000-0000-00003F5F0000}"/>
    <cellStyle name="Normal 6 2 2 2 2 3 2 3" xfId="24629" xr:uid="{00000000-0005-0000-0000-0000405F0000}"/>
    <cellStyle name="Normal 6 2 2 2 2 3 2 3 2" xfId="24630" xr:uid="{00000000-0005-0000-0000-0000415F0000}"/>
    <cellStyle name="Normal 6 2 2 2 2 3 2 3 3" xfId="24631" xr:uid="{00000000-0005-0000-0000-0000425F0000}"/>
    <cellStyle name="Normal 6 2 2 2 2 3 2 3 4" xfId="24632" xr:uid="{00000000-0005-0000-0000-0000435F0000}"/>
    <cellStyle name="Normal 6 2 2 2 2 3 2 4" xfId="24633" xr:uid="{00000000-0005-0000-0000-0000445F0000}"/>
    <cellStyle name="Normal 6 2 2 2 2 3 2 4 2" xfId="24634" xr:uid="{00000000-0005-0000-0000-0000455F0000}"/>
    <cellStyle name="Normal 6 2 2 2 2 3 2 4 3" xfId="24635" xr:uid="{00000000-0005-0000-0000-0000465F0000}"/>
    <cellStyle name="Normal 6 2 2 2 2 3 2 4 4" xfId="24636" xr:uid="{00000000-0005-0000-0000-0000475F0000}"/>
    <cellStyle name="Normal 6 2 2 2 2 3 2 5" xfId="24637" xr:uid="{00000000-0005-0000-0000-0000485F0000}"/>
    <cellStyle name="Normal 6 2 2 2 2 3 2 5 2" xfId="24638" xr:uid="{00000000-0005-0000-0000-0000495F0000}"/>
    <cellStyle name="Normal 6 2 2 2 2 3 2 5 3" xfId="24639" xr:uid="{00000000-0005-0000-0000-00004A5F0000}"/>
    <cellStyle name="Normal 6 2 2 2 2 3 2 5 4" xfId="24640" xr:uid="{00000000-0005-0000-0000-00004B5F0000}"/>
    <cellStyle name="Normal 6 2 2 2 2 3 2 6" xfId="24641" xr:uid="{00000000-0005-0000-0000-00004C5F0000}"/>
    <cellStyle name="Normal 6 2 2 2 2 3 2 6 2" xfId="24642" xr:uid="{00000000-0005-0000-0000-00004D5F0000}"/>
    <cellStyle name="Normal 6 2 2 2 2 3 2 6 3" xfId="24643" xr:uid="{00000000-0005-0000-0000-00004E5F0000}"/>
    <cellStyle name="Normal 6 2 2 2 2 3 2 7" xfId="24644" xr:uid="{00000000-0005-0000-0000-00004F5F0000}"/>
    <cellStyle name="Normal 6 2 2 2 2 3 2 8" xfId="24645" xr:uid="{00000000-0005-0000-0000-0000505F0000}"/>
    <cellStyle name="Normal 6 2 2 2 2 3 2 9" xfId="24646" xr:uid="{00000000-0005-0000-0000-0000515F0000}"/>
    <cellStyle name="Normal 6 2 2 2 2 3 3" xfId="24647" xr:uid="{00000000-0005-0000-0000-0000525F0000}"/>
    <cellStyle name="Normal 6 2 2 2 2 3 3 2" xfId="24648" xr:uid="{00000000-0005-0000-0000-0000535F0000}"/>
    <cellStyle name="Normal 6 2 2 2 2 3 3 2 2" xfId="24649" xr:uid="{00000000-0005-0000-0000-0000545F0000}"/>
    <cellStyle name="Normal 6 2 2 2 2 3 3 2 3" xfId="24650" xr:uid="{00000000-0005-0000-0000-0000555F0000}"/>
    <cellStyle name="Normal 6 2 2 2 2 3 3 2 4" xfId="24651" xr:uid="{00000000-0005-0000-0000-0000565F0000}"/>
    <cellStyle name="Normal 6 2 2 2 2 3 3 3" xfId="24652" xr:uid="{00000000-0005-0000-0000-0000575F0000}"/>
    <cellStyle name="Normal 6 2 2 2 2 3 3 3 2" xfId="24653" xr:uid="{00000000-0005-0000-0000-0000585F0000}"/>
    <cellStyle name="Normal 6 2 2 2 2 3 3 3 3" xfId="24654" xr:uid="{00000000-0005-0000-0000-0000595F0000}"/>
    <cellStyle name="Normal 6 2 2 2 2 3 3 4" xfId="24655" xr:uid="{00000000-0005-0000-0000-00005A5F0000}"/>
    <cellStyle name="Normal 6 2 2 2 2 3 3 5" xfId="24656" xr:uid="{00000000-0005-0000-0000-00005B5F0000}"/>
    <cellStyle name="Normal 6 2 2 2 2 3 3 6" xfId="24657" xr:uid="{00000000-0005-0000-0000-00005C5F0000}"/>
    <cellStyle name="Normal 6 2 2 2 2 3 4" xfId="24658" xr:uid="{00000000-0005-0000-0000-00005D5F0000}"/>
    <cellStyle name="Normal 6 2 2 2 2 3 4 2" xfId="24659" xr:uid="{00000000-0005-0000-0000-00005E5F0000}"/>
    <cellStyle name="Normal 6 2 2 2 2 3 4 3" xfId="24660" xr:uid="{00000000-0005-0000-0000-00005F5F0000}"/>
    <cellStyle name="Normal 6 2 2 2 2 3 4 4" xfId="24661" xr:uid="{00000000-0005-0000-0000-0000605F0000}"/>
    <cellStyle name="Normal 6 2 2 2 2 3 5" xfId="24662" xr:uid="{00000000-0005-0000-0000-0000615F0000}"/>
    <cellStyle name="Normal 6 2 2 2 2 3 5 2" xfId="24663" xr:uid="{00000000-0005-0000-0000-0000625F0000}"/>
    <cellStyle name="Normal 6 2 2 2 2 3 5 3" xfId="24664" xr:uid="{00000000-0005-0000-0000-0000635F0000}"/>
    <cellStyle name="Normal 6 2 2 2 2 3 5 4" xfId="24665" xr:uid="{00000000-0005-0000-0000-0000645F0000}"/>
    <cellStyle name="Normal 6 2 2 2 2 3 6" xfId="24666" xr:uid="{00000000-0005-0000-0000-0000655F0000}"/>
    <cellStyle name="Normal 6 2 2 2 2 3 6 2" xfId="24667" xr:uid="{00000000-0005-0000-0000-0000665F0000}"/>
    <cellStyle name="Normal 6 2 2 2 2 3 6 3" xfId="24668" xr:uid="{00000000-0005-0000-0000-0000675F0000}"/>
    <cellStyle name="Normal 6 2 2 2 2 3 6 4" xfId="24669" xr:uid="{00000000-0005-0000-0000-0000685F0000}"/>
    <cellStyle name="Normal 6 2 2 2 2 3 7" xfId="24670" xr:uid="{00000000-0005-0000-0000-0000695F0000}"/>
    <cellStyle name="Normal 6 2 2 2 2 3 7 2" xfId="24671" xr:uid="{00000000-0005-0000-0000-00006A5F0000}"/>
    <cellStyle name="Normal 6 2 2 2 2 3 7 3" xfId="24672" xr:uid="{00000000-0005-0000-0000-00006B5F0000}"/>
    <cellStyle name="Normal 6 2 2 2 2 3 8" xfId="24673" xr:uid="{00000000-0005-0000-0000-00006C5F0000}"/>
    <cellStyle name="Normal 6 2 2 2 2 3 9" xfId="24674" xr:uid="{00000000-0005-0000-0000-00006D5F0000}"/>
    <cellStyle name="Normal 6 2 2 2 2 4" xfId="24675" xr:uid="{00000000-0005-0000-0000-00006E5F0000}"/>
    <cellStyle name="Normal 6 2 2 2 2 4 2" xfId="24676" xr:uid="{00000000-0005-0000-0000-00006F5F0000}"/>
    <cellStyle name="Normal 6 2 2 2 2 4 2 2" xfId="24677" xr:uid="{00000000-0005-0000-0000-0000705F0000}"/>
    <cellStyle name="Normal 6 2 2 2 2 4 2 2 2" xfId="24678" xr:uid="{00000000-0005-0000-0000-0000715F0000}"/>
    <cellStyle name="Normal 6 2 2 2 2 4 2 2 3" xfId="24679" xr:uid="{00000000-0005-0000-0000-0000725F0000}"/>
    <cellStyle name="Normal 6 2 2 2 2 4 2 2 4" xfId="24680" xr:uid="{00000000-0005-0000-0000-0000735F0000}"/>
    <cellStyle name="Normal 6 2 2 2 2 4 2 3" xfId="24681" xr:uid="{00000000-0005-0000-0000-0000745F0000}"/>
    <cellStyle name="Normal 6 2 2 2 2 4 2 3 2" xfId="24682" xr:uid="{00000000-0005-0000-0000-0000755F0000}"/>
    <cellStyle name="Normal 6 2 2 2 2 4 2 3 3" xfId="24683" xr:uid="{00000000-0005-0000-0000-0000765F0000}"/>
    <cellStyle name="Normal 6 2 2 2 2 4 2 4" xfId="24684" xr:uid="{00000000-0005-0000-0000-0000775F0000}"/>
    <cellStyle name="Normal 6 2 2 2 2 4 2 5" xfId="24685" xr:uid="{00000000-0005-0000-0000-0000785F0000}"/>
    <cellStyle name="Normal 6 2 2 2 2 4 2 6" xfId="24686" xr:uid="{00000000-0005-0000-0000-0000795F0000}"/>
    <cellStyle name="Normal 6 2 2 2 2 4 3" xfId="24687" xr:uid="{00000000-0005-0000-0000-00007A5F0000}"/>
    <cellStyle name="Normal 6 2 2 2 2 4 3 2" xfId="24688" xr:uid="{00000000-0005-0000-0000-00007B5F0000}"/>
    <cellStyle name="Normal 6 2 2 2 2 4 3 3" xfId="24689" xr:uid="{00000000-0005-0000-0000-00007C5F0000}"/>
    <cellStyle name="Normal 6 2 2 2 2 4 3 4" xfId="24690" xr:uid="{00000000-0005-0000-0000-00007D5F0000}"/>
    <cellStyle name="Normal 6 2 2 2 2 4 4" xfId="24691" xr:uid="{00000000-0005-0000-0000-00007E5F0000}"/>
    <cellStyle name="Normal 6 2 2 2 2 4 4 2" xfId="24692" xr:uid="{00000000-0005-0000-0000-00007F5F0000}"/>
    <cellStyle name="Normal 6 2 2 2 2 4 4 3" xfId="24693" xr:uid="{00000000-0005-0000-0000-0000805F0000}"/>
    <cellStyle name="Normal 6 2 2 2 2 4 4 4" xfId="24694" xr:uid="{00000000-0005-0000-0000-0000815F0000}"/>
    <cellStyle name="Normal 6 2 2 2 2 4 5" xfId="24695" xr:uid="{00000000-0005-0000-0000-0000825F0000}"/>
    <cellStyle name="Normal 6 2 2 2 2 4 5 2" xfId="24696" xr:uid="{00000000-0005-0000-0000-0000835F0000}"/>
    <cellStyle name="Normal 6 2 2 2 2 4 5 3" xfId="24697" xr:uid="{00000000-0005-0000-0000-0000845F0000}"/>
    <cellStyle name="Normal 6 2 2 2 2 4 5 4" xfId="24698" xr:uid="{00000000-0005-0000-0000-0000855F0000}"/>
    <cellStyle name="Normal 6 2 2 2 2 4 6" xfId="24699" xr:uid="{00000000-0005-0000-0000-0000865F0000}"/>
    <cellStyle name="Normal 6 2 2 2 2 4 6 2" xfId="24700" xr:uid="{00000000-0005-0000-0000-0000875F0000}"/>
    <cellStyle name="Normal 6 2 2 2 2 4 6 3" xfId="24701" xr:uid="{00000000-0005-0000-0000-0000885F0000}"/>
    <cellStyle name="Normal 6 2 2 2 2 4 7" xfId="24702" xr:uid="{00000000-0005-0000-0000-0000895F0000}"/>
    <cellStyle name="Normal 6 2 2 2 2 4 8" xfId="24703" xr:uid="{00000000-0005-0000-0000-00008A5F0000}"/>
    <cellStyle name="Normal 6 2 2 2 2 4 9" xfId="24704" xr:uid="{00000000-0005-0000-0000-00008B5F0000}"/>
    <cellStyle name="Normal 6 2 2 2 2 5" xfId="24705" xr:uid="{00000000-0005-0000-0000-00008C5F0000}"/>
    <cellStyle name="Normal 6 2 2 2 2 5 2" xfId="24706" xr:uid="{00000000-0005-0000-0000-00008D5F0000}"/>
    <cellStyle name="Normal 6 2 2 2 2 5 2 2" xfId="24707" xr:uid="{00000000-0005-0000-0000-00008E5F0000}"/>
    <cellStyle name="Normal 6 2 2 2 2 5 2 2 2" xfId="24708" xr:uid="{00000000-0005-0000-0000-00008F5F0000}"/>
    <cellStyle name="Normal 6 2 2 2 2 5 2 2 3" xfId="24709" xr:uid="{00000000-0005-0000-0000-0000905F0000}"/>
    <cellStyle name="Normal 6 2 2 2 2 5 2 2 4" xfId="24710" xr:uid="{00000000-0005-0000-0000-0000915F0000}"/>
    <cellStyle name="Normal 6 2 2 2 2 5 2 3" xfId="24711" xr:uid="{00000000-0005-0000-0000-0000925F0000}"/>
    <cellStyle name="Normal 6 2 2 2 2 5 2 3 2" xfId="24712" xr:uid="{00000000-0005-0000-0000-0000935F0000}"/>
    <cellStyle name="Normal 6 2 2 2 2 5 2 3 3" xfId="24713" xr:uid="{00000000-0005-0000-0000-0000945F0000}"/>
    <cellStyle name="Normal 6 2 2 2 2 5 2 4" xfId="24714" xr:uid="{00000000-0005-0000-0000-0000955F0000}"/>
    <cellStyle name="Normal 6 2 2 2 2 5 2 5" xfId="24715" xr:uid="{00000000-0005-0000-0000-0000965F0000}"/>
    <cellStyle name="Normal 6 2 2 2 2 5 2 6" xfId="24716" xr:uid="{00000000-0005-0000-0000-0000975F0000}"/>
    <cellStyle name="Normal 6 2 2 2 2 5 3" xfId="24717" xr:uid="{00000000-0005-0000-0000-0000985F0000}"/>
    <cellStyle name="Normal 6 2 2 2 2 5 3 2" xfId="24718" xr:uid="{00000000-0005-0000-0000-0000995F0000}"/>
    <cellStyle name="Normal 6 2 2 2 2 5 3 3" xfId="24719" xr:uid="{00000000-0005-0000-0000-00009A5F0000}"/>
    <cellStyle name="Normal 6 2 2 2 2 5 3 4" xfId="24720" xr:uid="{00000000-0005-0000-0000-00009B5F0000}"/>
    <cellStyle name="Normal 6 2 2 2 2 5 4" xfId="24721" xr:uid="{00000000-0005-0000-0000-00009C5F0000}"/>
    <cellStyle name="Normal 6 2 2 2 2 5 4 2" xfId="24722" xr:uid="{00000000-0005-0000-0000-00009D5F0000}"/>
    <cellStyle name="Normal 6 2 2 2 2 5 4 3" xfId="24723" xr:uid="{00000000-0005-0000-0000-00009E5F0000}"/>
    <cellStyle name="Normal 6 2 2 2 2 5 4 4" xfId="24724" xr:uid="{00000000-0005-0000-0000-00009F5F0000}"/>
    <cellStyle name="Normal 6 2 2 2 2 5 5" xfId="24725" xr:uid="{00000000-0005-0000-0000-0000A05F0000}"/>
    <cellStyle name="Normal 6 2 2 2 2 5 5 2" xfId="24726" xr:uid="{00000000-0005-0000-0000-0000A15F0000}"/>
    <cellStyle name="Normal 6 2 2 2 2 5 5 3" xfId="24727" xr:uid="{00000000-0005-0000-0000-0000A25F0000}"/>
    <cellStyle name="Normal 6 2 2 2 2 5 5 4" xfId="24728" xr:uid="{00000000-0005-0000-0000-0000A35F0000}"/>
    <cellStyle name="Normal 6 2 2 2 2 5 6" xfId="24729" xr:uid="{00000000-0005-0000-0000-0000A45F0000}"/>
    <cellStyle name="Normal 6 2 2 2 2 5 6 2" xfId="24730" xr:uid="{00000000-0005-0000-0000-0000A55F0000}"/>
    <cellStyle name="Normal 6 2 2 2 2 5 6 3" xfId="24731" xr:uid="{00000000-0005-0000-0000-0000A65F0000}"/>
    <cellStyle name="Normal 6 2 2 2 2 5 7" xfId="24732" xr:uid="{00000000-0005-0000-0000-0000A75F0000}"/>
    <cellStyle name="Normal 6 2 2 2 2 5 8" xfId="24733" xr:uid="{00000000-0005-0000-0000-0000A85F0000}"/>
    <cellStyle name="Normal 6 2 2 2 2 5 9" xfId="24734" xr:uid="{00000000-0005-0000-0000-0000A95F0000}"/>
    <cellStyle name="Normal 6 2 2 2 2 6" xfId="24735" xr:uid="{00000000-0005-0000-0000-0000AA5F0000}"/>
    <cellStyle name="Normal 6 2 2 2 2 6 2" xfId="24736" xr:uid="{00000000-0005-0000-0000-0000AB5F0000}"/>
    <cellStyle name="Normal 6 2 2 2 2 6 2 2" xfId="24737" xr:uid="{00000000-0005-0000-0000-0000AC5F0000}"/>
    <cellStyle name="Normal 6 2 2 2 2 6 2 2 2" xfId="24738" xr:uid="{00000000-0005-0000-0000-0000AD5F0000}"/>
    <cellStyle name="Normal 6 2 2 2 2 6 2 2 3" xfId="24739" xr:uid="{00000000-0005-0000-0000-0000AE5F0000}"/>
    <cellStyle name="Normal 6 2 2 2 2 6 2 2 4" xfId="24740" xr:uid="{00000000-0005-0000-0000-0000AF5F0000}"/>
    <cellStyle name="Normal 6 2 2 2 2 6 2 3" xfId="24741" xr:uid="{00000000-0005-0000-0000-0000B05F0000}"/>
    <cellStyle name="Normal 6 2 2 2 2 6 2 3 2" xfId="24742" xr:uid="{00000000-0005-0000-0000-0000B15F0000}"/>
    <cellStyle name="Normal 6 2 2 2 2 6 2 3 3" xfId="24743" xr:uid="{00000000-0005-0000-0000-0000B25F0000}"/>
    <cellStyle name="Normal 6 2 2 2 2 6 2 4" xfId="24744" xr:uid="{00000000-0005-0000-0000-0000B35F0000}"/>
    <cellStyle name="Normal 6 2 2 2 2 6 2 5" xfId="24745" xr:uid="{00000000-0005-0000-0000-0000B45F0000}"/>
    <cellStyle name="Normal 6 2 2 2 2 6 2 6" xfId="24746" xr:uid="{00000000-0005-0000-0000-0000B55F0000}"/>
    <cellStyle name="Normal 6 2 2 2 2 6 3" xfId="24747" xr:uid="{00000000-0005-0000-0000-0000B65F0000}"/>
    <cellStyle name="Normal 6 2 2 2 2 6 3 2" xfId="24748" xr:uid="{00000000-0005-0000-0000-0000B75F0000}"/>
    <cellStyle name="Normal 6 2 2 2 2 6 3 3" xfId="24749" xr:uid="{00000000-0005-0000-0000-0000B85F0000}"/>
    <cellStyle name="Normal 6 2 2 2 2 6 3 4" xfId="24750" xr:uid="{00000000-0005-0000-0000-0000B95F0000}"/>
    <cellStyle name="Normal 6 2 2 2 2 6 4" xfId="24751" xr:uid="{00000000-0005-0000-0000-0000BA5F0000}"/>
    <cellStyle name="Normal 6 2 2 2 2 6 4 2" xfId="24752" xr:uid="{00000000-0005-0000-0000-0000BB5F0000}"/>
    <cellStyle name="Normal 6 2 2 2 2 6 4 3" xfId="24753" xr:uid="{00000000-0005-0000-0000-0000BC5F0000}"/>
    <cellStyle name="Normal 6 2 2 2 2 6 4 4" xfId="24754" xr:uid="{00000000-0005-0000-0000-0000BD5F0000}"/>
    <cellStyle name="Normal 6 2 2 2 2 6 5" xfId="24755" xr:uid="{00000000-0005-0000-0000-0000BE5F0000}"/>
    <cellStyle name="Normal 6 2 2 2 2 6 5 2" xfId="24756" xr:uid="{00000000-0005-0000-0000-0000BF5F0000}"/>
    <cellStyle name="Normal 6 2 2 2 2 6 5 3" xfId="24757" xr:uid="{00000000-0005-0000-0000-0000C05F0000}"/>
    <cellStyle name="Normal 6 2 2 2 2 6 6" xfId="24758" xr:uid="{00000000-0005-0000-0000-0000C15F0000}"/>
    <cellStyle name="Normal 6 2 2 2 2 6 7" xfId="24759" xr:uid="{00000000-0005-0000-0000-0000C25F0000}"/>
    <cellStyle name="Normal 6 2 2 2 2 6 8" xfId="24760" xr:uid="{00000000-0005-0000-0000-0000C35F0000}"/>
    <cellStyle name="Normal 6 2 2 2 2 7" xfId="24761" xr:uid="{00000000-0005-0000-0000-0000C45F0000}"/>
    <cellStyle name="Normal 6 2 2 2 2 7 2" xfId="24762" xr:uid="{00000000-0005-0000-0000-0000C55F0000}"/>
    <cellStyle name="Normal 6 2 2 2 2 7 2 2" xfId="24763" xr:uid="{00000000-0005-0000-0000-0000C65F0000}"/>
    <cellStyle name="Normal 6 2 2 2 2 7 2 3" xfId="24764" xr:uid="{00000000-0005-0000-0000-0000C75F0000}"/>
    <cellStyle name="Normal 6 2 2 2 2 7 2 4" xfId="24765" xr:uid="{00000000-0005-0000-0000-0000C85F0000}"/>
    <cellStyle name="Normal 6 2 2 2 2 7 3" xfId="24766" xr:uid="{00000000-0005-0000-0000-0000C95F0000}"/>
    <cellStyle name="Normal 6 2 2 2 2 7 3 2" xfId="24767" xr:uid="{00000000-0005-0000-0000-0000CA5F0000}"/>
    <cellStyle name="Normal 6 2 2 2 2 7 3 3" xfId="24768" xr:uid="{00000000-0005-0000-0000-0000CB5F0000}"/>
    <cellStyle name="Normal 6 2 2 2 2 7 4" xfId="24769" xr:uid="{00000000-0005-0000-0000-0000CC5F0000}"/>
    <cellStyle name="Normal 6 2 2 2 2 7 5" xfId="24770" xr:uid="{00000000-0005-0000-0000-0000CD5F0000}"/>
    <cellStyle name="Normal 6 2 2 2 2 7 6" xfId="24771" xr:uid="{00000000-0005-0000-0000-0000CE5F0000}"/>
    <cellStyle name="Normal 6 2 2 2 2 8" xfId="24772" xr:uid="{00000000-0005-0000-0000-0000CF5F0000}"/>
    <cellStyle name="Normal 6 2 2 2 2 8 2" xfId="24773" xr:uid="{00000000-0005-0000-0000-0000D05F0000}"/>
    <cellStyle name="Normal 6 2 2 2 2 8 3" xfId="24774" xr:uid="{00000000-0005-0000-0000-0000D15F0000}"/>
    <cellStyle name="Normal 6 2 2 2 2 8 4" xfId="24775" xr:uid="{00000000-0005-0000-0000-0000D25F0000}"/>
    <cellStyle name="Normal 6 2 2 2 2 9" xfId="24776" xr:uid="{00000000-0005-0000-0000-0000D35F0000}"/>
    <cellStyle name="Normal 6 2 2 2 2 9 2" xfId="24777" xr:uid="{00000000-0005-0000-0000-0000D45F0000}"/>
    <cellStyle name="Normal 6 2 2 2 2 9 3" xfId="24778" xr:uid="{00000000-0005-0000-0000-0000D55F0000}"/>
    <cellStyle name="Normal 6 2 2 2 2 9 4" xfId="24779" xr:uid="{00000000-0005-0000-0000-0000D65F0000}"/>
    <cellStyle name="Normal 6 2 2 2 3" xfId="323" xr:uid="{00000000-0005-0000-0000-0000D75F0000}"/>
    <cellStyle name="Normal 6 2 2 2 3 10" xfId="24780" xr:uid="{00000000-0005-0000-0000-0000D85F0000}"/>
    <cellStyle name="Normal 6 2 2 2 3 10 2" xfId="24781" xr:uid="{00000000-0005-0000-0000-0000D95F0000}"/>
    <cellStyle name="Normal 6 2 2 2 3 10 3" xfId="24782" xr:uid="{00000000-0005-0000-0000-0000DA5F0000}"/>
    <cellStyle name="Normal 6 2 2 2 3 10 4" xfId="24783" xr:uid="{00000000-0005-0000-0000-0000DB5F0000}"/>
    <cellStyle name="Normal 6 2 2 2 3 11" xfId="24784" xr:uid="{00000000-0005-0000-0000-0000DC5F0000}"/>
    <cellStyle name="Normal 6 2 2 2 3 11 2" xfId="24785" xr:uid="{00000000-0005-0000-0000-0000DD5F0000}"/>
    <cellStyle name="Normal 6 2 2 2 3 11 3" xfId="24786" xr:uid="{00000000-0005-0000-0000-0000DE5F0000}"/>
    <cellStyle name="Normal 6 2 2 2 3 12" xfId="24787" xr:uid="{00000000-0005-0000-0000-0000DF5F0000}"/>
    <cellStyle name="Normal 6 2 2 2 3 13" xfId="24788" xr:uid="{00000000-0005-0000-0000-0000E05F0000}"/>
    <cellStyle name="Normal 6 2 2 2 3 14" xfId="24789" xr:uid="{00000000-0005-0000-0000-0000E15F0000}"/>
    <cellStyle name="Normal 6 2 2 2 3 2" xfId="24790" xr:uid="{00000000-0005-0000-0000-0000E25F0000}"/>
    <cellStyle name="Normal 6 2 2 2 3 2 10" xfId="24791" xr:uid="{00000000-0005-0000-0000-0000E35F0000}"/>
    <cellStyle name="Normal 6 2 2 2 3 2 11" xfId="24792" xr:uid="{00000000-0005-0000-0000-0000E45F0000}"/>
    <cellStyle name="Normal 6 2 2 2 3 2 2" xfId="24793" xr:uid="{00000000-0005-0000-0000-0000E55F0000}"/>
    <cellStyle name="Normal 6 2 2 2 3 2 2 10" xfId="24794" xr:uid="{00000000-0005-0000-0000-0000E65F0000}"/>
    <cellStyle name="Normal 6 2 2 2 3 2 2 2" xfId="24795" xr:uid="{00000000-0005-0000-0000-0000E75F0000}"/>
    <cellStyle name="Normal 6 2 2 2 3 2 2 2 2" xfId="24796" xr:uid="{00000000-0005-0000-0000-0000E85F0000}"/>
    <cellStyle name="Normal 6 2 2 2 3 2 2 2 2 2" xfId="24797" xr:uid="{00000000-0005-0000-0000-0000E95F0000}"/>
    <cellStyle name="Normal 6 2 2 2 3 2 2 2 2 2 2" xfId="24798" xr:uid="{00000000-0005-0000-0000-0000EA5F0000}"/>
    <cellStyle name="Normal 6 2 2 2 3 2 2 2 2 2 3" xfId="24799" xr:uid="{00000000-0005-0000-0000-0000EB5F0000}"/>
    <cellStyle name="Normal 6 2 2 2 3 2 2 2 2 2 4" xfId="24800" xr:uid="{00000000-0005-0000-0000-0000EC5F0000}"/>
    <cellStyle name="Normal 6 2 2 2 3 2 2 2 2 3" xfId="24801" xr:uid="{00000000-0005-0000-0000-0000ED5F0000}"/>
    <cellStyle name="Normal 6 2 2 2 3 2 2 2 2 3 2" xfId="24802" xr:uid="{00000000-0005-0000-0000-0000EE5F0000}"/>
    <cellStyle name="Normal 6 2 2 2 3 2 2 2 2 3 3" xfId="24803" xr:uid="{00000000-0005-0000-0000-0000EF5F0000}"/>
    <cellStyle name="Normal 6 2 2 2 3 2 2 2 2 4" xfId="24804" xr:uid="{00000000-0005-0000-0000-0000F05F0000}"/>
    <cellStyle name="Normal 6 2 2 2 3 2 2 2 2 5" xfId="24805" xr:uid="{00000000-0005-0000-0000-0000F15F0000}"/>
    <cellStyle name="Normal 6 2 2 2 3 2 2 2 2 6" xfId="24806" xr:uid="{00000000-0005-0000-0000-0000F25F0000}"/>
    <cellStyle name="Normal 6 2 2 2 3 2 2 2 3" xfId="24807" xr:uid="{00000000-0005-0000-0000-0000F35F0000}"/>
    <cellStyle name="Normal 6 2 2 2 3 2 2 2 3 2" xfId="24808" xr:uid="{00000000-0005-0000-0000-0000F45F0000}"/>
    <cellStyle name="Normal 6 2 2 2 3 2 2 2 3 3" xfId="24809" xr:uid="{00000000-0005-0000-0000-0000F55F0000}"/>
    <cellStyle name="Normal 6 2 2 2 3 2 2 2 3 4" xfId="24810" xr:uid="{00000000-0005-0000-0000-0000F65F0000}"/>
    <cellStyle name="Normal 6 2 2 2 3 2 2 2 4" xfId="24811" xr:uid="{00000000-0005-0000-0000-0000F75F0000}"/>
    <cellStyle name="Normal 6 2 2 2 3 2 2 2 4 2" xfId="24812" xr:uid="{00000000-0005-0000-0000-0000F85F0000}"/>
    <cellStyle name="Normal 6 2 2 2 3 2 2 2 4 3" xfId="24813" xr:uid="{00000000-0005-0000-0000-0000F95F0000}"/>
    <cellStyle name="Normal 6 2 2 2 3 2 2 2 4 4" xfId="24814" xr:uid="{00000000-0005-0000-0000-0000FA5F0000}"/>
    <cellStyle name="Normal 6 2 2 2 3 2 2 2 5" xfId="24815" xr:uid="{00000000-0005-0000-0000-0000FB5F0000}"/>
    <cellStyle name="Normal 6 2 2 2 3 2 2 2 5 2" xfId="24816" xr:uid="{00000000-0005-0000-0000-0000FC5F0000}"/>
    <cellStyle name="Normal 6 2 2 2 3 2 2 2 5 3" xfId="24817" xr:uid="{00000000-0005-0000-0000-0000FD5F0000}"/>
    <cellStyle name="Normal 6 2 2 2 3 2 2 2 5 4" xfId="24818" xr:uid="{00000000-0005-0000-0000-0000FE5F0000}"/>
    <cellStyle name="Normal 6 2 2 2 3 2 2 2 6" xfId="24819" xr:uid="{00000000-0005-0000-0000-0000FF5F0000}"/>
    <cellStyle name="Normal 6 2 2 2 3 2 2 2 6 2" xfId="24820" xr:uid="{00000000-0005-0000-0000-000000600000}"/>
    <cellStyle name="Normal 6 2 2 2 3 2 2 2 6 3" xfId="24821" xr:uid="{00000000-0005-0000-0000-000001600000}"/>
    <cellStyle name="Normal 6 2 2 2 3 2 2 2 7" xfId="24822" xr:uid="{00000000-0005-0000-0000-000002600000}"/>
    <cellStyle name="Normal 6 2 2 2 3 2 2 2 8" xfId="24823" xr:uid="{00000000-0005-0000-0000-000003600000}"/>
    <cellStyle name="Normal 6 2 2 2 3 2 2 2 9" xfId="24824" xr:uid="{00000000-0005-0000-0000-000004600000}"/>
    <cellStyle name="Normal 6 2 2 2 3 2 2 3" xfId="24825" xr:uid="{00000000-0005-0000-0000-000005600000}"/>
    <cellStyle name="Normal 6 2 2 2 3 2 2 3 2" xfId="24826" xr:uid="{00000000-0005-0000-0000-000006600000}"/>
    <cellStyle name="Normal 6 2 2 2 3 2 2 3 2 2" xfId="24827" xr:uid="{00000000-0005-0000-0000-000007600000}"/>
    <cellStyle name="Normal 6 2 2 2 3 2 2 3 2 3" xfId="24828" xr:uid="{00000000-0005-0000-0000-000008600000}"/>
    <cellStyle name="Normal 6 2 2 2 3 2 2 3 2 4" xfId="24829" xr:uid="{00000000-0005-0000-0000-000009600000}"/>
    <cellStyle name="Normal 6 2 2 2 3 2 2 3 3" xfId="24830" xr:uid="{00000000-0005-0000-0000-00000A600000}"/>
    <cellStyle name="Normal 6 2 2 2 3 2 2 3 3 2" xfId="24831" xr:uid="{00000000-0005-0000-0000-00000B600000}"/>
    <cellStyle name="Normal 6 2 2 2 3 2 2 3 3 3" xfId="24832" xr:uid="{00000000-0005-0000-0000-00000C600000}"/>
    <cellStyle name="Normal 6 2 2 2 3 2 2 3 4" xfId="24833" xr:uid="{00000000-0005-0000-0000-00000D600000}"/>
    <cellStyle name="Normal 6 2 2 2 3 2 2 3 5" xfId="24834" xr:uid="{00000000-0005-0000-0000-00000E600000}"/>
    <cellStyle name="Normal 6 2 2 2 3 2 2 3 6" xfId="24835" xr:uid="{00000000-0005-0000-0000-00000F600000}"/>
    <cellStyle name="Normal 6 2 2 2 3 2 2 4" xfId="24836" xr:uid="{00000000-0005-0000-0000-000010600000}"/>
    <cellStyle name="Normal 6 2 2 2 3 2 2 4 2" xfId="24837" xr:uid="{00000000-0005-0000-0000-000011600000}"/>
    <cellStyle name="Normal 6 2 2 2 3 2 2 4 3" xfId="24838" xr:uid="{00000000-0005-0000-0000-000012600000}"/>
    <cellStyle name="Normal 6 2 2 2 3 2 2 4 4" xfId="24839" xr:uid="{00000000-0005-0000-0000-000013600000}"/>
    <cellStyle name="Normal 6 2 2 2 3 2 2 5" xfId="24840" xr:uid="{00000000-0005-0000-0000-000014600000}"/>
    <cellStyle name="Normal 6 2 2 2 3 2 2 5 2" xfId="24841" xr:uid="{00000000-0005-0000-0000-000015600000}"/>
    <cellStyle name="Normal 6 2 2 2 3 2 2 5 3" xfId="24842" xr:uid="{00000000-0005-0000-0000-000016600000}"/>
    <cellStyle name="Normal 6 2 2 2 3 2 2 5 4" xfId="24843" xr:uid="{00000000-0005-0000-0000-000017600000}"/>
    <cellStyle name="Normal 6 2 2 2 3 2 2 6" xfId="24844" xr:uid="{00000000-0005-0000-0000-000018600000}"/>
    <cellStyle name="Normal 6 2 2 2 3 2 2 6 2" xfId="24845" xr:uid="{00000000-0005-0000-0000-000019600000}"/>
    <cellStyle name="Normal 6 2 2 2 3 2 2 6 3" xfId="24846" xr:uid="{00000000-0005-0000-0000-00001A600000}"/>
    <cellStyle name="Normal 6 2 2 2 3 2 2 6 4" xfId="24847" xr:uid="{00000000-0005-0000-0000-00001B600000}"/>
    <cellStyle name="Normal 6 2 2 2 3 2 2 7" xfId="24848" xr:uid="{00000000-0005-0000-0000-00001C600000}"/>
    <cellStyle name="Normal 6 2 2 2 3 2 2 7 2" xfId="24849" xr:uid="{00000000-0005-0000-0000-00001D600000}"/>
    <cellStyle name="Normal 6 2 2 2 3 2 2 7 3" xfId="24850" xr:uid="{00000000-0005-0000-0000-00001E600000}"/>
    <cellStyle name="Normal 6 2 2 2 3 2 2 8" xfId="24851" xr:uid="{00000000-0005-0000-0000-00001F600000}"/>
    <cellStyle name="Normal 6 2 2 2 3 2 2 9" xfId="24852" xr:uid="{00000000-0005-0000-0000-000020600000}"/>
    <cellStyle name="Normal 6 2 2 2 3 2 3" xfId="24853" xr:uid="{00000000-0005-0000-0000-000021600000}"/>
    <cellStyle name="Normal 6 2 2 2 3 2 3 2" xfId="24854" xr:uid="{00000000-0005-0000-0000-000022600000}"/>
    <cellStyle name="Normal 6 2 2 2 3 2 3 2 2" xfId="24855" xr:uid="{00000000-0005-0000-0000-000023600000}"/>
    <cellStyle name="Normal 6 2 2 2 3 2 3 2 2 2" xfId="24856" xr:uid="{00000000-0005-0000-0000-000024600000}"/>
    <cellStyle name="Normal 6 2 2 2 3 2 3 2 2 3" xfId="24857" xr:uid="{00000000-0005-0000-0000-000025600000}"/>
    <cellStyle name="Normal 6 2 2 2 3 2 3 2 2 4" xfId="24858" xr:uid="{00000000-0005-0000-0000-000026600000}"/>
    <cellStyle name="Normal 6 2 2 2 3 2 3 2 3" xfId="24859" xr:uid="{00000000-0005-0000-0000-000027600000}"/>
    <cellStyle name="Normal 6 2 2 2 3 2 3 2 3 2" xfId="24860" xr:uid="{00000000-0005-0000-0000-000028600000}"/>
    <cellStyle name="Normal 6 2 2 2 3 2 3 2 3 3" xfId="24861" xr:uid="{00000000-0005-0000-0000-000029600000}"/>
    <cellStyle name="Normal 6 2 2 2 3 2 3 2 4" xfId="24862" xr:uid="{00000000-0005-0000-0000-00002A600000}"/>
    <cellStyle name="Normal 6 2 2 2 3 2 3 2 5" xfId="24863" xr:uid="{00000000-0005-0000-0000-00002B600000}"/>
    <cellStyle name="Normal 6 2 2 2 3 2 3 2 6" xfId="24864" xr:uid="{00000000-0005-0000-0000-00002C600000}"/>
    <cellStyle name="Normal 6 2 2 2 3 2 3 3" xfId="24865" xr:uid="{00000000-0005-0000-0000-00002D600000}"/>
    <cellStyle name="Normal 6 2 2 2 3 2 3 3 2" xfId="24866" xr:uid="{00000000-0005-0000-0000-00002E600000}"/>
    <cellStyle name="Normal 6 2 2 2 3 2 3 3 3" xfId="24867" xr:uid="{00000000-0005-0000-0000-00002F600000}"/>
    <cellStyle name="Normal 6 2 2 2 3 2 3 3 4" xfId="24868" xr:uid="{00000000-0005-0000-0000-000030600000}"/>
    <cellStyle name="Normal 6 2 2 2 3 2 3 4" xfId="24869" xr:uid="{00000000-0005-0000-0000-000031600000}"/>
    <cellStyle name="Normal 6 2 2 2 3 2 3 4 2" xfId="24870" xr:uid="{00000000-0005-0000-0000-000032600000}"/>
    <cellStyle name="Normal 6 2 2 2 3 2 3 4 3" xfId="24871" xr:uid="{00000000-0005-0000-0000-000033600000}"/>
    <cellStyle name="Normal 6 2 2 2 3 2 3 4 4" xfId="24872" xr:uid="{00000000-0005-0000-0000-000034600000}"/>
    <cellStyle name="Normal 6 2 2 2 3 2 3 5" xfId="24873" xr:uid="{00000000-0005-0000-0000-000035600000}"/>
    <cellStyle name="Normal 6 2 2 2 3 2 3 5 2" xfId="24874" xr:uid="{00000000-0005-0000-0000-000036600000}"/>
    <cellStyle name="Normal 6 2 2 2 3 2 3 5 3" xfId="24875" xr:uid="{00000000-0005-0000-0000-000037600000}"/>
    <cellStyle name="Normal 6 2 2 2 3 2 3 5 4" xfId="24876" xr:uid="{00000000-0005-0000-0000-000038600000}"/>
    <cellStyle name="Normal 6 2 2 2 3 2 3 6" xfId="24877" xr:uid="{00000000-0005-0000-0000-000039600000}"/>
    <cellStyle name="Normal 6 2 2 2 3 2 3 6 2" xfId="24878" xr:uid="{00000000-0005-0000-0000-00003A600000}"/>
    <cellStyle name="Normal 6 2 2 2 3 2 3 6 3" xfId="24879" xr:uid="{00000000-0005-0000-0000-00003B600000}"/>
    <cellStyle name="Normal 6 2 2 2 3 2 3 7" xfId="24880" xr:uid="{00000000-0005-0000-0000-00003C600000}"/>
    <cellStyle name="Normal 6 2 2 2 3 2 3 8" xfId="24881" xr:uid="{00000000-0005-0000-0000-00003D600000}"/>
    <cellStyle name="Normal 6 2 2 2 3 2 3 9" xfId="24882" xr:uid="{00000000-0005-0000-0000-00003E600000}"/>
    <cellStyle name="Normal 6 2 2 2 3 2 4" xfId="24883" xr:uid="{00000000-0005-0000-0000-00003F600000}"/>
    <cellStyle name="Normal 6 2 2 2 3 2 4 2" xfId="24884" xr:uid="{00000000-0005-0000-0000-000040600000}"/>
    <cellStyle name="Normal 6 2 2 2 3 2 4 2 2" xfId="24885" xr:uid="{00000000-0005-0000-0000-000041600000}"/>
    <cellStyle name="Normal 6 2 2 2 3 2 4 2 3" xfId="24886" xr:uid="{00000000-0005-0000-0000-000042600000}"/>
    <cellStyle name="Normal 6 2 2 2 3 2 4 2 4" xfId="24887" xr:uid="{00000000-0005-0000-0000-000043600000}"/>
    <cellStyle name="Normal 6 2 2 2 3 2 4 3" xfId="24888" xr:uid="{00000000-0005-0000-0000-000044600000}"/>
    <cellStyle name="Normal 6 2 2 2 3 2 4 3 2" xfId="24889" xr:uid="{00000000-0005-0000-0000-000045600000}"/>
    <cellStyle name="Normal 6 2 2 2 3 2 4 3 3" xfId="24890" xr:uid="{00000000-0005-0000-0000-000046600000}"/>
    <cellStyle name="Normal 6 2 2 2 3 2 4 4" xfId="24891" xr:uid="{00000000-0005-0000-0000-000047600000}"/>
    <cellStyle name="Normal 6 2 2 2 3 2 4 5" xfId="24892" xr:uid="{00000000-0005-0000-0000-000048600000}"/>
    <cellStyle name="Normal 6 2 2 2 3 2 4 6" xfId="24893" xr:uid="{00000000-0005-0000-0000-000049600000}"/>
    <cellStyle name="Normal 6 2 2 2 3 2 5" xfId="24894" xr:uid="{00000000-0005-0000-0000-00004A600000}"/>
    <cellStyle name="Normal 6 2 2 2 3 2 5 2" xfId="24895" xr:uid="{00000000-0005-0000-0000-00004B600000}"/>
    <cellStyle name="Normal 6 2 2 2 3 2 5 3" xfId="24896" xr:uid="{00000000-0005-0000-0000-00004C600000}"/>
    <cellStyle name="Normal 6 2 2 2 3 2 5 4" xfId="24897" xr:uid="{00000000-0005-0000-0000-00004D600000}"/>
    <cellStyle name="Normal 6 2 2 2 3 2 6" xfId="24898" xr:uid="{00000000-0005-0000-0000-00004E600000}"/>
    <cellStyle name="Normal 6 2 2 2 3 2 6 2" xfId="24899" xr:uid="{00000000-0005-0000-0000-00004F600000}"/>
    <cellStyle name="Normal 6 2 2 2 3 2 6 3" xfId="24900" xr:uid="{00000000-0005-0000-0000-000050600000}"/>
    <cellStyle name="Normal 6 2 2 2 3 2 6 4" xfId="24901" xr:uid="{00000000-0005-0000-0000-000051600000}"/>
    <cellStyle name="Normal 6 2 2 2 3 2 7" xfId="24902" xr:uid="{00000000-0005-0000-0000-000052600000}"/>
    <cellStyle name="Normal 6 2 2 2 3 2 7 2" xfId="24903" xr:uid="{00000000-0005-0000-0000-000053600000}"/>
    <cellStyle name="Normal 6 2 2 2 3 2 7 3" xfId="24904" xr:uid="{00000000-0005-0000-0000-000054600000}"/>
    <cellStyle name="Normal 6 2 2 2 3 2 7 4" xfId="24905" xr:uid="{00000000-0005-0000-0000-000055600000}"/>
    <cellStyle name="Normal 6 2 2 2 3 2 8" xfId="24906" xr:uid="{00000000-0005-0000-0000-000056600000}"/>
    <cellStyle name="Normal 6 2 2 2 3 2 8 2" xfId="24907" xr:uid="{00000000-0005-0000-0000-000057600000}"/>
    <cellStyle name="Normal 6 2 2 2 3 2 8 3" xfId="24908" xr:uid="{00000000-0005-0000-0000-000058600000}"/>
    <cellStyle name="Normal 6 2 2 2 3 2 9" xfId="24909" xr:uid="{00000000-0005-0000-0000-000059600000}"/>
    <cellStyle name="Normal 6 2 2 2 3 3" xfId="24910" xr:uid="{00000000-0005-0000-0000-00005A600000}"/>
    <cellStyle name="Normal 6 2 2 2 3 3 10" xfId="24911" xr:uid="{00000000-0005-0000-0000-00005B600000}"/>
    <cellStyle name="Normal 6 2 2 2 3 3 2" xfId="24912" xr:uid="{00000000-0005-0000-0000-00005C600000}"/>
    <cellStyle name="Normal 6 2 2 2 3 3 2 2" xfId="24913" xr:uid="{00000000-0005-0000-0000-00005D600000}"/>
    <cellStyle name="Normal 6 2 2 2 3 3 2 2 2" xfId="24914" xr:uid="{00000000-0005-0000-0000-00005E600000}"/>
    <cellStyle name="Normal 6 2 2 2 3 3 2 2 2 2" xfId="24915" xr:uid="{00000000-0005-0000-0000-00005F600000}"/>
    <cellStyle name="Normal 6 2 2 2 3 3 2 2 2 3" xfId="24916" xr:uid="{00000000-0005-0000-0000-000060600000}"/>
    <cellStyle name="Normal 6 2 2 2 3 3 2 2 2 4" xfId="24917" xr:uid="{00000000-0005-0000-0000-000061600000}"/>
    <cellStyle name="Normal 6 2 2 2 3 3 2 2 3" xfId="24918" xr:uid="{00000000-0005-0000-0000-000062600000}"/>
    <cellStyle name="Normal 6 2 2 2 3 3 2 2 3 2" xfId="24919" xr:uid="{00000000-0005-0000-0000-000063600000}"/>
    <cellStyle name="Normal 6 2 2 2 3 3 2 2 3 3" xfId="24920" xr:uid="{00000000-0005-0000-0000-000064600000}"/>
    <cellStyle name="Normal 6 2 2 2 3 3 2 2 4" xfId="24921" xr:uid="{00000000-0005-0000-0000-000065600000}"/>
    <cellStyle name="Normal 6 2 2 2 3 3 2 2 5" xfId="24922" xr:uid="{00000000-0005-0000-0000-000066600000}"/>
    <cellStyle name="Normal 6 2 2 2 3 3 2 2 6" xfId="24923" xr:uid="{00000000-0005-0000-0000-000067600000}"/>
    <cellStyle name="Normal 6 2 2 2 3 3 2 3" xfId="24924" xr:uid="{00000000-0005-0000-0000-000068600000}"/>
    <cellStyle name="Normal 6 2 2 2 3 3 2 3 2" xfId="24925" xr:uid="{00000000-0005-0000-0000-000069600000}"/>
    <cellStyle name="Normal 6 2 2 2 3 3 2 3 3" xfId="24926" xr:uid="{00000000-0005-0000-0000-00006A600000}"/>
    <cellStyle name="Normal 6 2 2 2 3 3 2 3 4" xfId="24927" xr:uid="{00000000-0005-0000-0000-00006B600000}"/>
    <cellStyle name="Normal 6 2 2 2 3 3 2 4" xfId="24928" xr:uid="{00000000-0005-0000-0000-00006C600000}"/>
    <cellStyle name="Normal 6 2 2 2 3 3 2 4 2" xfId="24929" xr:uid="{00000000-0005-0000-0000-00006D600000}"/>
    <cellStyle name="Normal 6 2 2 2 3 3 2 4 3" xfId="24930" xr:uid="{00000000-0005-0000-0000-00006E600000}"/>
    <cellStyle name="Normal 6 2 2 2 3 3 2 4 4" xfId="24931" xr:uid="{00000000-0005-0000-0000-00006F600000}"/>
    <cellStyle name="Normal 6 2 2 2 3 3 2 5" xfId="24932" xr:uid="{00000000-0005-0000-0000-000070600000}"/>
    <cellStyle name="Normal 6 2 2 2 3 3 2 5 2" xfId="24933" xr:uid="{00000000-0005-0000-0000-000071600000}"/>
    <cellStyle name="Normal 6 2 2 2 3 3 2 5 3" xfId="24934" xr:uid="{00000000-0005-0000-0000-000072600000}"/>
    <cellStyle name="Normal 6 2 2 2 3 3 2 5 4" xfId="24935" xr:uid="{00000000-0005-0000-0000-000073600000}"/>
    <cellStyle name="Normal 6 2 2 2 3 3 2 6" xfId="24936" xr:uid="{00000000-0005-0000-0000-000074600000}"/>
    <cellStyle name="Normal 6 2 2 2 3 3 2 6 2" xfId="24937" xr:uid="{00000000-0005-0000-0000-000075600000}"/>
    <cellStyle name="Normal 6 2 2 2 3 3 2 6 3" xfId="24938" xr:uid="{00000000-0005-0000-0000-000076600000}"/>
    <cellStyle name="Normal 6 2 2 2 3 3 2 7" xfId="24939" xr:uid="{00000000-0005-0000-0000-000077600000}"/>
    <cellStyle name="Normal 6 2 2 2 3 3 2 8" xfId="24940" xr:uid="{00000000-0005-0000-0000-000078600000}"/>
    <cellStyle name="Normal 6 2 2 2 3 3 2 9" xfId="24941" xr:uid="{00000000-0005-0000-0000-000079600000}"/>
    <cellStyle name="Normal 6 2 2 2 3 3 3" xfId="24942" xr:uid="{00000000-0005-0000-0000-00007A600000}"/>
    <cellStyle name="Normal 6 2 2 2 3 3 3 2" xfId="24943" xr:uid="{00000000-0005-0000-0000-00007B600000}"/>
    <cellStyle name="Normal 6 2 2 2 3 3 3 2 2" xfId="24944" xr:uid="{00000000-0005-0000-0000-00007C600000}"/>
    <cellStyle name="Normal 6 2 2 2 3 3 3 2 3" xfId="24945" xr:uid="{00000000-0005-0000-0000-00007D600000}"/>
    <cellStyle name="Normal 6 2 2 2 3 3 3 2 4" xfId="24946" xr:uid="{00000000-0005-0000-0000-00007E600000}"/>
    <cellStyle name="Normal 6 2 2 2 3 3 3 3" xfId="24947" xr:uid="{00000000-0005-0000-0000-00007F600000}"/>
    <cellStyle name="Normal 6 2 2 2 3 3 3 3 2" xfId="24948" xr:uid="{00000000-0005-0000-0000-000080600000}"/>
    <cellStyle name="Normal 6 2 2 2 3 3 3 3 3" xfId="24949" xr:uid="{00000000-0005-0000-0000-000081600000}"/>
    <cellStyle name="Normal 6 2 2 2 3 3 3 4" xfId="24950" xr:uid="{00000000-0005-0000-0000-000082600000}"/>
    <cellStyle name="Normal 6 2 2 2 3 3 3 5" xfId="24951" xr:uid="{00000000-0005-0000-0000-000083600000}"/>
    <cellStyle name="Normal 6 2 2 2 3 3 3 6" xfId="24952" xr:uid="{00000000-0005-0000-0000-000084600000}"/>
    <cellStyle name="Normal 6 2 2 2 3 3 4" xfId="24953" xr:uid="{00000000-0005-0000-0000-000085600000}"/>
    <cellStyle name="Normal 6 2 2 2 3 3 4 2" xfId="24954" xr:uid="{00000000-0005-0000-0000-000086600000}"/>
    <cellStyle name="Normal 6 2 2 2 3 3 4 3" xfId="24955" xr:uid="{00000000-0005-0000-0000-000087600000}"/>
    <cellStyle name="Normal 6 2 2 2 3 3 4 4" xfId="24956" xr:uid="{00000000-0005-0000-0000-000088600000}"/>
    <cellStyle name="Normal 6 2 2 2 3 3 5" xfId="24957" xr:uid="{00000000-0005-0000-0000-000089600000}"/>
    <cellStyle name="Normal 6 2 2 2 3 3 5 2" xfId="24958" xr:uid="{00000000-0005-0000-0000-00008A600000}"/>
    <cellStyle name="Normal 6 2 2 2 3 3 5 3" xfId="24959" xr:uid="{00000000-0005-0000-0000-00008B600000}"/>
    <cellStyle name="Normal 6 2 2 2 3 3 5 4" xfId="24960" xr:uid="{00000000-0005-0000-0000-00008C600000}"/>
    <cellStyle name="Normal 6 2 2 2 3 3 6" xfId="24961" xr:uid="{00000000-0005-0000-0000-00008D600000}"/>
    <cellStyle name="Normal 6 2 2 2 3 3 6 2" xfId="24962" xr:uid="{00000000-0005-0000-0000-00008E600000}"/>
    <cellStyle name="Normal 6 2 2 2 3 3 6 3" xfId="24963" xr:uid="{00000000-0005-0000-0000-00008F600000}"/>
    <cellStyle name="Normal 6 2 2 2 3 3 6 4" xfId="24964" xr:uid="{00000000-0005-0000-0000-000090600000}"/>
    <cellStyle name="Normal 6 2 2 2 3 3 7" xfId="24965" xr:uid="{00000000-0005-0000-0000-000091600000}"/>
    <cellStyle name="Normal 6 2 2 2 3 3 7 2" xfId="24966" xr:uid="{00000000-0005-0000-0000-000092600000}"/>
    <cellStyle name="Normal 6 2 2 2 3 3 7 3" xfId="24967" xr:uid="{00000000-0005-0000-0000-000093600000}"/>
    <cellStyle name="Normal 6 2 2 2 3 3 8" xfId="24968" xr:uid="{00000000-0005-0000-0000-000094600000}"/>
    <cellStyle name="Normal 6 2 2 2 3 3 9" xfId="24969" xr:uid="{00000000-0005-0000-0000-000095600000}"/>
    <cellStyle name="Normal 6 2 2 2 3 4" xfId="24970" xr:uid="{00000000-0005-0000-0000-000096600000}"/>
    <cellStyle name="Normal 6 2 2 2 3 4 2" xfId="24971" xr:uid="{00000000-0005-0000-0000-000097600000}"/>
    <cellStyle name="Normal 6 2 2 2 3 4 2 2" xfId="24972" xr:uid="{00000000-0005-0000-0000-000098600000}"/>
    <cellStyle name="Normal 6 2 2 2 3 4 2 2 2" xfId="24973" xr:uid="{00000000-0005-0000-0000-000099600000}"/>
    <cellStyle name="Normal 6 2 2 2 3 4 2 2 3" xfId="24974" xr:uid="{00000000-0005-0000-0000-00009A600000}"/>
    <cellStyle name="Normal 6 2 2 2 3 4 2 2 4" xfId="24975" xr:uid="{00000000-0005-0000-0000-00009B600000}"/>
    <cellStyle name="Normal 6 2 2 2 3 4 2 3" xfId="24976" xr:uid="{00000000-0005-0000-0000-00009C600000}"/>
    <cellStyle name="Normal 6 2 2 2 3 4 2 3 2" xfId="24977" xr:uid="{00000000-0005-0000-0000-00009D600000}"/>
    <cellStyle name="Normal 6 2 2 2 3 4 2 3 3" xfId="24978" xr:uid="{00000000-0005-0000-0000-00009E600000}"/>
    <cellStyle name="Normal 6 2 2 2 3 4 2 4" xfId="24979" xr:uid="{00000000-0005-0000-0000-00009F600000}"/>
    <cellStyle name="Normal 6 2 2 2 3 4 2 5" xfId="24980" xr:uid="{00000000-0005-0000-0000-0000A0600000}"/>
    <cellStyle name="Normal 6 2 2 2 3 4 2 6" xfId="24981" xr:uid="{00000000-0005-0000-0000-0000A1600000}"/>
    <cellStyle name="Normal 6 2 2 2 3 4 3" xfId="24982" xr:uid="{00000000-0005-0000-0000-0000A2600000}"/>
    <cellStyle name="Normal 6 2 2 2 3 4 3 2" xfId="24983" xr:uid="{00000000-0005-0000-0000-0000A3600000}"/>
    <cellStyle name="Normal 6 2 2 2 3 4 3 3" xfId="24984" xr:uid="{00000000-0005-0000-0000-0000A4600000}"/>
    <cellStyle name="Normal 6 2 2 2 3 4 3 4" xfId="24985" xr:uid="{00000000-0005-0000-0000-0000A5600000}"/>
    <cellStyle name="Normal 6 2 2 2 3 4 4" xfId="24986" xr:uid="{00000000-0005-0000-0000-0000A6600000}"/>
    <cellStyle name="Normal 6 2 2 2 3 4 4 2" xfId="24987" xr:uid="{00000000-0005-0000-0000-0000A7600000}"/>
    <cellStyle name="Normal 6 2 2 2 3 4 4 3" xfId="24988" xr:uid="{00000000-0005-0000-0000-0000A8600000}"/>
    <cellStyle name="Normal 6 2 2 2 3 4 4 4" xfId="24989" xr:uid="{00000000-0005-0000-0000-0000A9600000}"/>
    <cellStyle name="Normal 6 2 2 2 3 4 5" xfId="24990" xr:uid="{00000000-0005-0000-0000-0000AA600000}"/>
    <cellStyle name="Normal 6 2 2 2 3 4 5 2" xfId="24991" xr:uid="{00000000-0005-0000-0000-0000AB600000}"/>
    <cellStyle name="Normal 6 2 2 2 3 4 5 3" xfId="24992" xr:uid="{00000000-0005-0000-0000-0000AC600000}"/>
    <cellStyle name="Normal 6 2 2 2 3 4 5 4" xfId="24993" xr:uid="{00000000-0005-0000-0000-0000AD600000}"/>
    <cellStyle name="Normal 6 2 2 2 3 4 6" xfId="24994" xr:uid="{00000000-0005-0000-0000-0000AE600000}"/>
    <cellStyle name="Normal 6 2 2 2 3 4 6 2" xfId="24995" xr:uid="{00000000-0005-0000-0000-0000AF600000}"/>
    <cellStyle name="Normal 6 2 2 2 3 4 6 3" xfId="24996" xr:uid="{00000000-0005-0000-0000-0000B0600000}"/>
    <cellStyle name="Normal 6 2 2 2 3 4 7" xfId="24997" xr:uid="{00000000-0005-0000-0000-0000B1600000}"/>
    <cellStyle name="Normal 6 2 2 2 3 4 8" xfId="24998" xr:uid="{00000000-0005-0000-0000-0000B2600000}"/>
    <cellStyle name="Normal 6 2 2 2 3 4 9" xfId="24999" xr:uid="{00000000-0005-0000-0000-0000B3600000}"/>
    <cellStyle name="Normal 6 2 2 2 3 5" xfId="25000" xr:uid="{00000000-0005-0000-0000-0000B4600000}"/>
    <cellStyle name="Normal 6 2 2 2 3 5 2" xfId="25001" xr:uid="{00000000-0005-0000-0000-0000B5600000}"/>
    <cellStyle name="Normal 6 2 2 2 3 5 2 2" xfId="25002" xr:uid="{00000000-0005-0000-0000-0000B6600000}"/>
    <cellStyle name="Normal 6 2 2 2 3 5 2 2 2" xfId="25003" xr:uid="{00000000-0005-0000-0000-0000B7600000}"/>
    <cellStyle name="Normal 6 2 2 2 3 5 2 2 3" xfId="25004" xr:uid="{00000000-0005-0000-0000-0000B8600000}"/>
    <cellStyle name="Normal 6 2 2 2 3 5 2 2 4" xfId="25005" xr:uid="{00000000-0005-0000-0000-0000B9600000}"/>
    <cellStyle name="Normal 6 2 2 2 3 5 2 3" xfId="25006" xr:uid="{00000000-0005-0000-0000-0000BA600000}"/>
    <cellStyle name="Normal 6 2 2 2 3 5 2 3 2" xfId="25007" xr:uid="{00000000-0005-0000-0000-0000BB600000}"/>
    <cellStyle name="Normal 6 2 2 2 3 5 2 3 3" xfId="25008" xr:uid="{00000000-0005-0000-0000-0000BC600000}"/>
    <cellStyle name="Normal 6 2 2 2 3 5 2 4" xfId="25009" xr:uid="{00000000-0005-0000-0000-0000BD600000}"/>
    <cellStyle name="Normal 6 2 2 2 3 5 2 5" xfId="25010" xr:uid="{00000000-0005-0000-0000-0000BE600000}"/>
    <cellStyle name="Normal 6 2 2 2 3 5 2 6" xfId="25011" xr:uid="{00000000-0005-0000-0000-0000BF600000}"/>
    <cellStyle name="Normal 6 2 2 2 3 5 3" xfId="25012" xr:uid="{00000000-0005-0000-0000-0000C0600000}"/>
    <cellStyle name="Normal 6 2 2 2 3 5 3 2" xfId="25013" xr:uid="{00000000-0005-0000-0000-0000C1600000}"/>
    <cellStyle name="Normal 6 2 2 2 3 5 3 3" xfId="25014" xr:uid="{00000000-0005-0000-0000-0000C2600000}"/>
    <cellStyle name="Normal 6 2 2 2 3 5 3 4" xfId="25015" xr:uid="{00000000-0005-0000-0000-0000C3600000}"/>
    <cellStyle name="Normal 6 2 2 2 3 5 4" xfId="25016" xr:uid="{00000000-0005-0000-0000-0000C4600000}"/>
    <cellStyle name="Normal 6 2 2 2 3 5 4 2" xfId="25017" xr:uid="{00000000-0005-0000-0000-0000C5600000}"/>
    <cellStyle name="Normal 6 2 2 2 3 5 4 3" xfId="25018" xr:uid="{00000000-0005-0000-0000-0000C6600000}"/>
    <cellStyle name="Normal 6 2 2 2 3 5 4 4" xfId="25019" xr:uid="{00000000-0005-0000-0000-0000C7600000}"/>
    <cellStyle name="Normal 6 2 2 2 3 5 5" xfId="25020" xr:uid="{00000000-0005-0000-0000-0000C8600000}"/>
    <cellStyle name="Normal 6 2 2 2 3 5 5 2" xfId="25021" xr:uid="{00000000-0005-0000-0000-0000C9600000}"/>
    <cellStyle name="Normal 6 2 2 2 3 5 5 3" xfId="25022" xr:uid="{00000000-0005-0000-0000-0000CA600000}"/>
    <cellStyle name="Normal 6 2 2 2 3 5 5 4" xfId="25023" xr:uid="{00000000-0005-0000-0000-0000CB600000}"/>
    <cellStyle name="Normal 6 2 2 2 3 5 6" xfId="25024" xr:uid="{00000000-0005-0000-0000-0000CC600000}"/>
    <cellStyle name="Normal 6 2 2 2 3 5 6 2" xfId="25025" xr:uid="{00000000-0005-0000-0000-0000CD600000}"/>
    <cellStyle name="Normal 6 2 2 2 3 5 6 3" xfId="25026" xr:uid="{00000000-0005-0000-0000-0000CE600000}"/>
    <cellStyle name="Normal 6 2 2 2 3 5 7" xfId="25027" xr:uid="{00000000-0005-0000-0000-0000CF600000}"/>
    <cellStyle name="Normal 6 2 2 2 3 5 8" xfId="25028" xr:uid="{00000000-0005-0000-0000-0000D0600000}"/>
    <cellStyle name="Normal 6 2 2 2 3 5 9" xfId="25029" xr:uid="{00000000-0005-0000-0000-0000D1600000}"/>
    <cellStyle name="Normal 6 2 2 2 3 6" xfId="25030" xr:uid="{00000000-0005-0000-0000-0000D2600000}"/>
    <cellStyle name="Normal 6 2 2 2 3 6 2" xfId="25031" xr:uid="{00000000-0005-0000-0000-0000D3600000}"/>
    <cellStyle name="Normal 6 2 2 2 3 6 2 2" xfId="25032" xr:uid="{00000000-0005-0000-0000-0000D4600000}"/>
    <cellStyle name="Normal 6 2 2 2 3 6 2 2 2" xfId="25033" xr:uid="{00000000-0005-0000-0000-0000D5600000}"/>
    <cellStyle name="Normal 6 2 2 2 3 6 2 2 3" xfId="25034" xr:uid="{00000000-0005-0000-0000-0000D6600000}"/>
    <cellStyle name="Normal 6 2 2 2 3 6 2 2 4" xfId="25035" xr:uid="{00000000-0005-0000-0000-0000D7600000}"/>
    <cellStyle name="Normal 6 2 2 2 3 6 2 3" xfId="25036" xr:uid="{00000000-0005-0000-0000-0000D8600000}"/>
    <cellStyle name="Normal 6 2 2 2 3 6 2 3 2" xfId="25037" xr:uid="{00000000-0005-0000-0000-0000D9600000}"/>
    <cellStyle name="Normal 6 2 2 2 3 6 2 3 3" xfId="25038" xr:uid="{00000000-0005-0000-0000-0000DA600000}"/>
    <cellStyle name="Normal 6 2 2 2 3 6 2 4" xfId="25039" xr:uid="{00000000-0005-0000-0000-0000DB600000}"/>
    <cellStyle name="Normal 6 2 2 2 3 6 2 5" xfId="25040" xr:uid="{00000000-0005-0000-0000-0000DC600000}"/>
    <cellStyle name="Normal 6 2 2 2 3 6 2 6" xfId="25041" xr:uid="{00000000-0005-0000-0000-0000DD600000}"/>
    <cellStyle name="Normal 6 2 2 2 3 6 3" xfId="25042" xr:uid="{00000000-0005-0000-0000-0000DE600000}"/>
    <cellStyle name="Normal 6 2 2 2 3 6 3 2" xfId="25043" xr:uid="{00000000-0005-0000-0000-0000DF600000}"/>
    <cellStyle name="Normal 6 2 2 2 3 6 3 3" xfId="25044" xr:uid="{00000000-0005-0000-0000-0000E0600000}"/>
    <cellStyle name="Normal 6 2 2 2 3 6 3 4" xfId="25045" xr:uid="{00000000-0005-0000-0000-0000E1600000}"/>
    <cellStyle name="Normal 6 2 2 2 3 6 4" xfId="25046" xr:uid="{00000000-0005-0000-0000-0000E2600000}"/>
    <cellStyle name="Normal 6 2 2 2 3 6 4 2" xfId="25047" xr:uid="{00000000-0005-0000-0000-0000E3600000}"/>
    <cellStyle name="Normal 6 2 2 2 3 6 4 3" xfId="25048" xr:uid="{00000000-0005-0000-0000-0000E4600000}"/>
    <cellStyle name="Normal 6 2 2 2 3 6 4 4" xfId="25049" xr:uid="{00000000-0005-0000-0000-0000E5600000}"/>
    <cellStyle name="Normal 6 2 2 2 3 6 5" xfId="25050" xr:uid="{00000000-0005-0000-0000-0000E6600000}"/>
    <cellStyle name="Normal 6 2 2 2 3 6 5 2" xfId="25051" xr:uid="{00000000-0005-0000-0000-0000E7600000}"/>
    <cellStyle name="Normal 6 2 2 2 3 6 5 3" xfId="25052" xr:uid="{00000000-0005-0000-0000-0000E8600000}"/>
    <cellStyle name="Normal 6 2 2 2 3 6 6" xfId="25053" xr:uid="{00000000-0005-0000-0000-0000E9600000}"/>
    <cellStyle name="Normal 6 2 2 2 3 6 7" xfId="25054" xr:uid="{00000000-0005-0000-0000-0000EA600000}"/>
    <cellStyle name="Normal 6 2 2 2 3 6 8" xfId="25055" xr:uid="{00000000-0005-0000-0000-0000EB600000}"/>
    <cellStyle name="Normal 6 2 2 2 3 7" xfId="25056" xr:uid="{00000000-0005-0000-0000-0000EC600000}"/>
    <cellStyle name="Normal 6 2 2 2 3 7 2" xfId="25057" xr:uid="{00000000-0005-0000-0000-0000ED600000}"/>
    <cellStyle name="Normal 6 2 2 2 3 7 2 2" xfId="25058" xr:uid="{00000000-0005-0000-0000-0000EE600000}"/>
    <cellStyle name="Normal 6 2 2 2 3 7 2 3" xfId="25059" xr:uid="{00000000-0005-0000-0000-0000EF600000}"/>
    <cellStyle name="Normal 6 2 2 2 3 7 2 4" xfId="25060" xr:uid="{00000000-0005-0000-0000-0000F0600000}"/>
    <cellStyle name="Normal 6 2 2 2 3 7 3" xfId="25061" xr:uid="{00000000-0005-0000-0000-0000F1600000}"/>
    <cellStyle name="Normal 6 2 2 2 3 7 3 2" xfId="25062" xr:uid="{00000000-0005-0000-0000-0000F2600000}"/>
    <cellStyle name="Normal 6 2 2 2 3 7 3 3" xfId="25063" xr:uid="{00000000-0005-0000-0000-0000F3600000}"/>
    <cellStyle name="Normal 6 2 2 2 3 7 4" xfId="25064" xr:uid="{00000000-0005-0000-0000-0000F4600000}"/>
    <cellStyle name="Normal 6 2 2 2 3 7 5" xfId="25065" xr:uid="{00000000-0005-0000-0000-0000F5600000}"/>
    <cellStyle name="Normal 6 2 2 2 3 7 6" xfId="25066" xr:uid="{00000000-0005-0000-0000-0000F6600000}"/>
    <cellStyle name="Normal 6 2 2 2 3 8" xfId="25067" xr:uid="{00000000-0005-0000-0000-0000F7600000}"/>
    <cellStyle name="Normal 6 2 2 2 3 8 2" xfId="25068" xr:uid="{00000000-0005-0000-0000-0000F8600000}"/>
    <cellStyle name="Normal 6 2 2 2 3 8 3" xfId="25069" xr:uid="{00000000-0005-0000-0000-0000F9600000}"/>
    <cellStyle name="Normal 6 2 2 2 3 8 4" xfId="25070" xr:uid="{00000000-0005-0000-0000-0000FA600000}"/>
    <cellStyle name="Normal 6 2 2 2 3 9" xfId="25071" xr:uid="{00000000-0005-0000-0000-0000FB600000}"/>
    <cellStyle name="Normal 6 2 2 2 3 9 2" xfId="25072" xr:uid="{00000000-0005-0000-0000-0000FC600000}"/>
    <cellStyle name="Normal 6 2 2 2 3 9 3" xfId="25073" xr:uid="{00000000-0005-0000-0000-0000FD600000}"/>
    <cellStyle name="Normal 6 2 2 2 3 9 4" xfId="25074" xr:uid="{00000000-0005-0000-0000-0000FE600000}"/>
    <cellStyle name="Normal 6 2 2 2 4" xfId="434" xr:uid="{00000000-0005-0000-0000-0000FF600000}"/>
    <cellStyle name="Normal 6 2 2 2 4 10" xfId="25075" xr:uid="{00000000-0005-0000-0000-000000610000}"/>
    <cellStyle name="Normal 6 2 2 2 4 11" xfId="25076" xr:uid="{00000000-0005-0000-0000-000001610000}"/>
    <cellStyle name="Normal 6 2 2 2 4 2" xfId="25077" xr:uid="{00000000-0005-0000-0000-000002610000}"/>
    <cellStyle name="Normal 6 2 2 2 4 2 10" xfId="25078" xr:uid="{00000000-0005-0000-0000-000003610000}"/>
    <cellStyle name="Normal 6 2 2 2 4 2 2" xfId="25079" xr:uid="{00000000-0005-0000-0000-000004610000}"/>
    <cellStyle name="Normal 6 2 2 2 4 2 2 2" xfId="25080" xr:uid="{00000000-0005-0000-0000-000005610000}"/>
    <cellStyle name="Normal 6 2 2 2 4 2 2 2 2" xfId="25081" xr:uid="{00000000-0005-0000-0000-000006610000}"/>
    <cellStyle name="Normal 6 2 2 2 4 2 2 2 2 2" xfId="25082" xr:uid="{00000000-0005-0000-0000-000007610000}"/>
    <cellStyle name="Normal 6 2 2 2 4 2 2 2 2 3" xfId="25083" xr:uid="{00000000-0005-0000-0000-000008610000}"/>
    <cellStyle name="Normal 6 2 2 2 4 2 2 2 2 4" xfId="25084" xr:uid="{00000000-0005-0000-0000-000009610000}"/>
    <cellStyle name="Normal 6 2 2 2 4 2 2 2 3" xfId="25085" xr:uid="{00000000-0005-0000-0000-00000A610000}"/>
    <cellStyle name="Normal 6 2 2 2 4 2 2 2 3 2" xfId="25086" xr:uid="{00000000-0005-0000-0000-00000B610000}"/>
    <cellStyle name="Normal 6 2 2 2 4 2 2 2 3 3" xfId="25087" xr:uid="{00000000-0005-0000-0000-00000C610000}"/>
    <cellStyle name="Normal 6 2 2 2 4 2 2 2 4" xfId="25088" xr:uid="{00000000-0005-0000-0000-00000D610000}"/>
    <cellStyle name="Normal 6 2 2 2 4 2 2 2 5" xfId="25089" xr:uid="{00000000-0005-0000-0000-00000E610000}"/>
    <cellStyle name="Normal 6 2 2 2 4 2 2 2 6" xfId="25090" xr:uid="{00000000-0005-0000-0000-00000F610000}"/>
    <cellStyle name="Normal 6 2 2 2 4 2 2 3" xfId="25091" xr:uid="{00000000-0005-0000-0000-000010610000}"/>
    <cellStyle name="Normal 6 2 2 2 4 2 2 3 2" xfId="25092" xr:uid="{00000000-0005-0000-0000-000011610000}"/>
    <cellStyle name="Normal 6 2 2 2 4 2 2 3 3" xfId="25093" xr:uid="{00000000-0005-0000-0000-000012610000}"/>
    <cellStyle name="Normal 6 2 2 2 4 2 2 3 4" xfId="25094" xr:uid="{00000000-0005-0000-0000-000013610000}"/>
    <cellStyle name="Normal 6 2 2 2 4 2 2 4" xfId="25095" xr:uid="{00000000-0005-0000-0000-000014610000}"/>
    <cellStyle name="Normal 6 2 2 2 4 2 2 4 2" xfId="25096" xr:uid="{00000000-0005-0000-0000-000015610000}"/>
    <cellStyle name="Normal 6 2 2 2 4 2 2 4 3" xfId="25097" xr:uid="{00000000-0005-0000-0000-000016610000}"/>
    <cellStyle name="Normal 6 2 2 2 4 2 2 4 4" xfId="25098" xr:uid="{00000000-0005-0000-0000-000017610000}"/>
    <cellStyle name="Normal 6 2 2 2 4 2 2 5" xfId="25099" xr:uid="{00000000-0005-0000-0000-000018610000}"/>
    <cellStyle name="Normal 6 2 2 2 4 2 2 5 2" xfId="25100" xr:uid="{00000000-0005-0000-0000-000019610000}"/>
    <cellStyle name="Normal 6 2 2 2 4 2 2 5 3" xfId="25101" xr:uid="{00000000-0005-0000-0000-00001A610000}"/>
    <cellStyle name="Normal 6 2 2 2 4 2 2 5 4" xfId="25102" xr:uid="{00000000-0005-0000-0000-00001B610000}"/>
    <cellStyle name="Normal 6 2 2 2 4 2 2 6" xfId="25103" xr:uid="{00000000-0005-0000-0000-00001C610000}"/>
    <cellStyle name="Normal 6 2 2 2 4 2 2 6 2" xfId="25104" xr:uid="{00000000-0005-0000-0000-00001D610000}"/>
    <cellStyle name="Normal 6 2 2 2 4 2 2 6 3" xfId="25105" xr:uid="{00000000-0005-0000-0000-00001E610000}"/>
    <cellStyle name="Normal 6 2 2 2 4 2 2 7" xfId="25106" xr:uid="{00000000-0005-0000-0000-00001F610000}"/>
    <cellStyle name="Normal 6 2 2 2 4 2 2 8" xfId="25107" xr:uid="{00000000-0005-0000-0000-000020610000}"/>
    <cellStyle name="Normal 6 2 2 2 4 2 2 9" xfId="25108" xr:uid="{00000000-0005-0000-0000-000021610000}"/>
    <cellStyle name="Normal 6 2 2 2 4 2 3" xfId="25109" xr:uid="{00000000-0005-0000-0000-000022610000}"/>
    <cellStyle name="Normal 6 2 2 2 4 2 3 2" xfId="25110" xr:uid="{00000000-0005-0000-0000-000023610000}"/>
    <cellStyle name="Normal 6 2 2 2 4 2 3 2 2" xfId="25111" xr:uid="{00000000-0005-0000-0000-000024610000}"/>
    <cellStyle name="Normal 6 2 2 2 4 2 3 2 3" xfId="25112" xr:uid="{00000000-0005-0000-0000-000025610000}"/>
    <cellStyle name="Normal 6 2 2 2 4 2 3 2 4" xfId="25113" xr:uid="{00000000-0005-0000-0000-000026610000}"/>
    <cellStyle name="Normal 6 2 2 2 4 2 3 3" xfId="25114" xr:uid="{00000000-0005-0000-0000-000027610000}"/>
    <cellStyle name="Normal 6 2 2 2 4 2 3 3 2" xfId="25115" xr:uid="{00000000-0005-0000-0000-000028610000}"/>
    <cellStyle name="Normal 6 2 2 2 4 2 3 3 3" xfId="25116" xr:uid="{00000000-0005-0000-0000-000029610000}"/>
    <cellStyle name="Normal 6 2 2 2 4 2 3 4" xfId="25117" xr:uid="{00000000-0005-0000-0000-00002A610000}"/>
    <cellStyle name="Normal 6 2 2 2 4 2 3 5" xfId="25118" xr:uid="{00000000-0005-0000-0000-00002B610000}"/>
    <cellStyle name="Normal 6 2 2 2 4 2 3 6" xfId="25119" xr:uid="{00000000-0005-0000-0000-00002C610000}"/>
    <cellStyle name="Normal 6 2 2 2 4 2 4" xfId="25120" xr:uid="{00000000-0005-0000-0000-00002D610000}"/>
    <cellStyle name="Normal 6 2 2 2 4 2 4 2" xfId="25121" xr:uid="{00000000-0005-0000-0000-00002E610000}"/>
    <cellStyle name="Normal 6 2 2 2 4 2 4 3" xfId="25122" xr:uid="{00000000-0005-0000-0000-00002F610000}"/>
    <cellStyle name="Normal 6 2 2 2 4 2 4 4" xfId="25123" xr:uid="{00000000-0005-0000-0000-000030610000}"/>
    <cellStyle name="Normal 6 2 2 2 4 2 5" xfId="25124" xr:uid="{00000000-0005-0000-0000-000031610000}"/>
    <cellStyle name="Normal 6 2 2 2 4 2 5 2" xfId="25125" xr:uid="{00000000-0005-0000-0000-000032610000}"/>
    <cellStyle name="Normal 6 2 2 2 4 2 5 3" xfId="25126" xr:uid="{00000000-0005-0000-0000-000033610000}"/>
    <cellStyle name="Normal 6 2 2 2 4 2 5 4" xfId="25127" xr:uid="{00000000-0005-0000-0000-000034610000}"/>
    <cellStyle name="Normal 6 2 2 2 4 2 6" xfId="25128" xr:uid="{00000000-0005-0000-0000-000035610000}"/>
    <cellStyle name="Normal 6 2 2 2 4 2 6 2" xfId="25129" xr:uid="{00000000-0005-0000-0000-000036610000}"/>
    <cellStyle name="Normal 6 2 2 2 4 2 6 3" xfId="25130" xr:uid="{00000000-0005-0000-0000-000037610000}"/>
    <cellStyle name="Normal 6 2 2 2 4 2 6 4" xfId="25131" xr:uid="{00000000-0005-0000-0000-000038610000}"/>
    <cellStyle name="Normal 6 2 2 2 4 2 7" xfId="25132" xr:uid="{00000000-0005-0000-0000-000039610000}"/>
    <cellStyle name="Normal 6 2 2 2 4 2 7 2" xfId="25133" xr:uid="{00000000-0005-0000-0000-00003A610000}"/>
    <cellStyle name="Normal 6 2 2 2 4 2 7 3" xfId="25134" xr:uid="{00000000-0005-0000-0000-00003B610000}"/>
    <cellStyle name="Normal 6 2 2 2 4 2 8" xfId="25135" xr:uid="{00000000-0005-0000-0000-00003C610000}"/>
    <cellStyle name="Normal 6 2 2 2 4 2 9" xfId="25136" xr:uid="{00000000-0005-0000-0000-00003D610000}"/>
    <cellStyle name="Normal 6 2 2 2 4 3" xfId="25137" xr:uid="{00000000-0005-0000-0000-00003E610000}"/>
    <cellStyle name="Normal 6 2 2 2 4 3 2" xfId="25138" xr:uid="{00000000-0005-0000-0000-00003F610000}"/>
    <cellStyle name="Normal 6 2 2 2 4 3 2 2" xfId="25139" xr:uid="{00000000-0005-0000-0000-000040610000}"/>
    <cellStyle name="Normal 6 2 2 2 4 3 2 2 2" xfId="25140" xr:uid="{00000000-0005-0000-0000-000041610000}"/>
    <cellStyle name="Normal 6 2 2 2 4 3 2 2 3" xfId="25141" xr:uid="{00000000-0005-0000-0000-000042610000}"/>
    <cellStyle name="Normal 6 2 2 2 4 3 2 2 4" xfId="25142" xr:uid="{00000000-0005-0000-0000-000043610000}"/>
    <cellStyle name="Normal 6 2 2 2 4 3 2 3" xfId="25143" xr:uid="{00000000-0005-0000-0000-000044610000}"/>
    <cellStyle name="Normal 6 2 2 2 4 3 2 3 2" xfId="25144" xr:uid="{00000000-0005-0000-0000-000045610000}"/>
    <cellStyle name="Normal 6 2 2 2 4 3 2 3 3" xfId="25145" xr:uid="{00000000-0005-0000-0000-000046610000}"/>
    <cellStyle name="Normal 6 2 2 2 4 3 2 4" xfId="25146" xr:uid="{00000000-0005-0000-0000-000047610000}"/>
    <cellStyle name="Normal 6 2 2 2 4 3 2 5" xfId="25147" xr:uid="{00000000-0005-0000-0000-000048610000}"/>
    <cellStyle name="Normal 6 2 2 2 4 3 2 6" xfId="25148" xr:uid="{00000000-0005-0000-0000-000049610000}"/>
    <cellStyle name="Normal 6 2 2 2 4 3 3" xfId="25149" xr:uid="{00000000-0005-0000-0000-00004A610000}"/>
    <cellStyle name="Normal 6 2 2 2 4 3 3 2" xfId="25150" xr:uid="{00000000-0005-0000-0000-00004B610000}"/>
    <cellStyle name="Normal 6 2 2 2 4 3 3 3" xfId="25151" xr:uid="{00000000-0005-0000-0000-00004C610000}"/>
    <cellStyle name="Normal 6 2 2 2 4 3 3 4" xfId="25152" xr:uid="{00000000-0005-0000-0000-00004D610000}"/>
    <cellStyle name="Normal 6 2 2 2 4 3 4" xfId="25153" xr:uid="{00000000-0005-0000-0000-00004E610000}"/>
    <cellStyle name="Normal 6 2 2 2 4 3 4 2" xfId="25154" xr:uid="{00000000-0005-0000-0000-00004F610000}"/>
    <cellStyle name="Normal 6 2 2 2 4 3 4 3" xfId="25155" xr:uid="{00000000-0005-0000-0000-000050610000}"/>
    <cellStyle name="Normal 6 2 2 2 4 3 4 4" xfId="25156" xr:uid="{00000000-0005-0000-0000-000051610000}"/>
    <cellStyle name="Normal 6 2 2 2 4 3 5" xfId="25157" xr:uid="{00000000-0005-0000-0000-000052610000}"/>
    <cellStyle name="Normal 6 2 2 2 4 3 5 2" xfId="25158" xr:uid="{00000000-0005-0000-0000-000053610000}"/>
    <cellStyle name="Normal 6 2 2 2 4 3 5 3" xfId="25159" xr:uid="{00000000-0005-0000-0000-000054610000}"/>
    <cellStyle name="Normal 6 2 2 2 4 3 5 4" xfId="25160" xr:uid="{00000000-0005-0000-0000-000055610000}"/>
    <cellStyle name="Normal 6 2 2 2 4 3 6" xfId="25161" xr:uid="{00000000-0005-0000-0000-000056610000}"/>
    <cellStyle name="Normal 6 2 2 2 4 3 6 2" xfId="25162" xr:uid="{00000000-0005-0000-0000-000057610000}"/>
    <cellStyle name="Normal 6 2 2 2 4 3 6 3" xfId="25163" xr:uid="{00000000-0005-0000-0000-000058610000}"/>
    <cellStyle name="Normal 6 2 2 2 4 3 7" xfId="25164" xr:uid="{00000000-0005-0000-0000-000059610000}"/>
    <cellStyle name="Normal 6 2 2 2 4 3 8" xfId="25165" xr:uid="{00000000-0005-0000-0000-00005A610000}"/>
    <cellStyle name="Normal 6 2 2 2 4 3 9" xfId="25166" xr:uid="{00000000-0005-0000-0000-00005B610000}"/>
    <cellStyle name="Normal 6 2 2 2 4 4" xfId="25167" xr:uid="{00000000-0005-0000-0000-00005C610000}"/>
    <cellStyle name="Normal 6 2 2 2 4 4 2" xfId="25168" xr:uid="{00000000-0005-0000-0000-00005D610000}"/>
    <cellStyle name="Normal 6 2 2 2 4 4 2 2" xfId="25169" xr:uid="{00000000-0005-0000-0000-00005E610000}"/>
    <cellStyle name="Normal 6 2 2 2 4 4 2 3" xfId="25170" xr:uid="{00000000-0005-0000-0000-00005F610000}"/>
    <cellStyle name="Normal 6 2 2 2 4 4 2 4" xfId="25171" xr:uid="{00000000-0005-0000-0000-000060610000}"/>
    <cellStyle name="Normal 6 2 2 2 4 4 3" xfId="25172" xr:uid="{00000000-0005-0000-0000-000061610000}"/>
    <cellStyle name="Normal 6 2 2 2 4 4 3 2" xfId="25173" xr:uid="{00000000-0005-0000-0000-000062610000}"/>
    <cellStyle name="Normal 6 2 2 2 4 4 3 3" xfId="25174" xr:uid="{00000000-0005-0000-0000-000063610000}"/>
    <cellStyle name="Normal 6 2 2 2 4 4 4" xfId="25175" xr:uid="{00000000-0005-0000-0000-000064610000}"/>
    <cellStyle name="Normal 6 2 2 2 4 4 5" xfId="25176" xr:uid="{00000000-0005-0000-0000-000065610000}"/>
    <cellStyle name="Normal 6 2 2 2 4 4 6" xfId="25177" xr:uid="{00000000-0005-0000-0000-000066610000}"/>
    <cellStyle name="Normal 6 2 2 2 4 5" xfId="25178" xr:uid="{00000000-0005-0000-0000-000067610000}"/>
    <cellStyle name="Normal 6 2 2 2 4 5 2" xfId="25179" xr:uid="{00000000-0005-0000-0000-000068610000}"/>
    <cellStyle name="Normal 6 2 2 2 4 5 3" xfId="25180" xr:uid="{00000000-0005-0000-0000-000069610000}"/>
    <cellStyle name="Normal 6 2 2 2 4 5 4" xfId="25181" xr:uid="{00000000-0005-0000-0000-00006A610000}"/>
    <cellStyle name="Normal 6 2 2 2 4 6" xfId="25182" xr:uid="{00000000-0005-0000-0000-00006B610000}"/>
    <cellStyle name="Normal 6 2 2 2 4 6 2" xfId="25183" xr:uid="{00000000-0005-0000-0000-00006C610000}"/>
    <cellStyle name="Normal 6 2 2 2 4 6 3" xfId="25184" xr:uid="{00000000-0005-0000-0000-00006D610000}"/>
    <cellStyle name="Normal 6 2 2 2 4 6 4" xfId="25185" xr:uid="{00000000-0005-0000-0000-00006E610000}"/>
    <cellStyle name="Normal 6 2 2 2 4 7" xfId="25186" xr:uid="{00000000-0005-0000-0000-00006F610000}"/>
    <cellStyle name="Normal 6 2 2 2 4 7 2" xfId="25187" xr:uid="{00000000-0005-0000-0000-000070610000}"/>
    <cellStyle name="Normal 6 2 2 2 4 7 3" xfId="25188" xr:uid="{00000000-0005-0000-0000-000071610000}"/>
    <cellStyle name="Normal 6 2 2 2 4 7 4" xfId="25189" xr:uid="{00000000-0005-0000-0000-000072610000}"/>
    <cellStyle name="Normal 6 2 2 2 4 8" xfId="25190" xr:uid="{00000000-0005-0000-0000-000073610000}"/>
    <cellStyle name="Normal 6 2 2 2 4 8 2" xfId="25191" xr:uid="{00000000-0005-0000-0000-000074610000}"/>
    <cellStyle name="Normal 6 2 2 2 4 8 3" xfId="25192" xr:uid="{00000000-0005-0000-0000-000075610000}"/>
    <cellStyle name="Normal 6 2 2 2 4 9" xfId="25193" xr:uid="{00000000-0005-0000-0000-000076610000}"/>
    <cellStyle name="Normal 6 2 2 2 5" xfId="25194" xr:uid="{00000000-0005-0000-0000-000077610000}"/>
    <cellStyle name="Normal 6 2 2 2 5 10" xfId="25195" xr:uid="{00000000-0005-0000-0000-000078610000}"/>
    <cellStyle name="Normal 6 2 2 2 5 11" xfId="25196" xr:uid="{00000000-0005-0000-0000-000079610000}"/>
    <cellStyle name="Normal 6 2 2 2 5 2" xfId="25197" xr:uid="{00000000-0005-0000-0000-00007A610000}"/>
    <cellStyle name="Normal 6 2 2 2 5 2 10" xfId="25198" xr:uid="{00000000-0005-0000-0000-00007B610000}"/>
    <cellStyle name="Normal 6 2 2 2 5 2 2" xfId="25199" xr:uid="{00000000-0005-0000-0000-00007C610000}"/>
    <cellStyle name="Normal 6 2 2 2 5 2 2 2" xfId="25200" xr:uid="{00000000-0005-0000-0000-00007D610000}"/>
    <cellStyle name="Normal 6 2 2 2 5 2 2 2 2" xfId="25201" xr:uid="{00000000-0005-0000-0000-00007E610000}"/>
    <cellStyle name="Normal 6 2 2 2 5 2 2 2 2 2" xfId="25202" xr:uid="{00000000-0005-0000-0000-00007F610000}"/>
    <cellStyle name="Normal 6 2 2 2 5 2 2 2 2 3" xfId="25203" xr:uid="{00000000-0005-0000-0000-000080610000}"/>
    <cellStyle name="Normal 6 2 2 2 5 2 2 2 2 4" xfId="25204" xr:uid="{00000000-0005-0000-0000-000081610000}"/>
    <cellStyle name="Normal 6 2 2 2 5 2 2 2 3" xfId="25205" xr:uid="{00000000-0005-0000-0000-000082610000}"/>
    <cellStyle name="Normal 6 2 2 2 5 2 2 2 3 2" xfId="25206" xr:uid="{00000000-0005-0000-0000-000083610000}"/>
    <cellStyle name="Normal 6 2 2 2 5 2 2 2 3 3" xfId="25207" xr:uid="{00000000-0005-0000-0000-000084610000}"/>
    <cellStyle name="Normal 6 2 2 2 5 2 2 2 4" xfId="25208" xr:uid="{00000000-0005-0000-0000-000085610000}"/>
    <cellStyle name="Normal 6 2 2 2 5 2 2 2 5" xfId="25209" xr:uid="{00000000-0005-0000-0000-000086610000}"/>
    <cellStyle name="Normal 6 2 2 2 5 2 2 2 6" xfId="25210" xr:uid="{00000000-0005-0000-0000-000087610000}"/>
    <cellStyle name="Normal 6 2 2 2 5 2 2 3" xfId="25211" xr:uid="{00000000-0005-0000-0000-000088610000}"/>
    <cellStyle name="Normal 6 2 2 2 5 2 2 3 2" xfId="25212" xr:uid="{00000000-0005-0000-0000-000089610000}"/>
    <cellStyle name="Normal 6 2 2 2 5 2 2 3 3" xfId="25213" xr:uid="{00000000-0005-0000-0000-00008A610000}"/>
    <cellStyle name="Normal 6 2 2 2 5 2 2 3 4" xfId="25214" xr:uid="{00000000-0005-0000-0000-00008B610000}"/>
    <cellStyle name="Normal 6 2 2 2 5 2 2 4" xfId="25215" xr:uid="{00000000-0005-0000-0000-00008C610000}"/>
    <cellStyle name="Normal 6 2 2 2 5 2 2 4 2" xfId="25216" xr:uid="{00000000-0005-0000-0000-00008D610000}"/>
    <cellStyle name="Normal 6 2 2 2 5 2 2 4 3" xfId="25217" xr:uid="{00000000-0005-0000-0000-00008E610000}"/>
    <cellStyle name="Normal 6 2 2 2 5 2 2 4 4" xfId="25218" xr:uid="{00000000-0005-0000-0000-00008F610000}"/>
    <cellStyle name="Normal 6 2 2 2 5 2 2 5" xfId="25219" xr:uid="{00000000-0005-0000-0000-000090610000}"/>
    <cellStyle name="Normal 6 2 2 2 5 2 2 5 2" xfId="25220" xr:uid="{00000000-0005-0000-0000-000091610000}"/>
    <cellStyle name="Normal 6 2 2 2 5 2 2 5 3" xfId="25221" xr:uid="{00000000-0005-0000-0000-000092610000}"/>
    <cellStyle name="Normal 6 2 2 2 5 2 2 5 4" xfId="25222" xr:uid="{00000000-0005-0000-0000-000093610000}"/>
    <cellStyle name="Normal 6 2 2 2 5 2 2 6" xfId="25223" xr:uid="{00000000-0005-0000-0000-000094610000}"/>
    <cellStyle name="Normal 6 2 2 2 5 2 2 6 2" xfId="25224" xr:uid="{00000000-0005-0000-0000-000095610000}"/>
    <cellStyle name="Normal 6 2 2 2 5 2 2 6 3" xfId="25225" xr:uid="{00000000-0005-0000-0000-000096610000}"/>
    <cellStyle name="Normal 6 2 2 2 5 2 2 7" xfId="25226" xr:uid="{00000000-0005-0000-0000-000097610000}"/>
    <cellStyle name="Normal 6 2 2 2 5 2 2 8" xfId="25227" xr:uid="{00000000-0005-0000-0000-000098610000}"/>
    <cellStyle name="Normal 6 2 2 2 5 2 2 9" xfId="25228" xr:uid="{00000000-0005-0000-0000-000099610000}"/>
    <cellStyle name="Normal 6 2 2 2 5 2 3" xfId="25229" xr:uid="{00000000-0005-0000-0000-00009A610000}"/>
    <cellStyle name="Normal 6 2 2 2 5 2 3 2" xfId="25230" xr:uid="{00000000-0005-0000-0000-00009B610000}"/>
    <cellStyle name="Normal 6 2 2 2 5 2 3 2 2" xfId="25231" xr:uid="{00000000-0005-0000-0000-00009C610000}"/>
    <cellStyle name="Normal 6 2 2 2 5 2 3 2 3" xfId="25232" xr:uid="{00000000-0005-0000-0000-00009D610000}"/>
    <cellStyle name="Normal 6 2 2 2 5 2 3 2 4" xfId="25233" xr:uid="{00000000-0005-0000-0000-00009E610000}"/>
    <cellStyle name="Normal 6 2 2 2 5 2 3 3" xfId="25234" xr:uid="{00000000-0005-0000-0000-00009F610000}"/>
    <cellStyle name="Normal 6 2 2 2 5 2 3 3 2" xfId="25235" xr:uid="{00000000-0005-0000-0000-0000A0610000}"/>
    <cellStyle name="Normal 6 2 2 2 5 2 3 3 3" xfId="25236" xr:uid="{00000000-0005-0000-0000-0000A1610000}"/>
    <cellStyle name="Normal 6 2 2 2 5 2 3 4" xfId="25237" xr:uid="{00000000-0005-0000-0000-0000A2610000}"/>
    <cellStyle name="Normal 6 2 2 2 5 2 3 5" xfId="25238" xr:uid="{00000000-0005-0000-0000-0000A3610000}"/>
    <cellStyle name="Normal 6 2 2 2 5 2 3 6" xfId="25239" xr:uid="{00000000-0005-0000-0000-0000A4610000}"/>
    <cellStyle name="Normal 6 2 2 2 5 2 4" xfId="25240" xr:uid="{00000000-0005-0000-0000-0000A5610000}"/>
    <cellStyle name="Normal 6 2 2 2 5 2 4 2" xfId="25241" xr:uid="{00000000-0005-0000-0000-0000A6610000}"/>
    <cellStyle name="Normal 6 2 2 2 5 2 4 3" xfId="25242" xr:uid="{00000000-0005-0000-0000-0000A7610000}"/>
    <cellStyle name="Normal 6 2 2 2 5 2 4 4" xfId="25243" xr:uid="{00000000-0005-0000-0000-0000A8610000}"/>
    <cellStyle name="Normal 6 2 2 2 5 2 5" xfId="25244" xr:uid="{00000000-0005-0000-0000-0000A9610000}"/>
    <cellStyle name="Normal 6 2 2 2 5 2 5 2" xfId="25245" xr:uid="{00000000-0005-0000-0000-0000AA610000}"/>
    <cellStyle name="Normal 6 2 2 2 5 2 5 3" xfId="25246" xr:uid="{00000000-0005-0000-0000-0000AB610000}"/>
    <cellStyle name="Normal 6 2 2 2 5 2 5 4" xfId="25247" xr:uid="{00000000-0005-0000-0000-0000AC610000}"/>
    <cellStyle name="Normal 6 2 2 2 5 2 6" xfId="25248" xr:uid="{00000000-0005-0000-0000-0000AD610000}"/>
    <cellStyle name="Normal 6 2 2 2 5 2 6 2" xfId="25249" xr:uid="{00000000-0005-0000-0000-0000AE610000}"/>
    <cellStyle name="Normal 6 2 2 2 5 2 6 3" xfId="25250" xr:uid="{00000000-0005-0000-0000-0000AF610000}"/>
    <cellStyle name="Normal 6 2 2 2 5 2 6 4" xfId="25251" xr:uid="{00000000-0005-0000-0000-0000B0610000}"/>
    <cellStyle name="Normal 6 2 2 2 5 2 7" xfId="25252" xr:uid="{00000000-0005-0000-0000-0000B1610000}"/>
    <cellStyle name="Normal 6 2 2 2 5 2 7 2" xfId="25253" xr:uid="{00000000-0005-0000-0000-0000B2610000}"/>
    <cellStyle name="Normal 6 2 2 2 5 2 7 3" xfId="25254" xr:uid="{00000000-0005-0000-0000-0000B3610000}"/>
    <cellStyle name="Normal 6 2 2 2 5 2 8" xfId="25255" xr:uid="{00000000-0005-0000-0000-0000B4610000}"/>
    <cellStyle name="Normal 6 2 2 2 5 2 9" xfId="25256" xr:uid="{00000000-0005-0000-0000-0000B5610000}"/>
    <cellStyle name="Normal 6 2 2 2 5 3" xfId="25257" xr:uid="{00000000-0005-0000-0000-0000B6610000}"/>
    <cellStyle name="Normal 6 2 2 2 5 3 2" xfId="25258" xr:uid="{00000000-0005-0000-0000-0000B7610000}"/>
    <cellStyle name="Normal 6 2 2 2 5 3 2 2" xfId="25259" xr:uid="{00000000-0005-0000-0000-0000B8610000}"/>
    <cellStyle name="Normal 6 2 2 2 5 3 2 2 2" xfId="25260" xr:uid="{00000000-0005-0000-0000-0000B9610000}"/>
    <cellStyle name="Normal 6 2 2 2 5 3 2 2 3" xfId="25261" xr:uid="{00000000-0005-0000-0000-0000BA610000}"/>
    <cellStyle name="Normal 6 2 2 2 5 3 2 2 4" xfId="25262" xr:uid="{00000000-0005-0000-0000-0000BB610000}"/>
    <cellStyle name="Normal 6 2 2 2 5 3 2 3" xfId="25263" xr:uid="{00000000-0005-0000-0000-0000BC610000}"/>
    <cellStyle name="Normal 6 2 2 2 5 3 2 3 2" xfId="25264" xr:uid="{00000000-0005-0000-0000-0000BD610000}"/>
    <cellStyle name="Normal 6 2 2 2 5 3 2 3 3" xfId="25265" xr:uid="{00000000-0005-0000-0000-0000BE610000}"/>
    <cellStyle name="Normal 6 2 2 2 5 3 2 4" xfId="25266" xr:uid="{00000000-0005-0000-0000-0000BF610000}"/>
    <cellStyle name="Normal 6 2 2 2 5 3 2 5" xfId="25267" xr:uid="{00000000-0005-0000-0000-0000C0610000}"/>
    <cellStyle name="Normal 6 2 2 2 5 3 2 6" xfId="25268" xr:uid="{00000000-0005-0000-0000-0000C1610000}"/>
    <cellStyle name="Normal 6 2 2 2 5 3 3" xfId="25269" xr:uid="{00000000-0005-0000-0000-0000C2610000}"/>
    <cellStyle name="Normal 6 2 2 2 5 3 3 2" xfId="25270" xr:uid="{00000000-0005-0000-0000-0000C3610000}"/>
    <cellStyle name="Normal 6 2 2 2 5 3 3 3" xfId="25271" xr:uid="{00000000-0005-0000-0000-0000C4610000}"/>
    <cellStyle name="Normal 6 2 2 2 5 3 3 4" xfId="25272" xr:uid="{00000000-0005-0000-0000-0000C5610000}"/>
    <cellStyle name="Normal 6 2 2 2 5 3 4" xfId="25273" xr:uid="{00000000-0005-0000-0000-0000C6610000}"/>
    <cellStyle name="Normal 6 2 2 2 5 3 4 2" xfId="25274" xr:uid="{00000000-0005-0000-0000-0000C7610000}"/>
    <cellStyle name="Normal 6 2 2 2 5 3 4 3" xfId="25275" xr:uid="{00000000-0005-0000-0000-0000C8610000}"/>
    <cellStyle name="Normal 6 2 2 2 5 3 4 4" xfId="25276" xr:uid="{00000000-0005-0000-0000-0000C9610000}"/>
    <cellStyle name="Normal 6 2 2 2 5 3 5" xfId="25277" xr:uid="{00000000-0005-0000-0000-0000CA610000}"/>
    <cellStyle name="Normal 6 2 2 2 5 3 5 2" xfId="25278" xr:uid="{00000000-0005-0000-0000-0000CB610000}"/>
    <cellStyle name="Normal 6 2 2 2 5 3 5 3" xfId="25279" xr:uid="{00000000-0005-0000-0000-0000CC610000}"/>
    <cellStyle name="Normal 6 2 2 2 5 3 5 4" xfId="25280" xr:uid="{00000000-0005-0000-0000-0000CD610000}"/>
    <cellStyle name="Normal 6 2 2 2 5 3 6" xfId="25281" xr:uid="{00000000-0005-0000-0000-0000CE610000}"/>
    <cellStyle name="Normal 6 2 2 2 5 3 6 2" xfId="25282" xr:uid="{00000000-0005-0000-0000-0000CF610000}"/>
    <cellStyle name="Normal 6 2 2 2 5 3 6 3" xfId="25283" xr:uid="{00000000-0005-0000-0000-0000D0610000}"/>
    <cellStyle name="Normal 6 2 2 2 5 3 7" xfId="25284" xr:uid="{00000000-0005-0000-0000-0000D1610000}"/>
    <cellStyle name="Normal 6 2 2 2 5 3 8" xfId="25285" xr:uid="{00000000-0005-0000-0000-0000D2610000}"/>
    <cellStyle name="Normal 6 2 2 2 5 3 9" xfId="25286" xr:uid="{00000000-0005-0000-0000-0000D3610000}"/>
    <cellStyle name="Normal 6 2 2 2 5 4" xfId="25287" xr:uid="{00000000-0005-0000-0000-0000D4610000}"/>
    <cellStyle name="Normal 6 2 2 2 5 4 2" xfId="25288" xr:uid="{00000000-0005-0000-0000-0000D5610000}"/>
    <cellStyle name="Normal 6 2 2 2 5 4 2 2" xfId="25289" xr:uid="{00000000-0005-0000-0000-0000D6610000}"/>
    <cellStyle name="Normal 6 2 2 2 5 4 2 3" xfId="25290" xr:uid="{00000000-0005-0000-0000-0000D7610000}"/>
    <cellStyle name="Normal 6 2 2 2 5 4 2 4" xfId="25291" xr:uid="{00000000-0005-0000-0000-0000D8610000}"/>
    <cellStyle name="Normal 6 2 2 2 5 4 3" xfId="25292" xr:uid="{00000000-0005-0000-0000-0000D9610000}"/>
    <cellStyle name="Normal 6 2 2 2 5 4 3 2" xfId="25293" xr:uid="{00000000-0005-0000-0000-0000DA610000}"/>
    <cellStyle name="Normal 6 2 2 2 5 4 3 3" xfId="25294" xr:uid="{00000000-0005-0000-0000-0000DB610000}"/>
    <cellStyle name="Normal 6 2 2 2 5 4 4" xfId="25295" xr:uid="{00000000-0005-0000-0000-0000DC610000}"/>
    <cellStyle name="Normal 6 2 2 2 5 4 5" xfId="25296" xr:uid="{00000000-0005-0000-0000-0000DD610000}"/>
    <cellStyle name="Normal 6 2 2 2 5 4 6" xfId="25297" xr:uid="{00000000-0005-0000-0000-0000DE610000}"/>
    <cellStyle name="Normal 6 2 2 2 5 5" xfId="25298" xr:uid="{00000000-0005-0000-0000-0000DF610000}"/>
    <cellStyle name="Normal 6 2 2 2 5 5 2" xfId="25299" xr:uid="{00000000-0005-0000-0000-0000E0610000}"/>
    <cellStyle name="Normal 6 2 2 2 5 5 3" xfId="25300" xr:uid="{00000000-0005-0000-0000-0000E1610000}"/>
    <cellStyle name="Normal 6 2 2 2 5 5 4" xfId="25301" xr:uid="{00000000-0005-0000-0000-0000E2610000}"/>
    <cellStyle name="Normal 6 2 2 2 5 6" xfId="25302" xr:uid="{00000000-0005-0000-0000-0000E3610000}"/>
    <cellStyle name="Normal 6 2 2 2 5 6 2" xfId="25303" xr:uid="{00000000-0005-0000-0000-0000E4610000}"/>
    <cellStyle name="Normal 6 2 2 2 5 6 3" xfId="25304" xr:uid="{00000000-0005-0000-0000-0000E5610000}"/>
    <cellStyle name="Normal 6 2 2 2 5 6 4" xfId="25305" xr:uid="{00000000-0005-0000-0000-0000E6610000}"/>
    <cellStyle name="Normal 6 2 2 2 5 7" xfId="25306" xr:uid="{00000000-0005-0000-0000-0000E7610000}"/>
    <cellStyle name="Normal 6 2 2 2 5 7 2" xfId="25307" xr:uid="{00000000-0005-0000-0000-0000E8610000}"/>
    <cellStyle name="Normal 6 2 2 2 5 7 3" xfId="25308" xr:uid="{00000000-0005-0000-0000-0000E9610000}"/>
    <cellStyle name="Normal 6 2 2 2 5 7 4" xfId="25309" xr:uid="{00000000-0005-0000-0000-0000EA610000}"/>
    <cellStyle name="Normal 6 2 2 2 5 8" xfId="25310" xr:uid="{00000000-0005-0000-0000-0000EB610000}"/>
    <cellStyle name="Normal 6 2 2 2 5 8 2" xfId="25311" xr:uid="{00000000-0005-0000-0000-0000EC610000}"/>
    <cellStyle name="Normal 6 2 2 2 5 8 3" xfId="25312" xr:uid="{00000000-0005-0000-0000-0000ED610000}"/>
    <cellStyle name="Normal 6 2 2 2 5 9" xfId="25313" xr:uid="{00000000-0005-0000-0000-0000EE610000}"/>
    <cellStyle name="Normal 6 2 2 2 6" xfId="25314" xr:uid="{00000000-0005-0000-0000-0000EF610000}"/>
    <cellStyle name="Normal 6 2 2 2 6 10" xfId="25315" xr:uid="{00000000-0005-0000-0000-0000F0610000}"/>
    <cellStyle name="Normal 6 2 2 2 6 11" xfId="25316" xr:uid="{00000000-0005-0000-0000-0000F1610000}"/>
    <cellStyle name="Normal 6 2 2 2 6 2" xfId="25317" xr:uid="{00000000-0005-0000-0000-0000F2610000}"/>
    <cellStyle name="Normal 6 2 2 2 6 2 10" xfId="25318" xr:uid="{00000000-0005-0000-0000-0000F3610000}"/>
    <cellStyle name="Normal 6 2 2 2 6 2 2" xfId="25319" xr:uid="{00000000-0005-0000-0000-0000F4610000}"/>
    <cellStyle name="Normal 6 2 2 2 6 2 2 2" xfId="25320" xr:uid="{00000000-0005-0000-0000-0000F5610000}"/>
    <cellStyle name="Normal 6 2 2 2 6 2 2 2 2" xfId="25321" xr:uid="{00000000-0005-0000-0000-0000F6610000}"/>
    <cellStyle name="Normal 6 2 2 2 6 2 2 2 2 2" xfId="25322" xr:uid="{00000000-0005-0000-0000-0000F7610000}"/>
    <cellStyle name="Normal 6 2 2 2 6 2 2 2 2 3" xfId="25323" xr:uid="{00000000-0005-0000-0000-0000F8610000}"/>
    <cellStyle name="Normal 6 2 2 2 6 2 2 2 2 4" xfId="25324" xr:uid="{00000000-0005-0000-0000-0000F9610000}"/>
    <cellStyle name="Normal 6 2 2 2 6 2 2 2 3" xfId="25325" xr:uid="{00000000-0005-0000-0000-0000FA610000}"/>
    <cellStyle name="Normal 6 2 2 2 6 2 2 2 3 2" xfId="25326" xr:uid="{00000000-0005-0000-0000-0000FB610000}"/>
    <cellStyle name="Normal 6 2 2 2 6 2 2 2 3 3" xfId="25327" xr:uid="{00000000-0005-0000-0000-0000FC610000}"/>
    <cellStyle name="Normal 6 2 2 2 6 2 2 2 4" xfId="25328" xr:uid="{00000000-0005-0000-0000-0000FD610000}"/>
    <cellStyle name="Normal 6 2 2 2 6 2 2 2 5" xfId="25329" xr:uid="{00000000-0005-0000-0000-0000FE610000}"/>
    <cellStyle name="Normal 6 2 2 2 6 2 2 2 6" xfId="25330" xr:uid="{00000000-0005-0000-0000-0000FF610000}"/>
    <cellStyle name="Normal 6 2 2 2 6 2 2 3" xfId="25331" xr:uid="{00000000-0005-0000-0000-000000620000}"/>
    <cellStyle name="Normal 6 2 2 2 6 2 2 3 2" xfId="25332" xr:uid="{00000000-0005-0000-0000-000001620000}"/>
    <cellStyle name="Normal 6 2 2 2 6 2 2 3 3" xfId="25333" xr:uid="{00000000-0005-0000-0000-000002620000}"/>
    <cellStyle name="Normal 6 2 2 2 6 2 2 3 4" xfId="25334" xr:uid="{00000000-0005-0000-0000-000003620000}"/>
    <cellStyle name="Normal 6 2 2 2 6 2 2 4" xfId="25335" xr:uid="{00000000-0005-0000-0000-000004620000}"/>
    <cellStyle name="Normal 6 2 2 2 6 2 2 4 2" xfId="25336" xr:uid="{00000000-0005-0000-0000-000005620000}"/>
    <cellStyle name="Normal 6 2 2 2 6 2 2 4 3" xfId="25337" xr:uid="{00000000-0005-0000-0000-000006620000}"/>
    <cellStyle name="Normal 6 2 2 2 6 2 2 4 4" xfId="25338" xr:uid="{00000000-0005-0000-0000-000007620000}"/>
    <cellStyle name="Normal 6 2 2 2 6 2 2 5" xfId="25339" xr:uid="{00000000-0005-0000-0000-000008620000}"/>
    <cellStyle name="Normal 6 2 2 2 6 2 2 5 2" xfId="25340" xr:uid="{00000000-0005-0000-0000-000009620000}"/>
    <cellStyle name="Normal 6 2 2 2 6 2 2 5 3" xfId="25341" xr:uid="{00000000-0005-0000-0000-00000A620000}"/>
    <cellStyle name="Normal 6 2 2 2 6 2 2 5 4" xfId="25342" xr:uid="{00000000-0005-0000-0000-00000B620000}"/>
    <cellStyle name="Normal 6 2 2 2 6 2 2 6" xfId="25343" xr:uid="{00000000-0005-0000-0000-00000C620000}"/>
    <cellStyle name="Normal 6 2 2 2 6 2 2 6 2" xfId="25344" xr:uid="{00000000-0005-0000-0000-00000D620000}"/>
    <cellStyle name="Normal 6 2 2 2 6 2 2 6 3" xfId="25345" xr:uid="{00000000-0005-0000-0000-00000E620000}"/>
    <cellStyle name="Normal 6 2 2 2 6 2 2 7" xfId="25346" xr:uid="{00000000-0005-0000-0000-00000F620000}"/>
    <cellStyle name="Normal 6 2 2 2 6 2 2 8" xfId="25347" xr:uid="{00000000-0005-0000-0000-000010620000}"/>
    <cellStyle name="Normal 6 2 2 2 6 2 2 9" xfId="25348" xr:uid="{00000000-0005-0000-0000-000011620000}"/>
    <cellStyle name="Normal 6 2 2 2 6 2 3" xfId="25349" xr:uid="{00000000-0005-0000-0000-000012620000}"/>
    <cellStyle name="Normal 6 2 2 2 6 2 3 2" xfId="25350" xr:uid="{00000000-0005-0000-0000-000013620000}"/>
    <cellStyle name="Normal 6 2 2 2 6 2 3 2 2" xfId="25351" xr:uid="{00000000-0005-0000-0000-000014620000}"/>
    <cellStyle name="Normal 6 2 2 2 6 2 3 2 3" xfId="25352" xr:uid="{00000000-0005-0000-0000-000015620000}"/>
    <cellStyle name="Normal 6 2 2 2 6 2 3 2 4" xfId="25353" xr:uid="{00000000-0005-0000-0000-000016620000}"/>
    <cellStyle name="Normal 6 2 2 2 6 2 3 3" xfId="25354" xr:uid="{00000000-0005-0000-0000-000017620000}"/>
    <cellStyle name="Normal 6 2 2 2 6 2 3 3 2" xfId="25355" xr:uid="{00000000-0005-0000-0000-000018620000}"/>
    <cellStyle name="Normal 6 2 2 2 6 2 3 3 3" xfId="25356" xr:uid="{00000000-0005-0000-0000-000019620000}"/>
    <cellStyle name="Normal 6 2 2 2 6 2 3 4" xfId="25357" xr:uid="{00000000-0005-0000-0000-00001A620000}"/>
    <cellStyle name="Normal 6 2 2 2 6 2 3 5" xfId="25358" xr:uid="{00000000-0005-0000-0000-00001B620000}"/>
    <cellStyle name="Normal 6 2 2 2 6 2 3 6" xfId="25359" xr:uid="{00000000-0005-0000-0000-00001C620000}"/>
    <cellStyle name="Normal 6 2 2 2 6 2 4" xfId="25360" xr:uid="{00000000-0005-0000-0000-00001D620000}"/>
    <cellStyle name="Normal 6 2 2 2 6 2 4 2" xfId="25361" xr:uid="{00000000-0005-0000-0000-00001E620000}"/>
    <cellStyle name="Normal 6 2 2 2 6 2 4 3" xfId="25362" xr:uid="{00000000-0005-0000-0000-00001F620000}"/>
    <cellStyle name="Normal 6 2 2 2 6 2 4 4" xfId="25363" xr:uid="{00000000-0005-0000-0000-000020620000}"/>
    <cellStyle name="Normal 6 2 2 2 6 2 5" xfId="25364" xr:uid="{00000000-0005-0000-0000-000021620000}"/>
    <cellStyle name="Normal 6 2 2 2 6 2 5 2" xfId="25365" xr:uid="{00000000-0005-0000-0000-000022620000}"/>
    <cellStyle name="Normal 6 2 2 2 6 2 5 3" xfId="25366" xr:uid="{00000000-0005-0000-0000-000023620000}"/>
    <cellStyle name="Normal 6 2 2 2 6 2 5 4" xfId="25367" xr:uid="{00000000-0005-0000-0000-000024620000}"/>
    <cellStyle name="Normal 6 2 2 2 6 2 6" xfId="25368" xr:uid="{00000000-0005-0000-0000-000025620000}"/>
    <cellStyle name="Normal 6 2 2 2 6 2 6 2" xfId="25369" xr:uid="{00000000-0005-0000-0000-000026620000}"/>
    <cellStyle name="Normal 6 2 2 2 6 2 6 3" xfId="25370" xr:uid="{00000000-0005-0000-0000-000027620000}"/>
    <cellStyle name="Normal 6 2 2 2 6 2 6 4" xfId="25371" xr:uid="{00000000-0005-0000-0000-000028620000}"/>
    <cellStyle name="Normal 6 2 2 2 6 2 7" xfId="25372" xr:uid="{00000000-0005-0000-0000-000029620000}"/>
    <cellStyle name="Normal 6 2 2 2 6 2 7 2" xfId="25373" xr:uid="{00000000-0005-0000-0000-00002A620000}"/>
    <cellStyle name="Normal 6 2 2 2 6 2 7 3" xfId="25374" xr:uid="{00000000-0005-0000-0000-00002B620000}"/>
    <cellStyle name="Normal 6 2 2 2 6 2 8" xfId="25375" xr:uid="{00000000-0005-0000-0000-00002C620000}"/>
    <cellStyle name="Normal 6 2 2 2 6 2 9" xfId="25376" xr:uid="{00000000-0005-0000-0000-00002D620000}"/>
    <cellStyle name="Normal 6 2 2 2 6 3" xfId="25377" xr:uid="{00000000-0005-0000-0000-00002E620000}"/>
    <cellStyle name="Normal 6 2 2 2 6 3 2" xfId="25378" xr:uid="{00000000-0005-0000-0000-00002F620000}"/>
    <cellStyle name="Normal 6 2 2 2 6 3 2 2" xfId="25379" xr:uid="{00000000-0005-0000-0000-000030620000}"/>
    <cellStyle name="Normal 6 2 2 2 6 3 2 2 2" xfId="25380" xr:uid="{00000000-0005-0000-0000-000031620000}"/>
    <cellStyle name="Normal 6 2 2 2 6 3 2 2 3" xfId="25381" xr:uid="{00000000-0005-0000-0000-000032620000}"/>
    <cellStyle name="Normal 6 2 2 2 6 3 2 2 4" xfId="25382" xr:uid="{00000000-0005-0000-0000-000033620000}"/>
    <cellStyle name="Normal 6 2 2 2 6 3 2 3" xfId="25383" xr:uid="{00000000-0005-0000-0000-000034620000}"/>
    <cellStyle name="Normal 6 2 2 2 6 3 2 3 2" xfId="25384" xr:uid="{00000000-0005-0000-0000-000035620000}"/>
    <cellStyle name="Normal 6 2 2 2 6 3 2 3 3" xfId="25385" xr:uid="{00000000-0005-0000-0000-000036620000}"/>
    <cellStyle name="Normal 6 2 2 2 6 3 2 4" xfId="25386" xr:uid="{00000000-0005-0000-0000-000037620000}"/>
    <cellStyle name="Normal 6 2 2 2 6 3 2 5" xfId="25387" xr:uid="{00000000-0005-0000-0000-000038620000}"/>
    <cellStyle name="Normal 6 2 2 2 6 3 2 6" xfId="25388" xr:uid="{00000000-0005-0000-0000-000039620000}"/>
    <cellStyle name="Normal 6 2 2 2 6 3 3" xfId="25389" xr:uid="{00000000-0005-0000-0000-00003A620000}"/>
    <cellStyle name="Normal 6 2 2 2 6 3 3 2" xfId="25390" xr:uid="{00000000-0005-0000-0000-00003B620000}"/>
    <cellStyle name="Normal 6 2 2 2 6 3 3 3" xfId="25391" xr:uid="{00000000-0005-0000-0000-00003C620000}"/>
    <cellStyle name="Normal 6 2 2 2 6 3 3 4" xfId="25392" xr:uid="{00000000-0005-0000-0000-00003D620000}"/>
    <cellStyle name="Normal 6 2 2 2 6 3 4" xfId="25393" xr:uid="{00000000-0005-0000-0000-00003E620000}"/>
    <cellStyle name="Normal 6 2 2 2 6 3 4 2" xfId="25394" xr:uid="{00000000-0005-0000-0000-00003F620000}"/>
    <cellStyle name="Normal 6 2 2 2 6 3 4 3" xfId="25395" xr:uid="{00000000-0005-0000-0000-000040620000}"/>
    <cellStyle name="Normal 6 2 2 2 6 3 4 4" xfId="25396" xr:uid="{00000000-0005-0000-0000-000041620000}"/>
    <cellStyle name="Normal 6 2 2 2 6 3 5" xfId="25397" xr:uid="{00000000-0005-0000-0000-000042620000}"/>
    <cellStyle name="Normal 6 2 2 2 6 3 5 2" xfId="25398" xr:uid="{00000000-0005-0000-0000-000043620000}"/>
    <cellStyle name="Normal 6 2 2 2 6 3 5 3" xfId="25399" xr:uid="{00000000-0005-0000-0000-000044620000}"/>
    <cellStyle name="Normal 6 2 2 2 6 3 5 4" xfId="25400" xr:uid="{00000000-0005-0000-0000-000045620000}"/>
    <cellStyle name="Normal 6 2 2 2 6 3 6" xfId="25401" xr:uid="{00000000-0005-0000-0000-000046620000}"/>
    <cellStyle name="Normal 6 2 2 2 6 3 6 2" xfId="25402" xr:uid="{00000000-0005-0000-0000-000047620000}"/>
    <cellStyle name="Normal 6 2 2 2 6 3 6 3" xfId="25403" xr:uid="{00000000-0005-0000-0000-000048620000}"/>
    <cellStyle name="Normal 6 2 2 2 6 3 7" xfId="25404" xr:uid="{00000000-0005-0000-0000-000049620000}"/>
    <cellStyle name="Normal 6 2 2 2 6 3 8" xfId="25405" xr:uid="{00000000-0005-0000-0000-00004A620000}"/>
    <cellStyle name="Normal 6 2 2 2 6 3 9" xfId="25406" xr:uid="{00000000-0005-0000-0000-00004B620000}"/>
    <cellStyle name="Normal 6 2 2 2 6 4" xfId="25407" xr:uid="{00000000-0005-0000-0000-00004C620000}"/>
    <cellStyle name="Normal 6 2 2 2 6 4 2" xfId="25408" xr:uid="{00000000-0005-0000-0000-00004D620000}"/>
    <cellStyle name="Normal 6 2 2 2 6 4 2 2" xfId="25409" xr:uid="{00000000-0005-0000-0000-00004E620000}"/>
    <cellStyle name="Normal 6 2 2 2 6 4 2 3" xfId="25410" xr:uid="{00000000-0005-0000-0000-00004F620000}"/>
    <cellStyle name="Normal 6 2 2 2 6 4 2 4" xfId="25411" xr:uid="{00000000-0005-0000-0000-000050620000}"/>
    <cellStyle name="Normal 6 2 2 2 6 4 3" xfId="25412" xr:uid="{00000000-0005-0000-0000-000051620000}"/>
    <cellStyle name="Normal 6 2 2 2 6 4 3 2" xfId="25413" xr:uid="{00000000-0005-0000-0000-000052620000}"/>
    <cellStyle name="Normal 6 2 2 2 6 4 3 3" xfId="25414" xr:uid="{00000000-0005-0000-0000-000053620000}"/>
    <cellStyle name="Normal 6 2 2 2 6 4 4" xfId="25415" xr:uid="{00000000-0005-0000-0000-000054620000}"/>
    <cellStyle name="Normal 6 2 2 2 6 4 5" xfId="25416" xr:uid="{00000000-0005-0000-0000-000055620000}"/>
    <cellStyle name="Normal 6 2 2 2 6 4 6" xfId="25417" xr:uid="{00000000-0005-0000-0000-000056620000}"/>
    <cellStyle name="Normal 6 2 2 2 6 5" xfId="25418" xr:uid="{00000000-0005-0000-0000-000057620000}"/>
    <cellStyle name="Normal 6 2 2 2 6 5 2" xfId="25419" xr:uid="{00000000-0005-0000-0000-000058620000}"/>
    <cellStyle name="Normal 6 2 2 2 6 5 3" xfId="25420" xr:uid="{00000000-0005-0000-0000-000059620000}"/>
    <cellStyle name="Normal 6 2 2 2 6 5 4" xfId="25421" xr:uid="{00000000-0005-0000-0000-00005A620000}"/>
    <cellStyle name="Normal 6 2 2 2 6 6" xfId="25422" xr:uid="{00000000-0005-0000-0000-00005B620000}"/>
    <cellStyle name="Normal 6 2 2 2 6 6 2" xfId="25423" xr:uid="{00000000-0005-0000-0000-00005C620000}"/>
    <cellStyle name="Normal 6 2 2 2 6 6 3" xfId="25424" xr:uid="{00000000-0005-0000-0000-00005D620000}"/>
    <cellStyle name="Normal 6 2 2 2 6 6 4" xfId="25425" xr:uid="{00000000-0005-0000-0000-00005E620000}"/>
    <cellStyle name="Normal 6 2 2 2 6 7" xfId="25426" xr:uid="{00000000-0005-0000-0000-00005F620000}"/>
    <cellStyle name="Normal 6 2 2 2 6 7 2" xfId="25427" xr:uid="{00000000-0005-0000-0000-000060620000}"/>
    <cellStyle name="Normal 6 2 2 2 6 7 3" xfId="25428" xr:uid="{00000000-0005-0000-0000-000061620000}"/>
    <cellStyle name="Normal 6 2 2 2 6 7 4" xfId="25429" xr:uid="{00000000-0005-0000-0000-000062620000}"/>
    <cellStyle name="Normal 6 2 2 2 6 8" xfId="25430" xr:uid="{00000000-0005-0000-0000-000063620000}"/>
    <cellStyle name="Normal 6 2 2 2 6 8 2" xfId="25431" xr:uid="{00000000-0005-0000-0000-000064620000}"/>
    <cellStyle name="Normal 6 2 2 2 6 8 3" xfId="25432" xr:uid="{00000000-0005-0000-0000-000065620000}"/>
    <cellStyle name="Normal 6 2 2 2 6 9" xfId="25433" xr:uid="{00000000-0005-0000-0000-000066620000}"/>
    <cellStyle name="Normal 6 2 2 2 7" xfId="25434" xr:uid="{00000000-0005-0000-0000-000067620000}"/>
    <cellStyle name="Normal 6 2 2 2 7 10" xfId="25435" xr:uid="{00000000-0005-0000-0000-000068620000}"/>
    <cellStyle name="Normal 6 2 2 2 7 2" xfId="25436" xr:uid="{00000000-0005-0000-0000-000069620000}"/>
    <cellStyle name="Normal 6 2 2 2 7 2 2" xfId="25437" xr:uid="{00000000-0005-0000-0000-00006A620000}"/>
    <cellStyle name="Normal 6 2 2 2 7 2 2 2" xfId="25438" xr:uid="{00000000-0005-0000-0000-00006B620000}"/>
    <cellStyle name="Normal 6 2 2 2 7 2 2 2 2" xfId="25439" xr:uid="{00000000-0005-0000-0000-00006C620000}"/>
    <cellStyle name="Normal 6 2 2 2 7 2 2 2 3" xfId="25440" xr:uid="{00000000-0005-0000-0000-00006D620000}"/>
    <cellStyle name="Normal 6 2 2 2 7 2 2 2 4" xfId="25441" xr:uid="{00000000-0005-0000-0000-00006E620000}"/>
    <cellStyle name="Normal 6 2 2 2 7 2 2 3" xfId="25442" xr:uid="{00000000-0005-0000-0000-00006F620000}"/>
    <cellStyle name="Normal 6 2 2 2 7 2 2 3 2" xfId="25443" xr:uid="{00000000-0005-0000-0000-000070620000}"/>
    <cellStyle name="Normal 6 2 2 2 7 2 2 3 3" xfId="25444" xr:uid="{00000000-0005-0000-0000-000071620000}"/>
    <cellStyle name="Normal 6 2 2 2 7 2 2 4" xfId="25445" xr:uid="{00000000-0005-0000-0000-000072620000}"/>
    <cellStyle name="Normal 6 2 2 2 7 2 2 5" xfId="25446" xr:uid="{00000000-0005-0000-0000-000073620000}"/>
    <cellStyle name="Normal 6 2 2 2 7 2 2 6" xfId="25447" xr:uid="{00000000-0005-0000-0000-000074620000}"/>
    <cellStyle name="Normal 6 2 2 2 7 2 3" xfId="25448" xr:uid="{00000000-0005-0000-0000-000075620000}"/>
    <cellStyle name="Normal 6 2 2 2 7 2 3 2" xfId="25449" xr:uid="{00000000-0005-0000-0000-000076620000}"/>
    <cellStyle name="Normal 6 2 2 2 7 2 3 3" xfId="25450" xr:uid="{00000000-0005-0000-0000-000077620000}"/>
    <cellStyle name="Normal 6 2 2 2 7 2 3 4" xfId="25451" xr:uid="{00000000-0005-0000-0000-000078620000}"/>
    <cellStyle name="Normal 6 2 2 2 7 2 4" xfId="25452" xr:uid="{00000000-0005-0000-0000-000079620000}"/>
    <cellStyle name="Normal 6 2 2 2 7 2 4 2" xfId="25453" xr:uid="{00000000-0005-0000-0000-00007A620000}"/>
    <cellStyle name="Normal 6 2 2 2 7 2 4 3" xfId="25454" xr:uid="{00000000-0005-0000-0000-00007B620000}"/>
    <cellStyle name="Normal 6 2 2 2 7 2 4 4" xfId="25455" xr:uid="{00000000-0005-0000-0000-00007C620000}"/>
    <cellStyle name="Normal 6 2 2 2 7 2 5" xfId="25456" xr:uid="{00000000-0005-0000-0000-00007D620000}"/>
    <cellStyle name="Normal 6 2 2 2 7 2 5 2" xfId="25457" xr:uid="{00000000-0005-0000-0000-00007E620000}"/>
    <cellStyle name="Normal 6 2 2 2 7 2 5 3" xfId="25458" xr:uid="{00000000-0005-0000-0000-00007F620000}"/>
    <cellStyle name="Normal 6 2 2 2 7 2 5 4" xfId="25459" xr:uid="{00000000-0005-0000-0000-000080620000}"/>
    <cellStyle name="Normal 6 2 2 2 7 2 6" xfId="25460" xr:uid="{00000000-0005-0000-0000-000081620000}"/>
    <cellStyle name="Normal 6 2 2 2 7 2 6 2" xfId="25461" xr:uid="{00000000-0005-0000-0000-000082620000}"/>
    <cellStyle name="Normal 6 2 2 2 7 2 6 3" xfId="25462" xr:uid="{00000000-0005-0000-0000-000083620000}"/>
    <cellStyle name="Normal 6 2 2 2 7 2 7" xfId="25463" xr:uid="{00000000-0005-0000-0000-000084620000}"/>
    <cellStyle name="Normal 6 2 2 2 7 2 8" xfId="25464" xr:uid="{00000000-0005-0000-0000-000085620000}"/>
    <cellStyle name="Normal 6 2 2 2 7 2 9" xfId="25465" xr:uid="{00000000-0005-0000-0000-000086620000}"/>
    <cellStyle name="Normal 6 2 2 2 7 3" xfId="25466" xr:uid="{00000000-0005-0000-0000-000087620000}"/>
    <cellStyle name="Normal 6 2 2 2 7 3 2" xfId="25467" xr:uid="{00000000-0005-0000-0000-000088620000}"/>
    <cellStyle name="Normal 6 2 2 2 7 3 2 2" xfId="25468" xr:uid="{00000000-0005-0000-0000-000089620000}"/>
    <cellStyle name="Normal 6 2 2 2 7 3 2 3" xfId="25469" xr:uid="{00000000-0005-0000-0000-00008A620000}"/>
    <cellStyle name="Normal 6 2 2 2 7 3 2 4" xfId="25470" xr:uid="{00000000-0005-0000-0000-00008B620000}"/>
    <cellStyle name="Normal 6 2 2 2 7 3 3" xfId="25471" xr:uid="{00000000-0005-0000-0000-00008C620000}"/>
    <cellStyle name="Normal 6 2 2 2 7 3 3 2" xfId="25472" xr:uid="{00000000-0005-0000-0000-00008D620000}"/>
    <cellStyle name="Normal 6 2 2 2 7 3 3 3" xfId="25473" xr:uid="{00000000-0005-0000-0000-00008E620000}"/>
    <cellStyle name="Normal 6 2 2 2 7 3 4" xfId="25474" xr:uid="{00000000-0005-0000-0000-00008F620000}"/>
    <cellStyle name="Normal 6 2 2 2 7 3 5" xfId="25475" xr:uid="{00000000-0005-0000-0000-000090620000}"/>
    <cellStyle name="Normal 6 2 2 2 7 3 6" xfId="25476" xr:uid="{00000000-0005-0000-0000-000091620000}"/>
    <cellStyle name="Normal 6 2 2 2 7 4" xfId="25477" xr:uid="{00000000-0005-0000-0000-000092620000}"/>
    <cellStyle name="Normal 6 2 2 2 7 4 2" xfId="25478" xr:uid="{00000000-0005-0000-0000-000093620000}"/>
    <cellStyle name="Normal 6 2 2 2 7 4 3" xfId="25479" xr:uid="{00000000-0005-0000-0000-000094620000}"/>
    <cellStyle name="Normal 6 2 2 2 7 4 4" xfId="25480" xr:uid="{00000000-0005-0000-0000-000095620000}"/>
    <cellStyle name="Normal 6 2 2 2 7 5" xfId="25481" xr:uid="{00000000-0005-0000-0000-000096620000}"/>
    <cellStyle name="Normal 6 2 2 2 7 5 2" xfId="25482" xr:uid="{00000000-0005-0000-0000-000097620000}"/>
    <cellStyle name="Normal 6 2 2 2 7 5 3" xfId="25483" xr:uid="{00000000-0005-0000-0000-000098620000}"/>
    <cellStyle name="Normal 6 2 2 2 7 5 4" xfId="25484" xr:uid="{00000000-0005-0000-0000-000099620000}"/>
    <cellStyle name="Normal 6 2 2 2 7 6" xfId="25485" xr:uid="{00000000-0005-0000-0000-00009A620000}"/>
    <cellStyle name="Normal 6 2 2 2 7 6 2" xfId="25486" xr:uid="{00000000-0005-0000-0000-00009B620000}"/>
    <cellStyle name="Normal 6 2 2 2 7 6 3" xfId="25487" xr:uid="{00000000-0005-0000-0000-00009C620000}"/>
    <cellStyle name="Normal 6 2 2 2 7 6 4" xfId="25488" xr:uid="{00000000-0005-0000-0000-00009D620000}"/>
    <cellStyle name="Normal 6 2 2 2 7 7" xfId="25489" xr:uid="{00000000-0005-0000-0000-00009E620000}"/>
    <cellStyle name="Normal 6 2 2 2 7 7 2" xfId="25490" xr:uid="{00000000-0005-0000-0000-00009F620000}"/>
    <cellStyle name="Normal 6 2 2 2 7 7 3" xfId="25491" xr:uid="{00000000-0005-0000-0000-0000A0620000}"/>
    <cellStyle name="Normal 6 2 2 2 7 8" xfId="25492" xr:uid="{00000000-0005-0000-0000-0000A1620000}"/>
    <cellStyle name="Normal 6 2 2 2 7 9" xfId="25493" xr:uid="{00000000-0005-0000-0000-0000A2620000}"/>
    <cellStyle name="Normal 6 2 2 2 8" xfId="25494" xr:uid="{00000000-0005-0000-0000-0000A3620000}"/>
    <cellStyle name="Normal 6 2 2 2 8 2" xfId="25495" xr:uid="{00000000-0005-0000-0000-0000A4620000}"/>
    <cellStyle name="Normal 6 2 2 2 8 2 2" xfId="25496" xr:uid="{00000000-0005-0000-0000-0000A5620000}"/>
    <cellStyle name="Normal 6 2 2 2 8 2 2 2" xfId="25497" xr:uid="{00000000-0005-0000-0000-0000A6620000}"/>
    <cellStyle name="Normal 6 2 2 2 8 2 2 3" xfId="25498" xr:uid="{00000000-0005-0000-0000-0000A7620000}"/>
    <cellStyle name="Normal 6 2 2 2 8 2 2 4" xfId="25499" xr:uid="{00000000-0005-0000-0000-0000A8620000}"/>
    <cellStyle name="Normal 6 2 2 2 8 2 3" xfId="25500" xr:uid="{00000000-0005-0000-0000-0000A9620000}"/>
    <cellStyle name="Normal 6 2 2 2 8 2 3 2" xfId="25501" xr:uid="{00000000-0005-0000-0000-0000AA620000}"/>
    <cellStyle name="Normal 6 2 2 2 8 2 3 3" xfId="25502" xr:uid="{00000000-0005-0000-0000-0000AB620000}"/>
    <cellStyle name="Normal 6 2 2 2 8 2 4" xfId="25503" xr:uid="{00000000-0005-0000-0000-0000AC620000}"/>
    <cellStyle name="Normal 6 2 2 2 8 2 5" xfId="25504" xr:uid="{00000000-0005-0000-0000-0000AD620000}"/>
    <cellStyle name="Normal 6 2 2 2 8 2 6" xfId="25505" xr:uid="{00000000-0005-0000-0000-0000AE620000}"/>
    <cellStyle name="Normal 6 2 2 2 8 3" xfId="25506" xr:uid="{00000000-0005-0000-0000-0000AF620000}"/>
    <cellStyle name="Normal 6 2 2 2 8 3 2" xfId="25507" xr:uid="{00000000-0005-0000-0000-0000B0620000}"/>
    <cellStyle name="Normal 6 2 2 2 8 3 3" xfId="25508" xr:uid="{00000000-0005-0000-0000-0000B1620000}"/>
    <cellStyle name="Normal 6 2 2 2 8 3 4" xfId="25509" xr:uid="{00000000-0005-0000-0000-0000B2620000}"/>
    <cellStyle name="Normal 6 2 2 2 8 4" xfId="25510" xr:uid="{00000000-0005-0000-0000-0000B3620000}"/>
    <cellStyle name="Normal 6 2 2 2 8 4 2" xfId="25511" xr:uid="{00000000-0005-0000-0000-0000B4620000}"/>
    <cellStyle name="Normal 6 2 2 2 8 4 3" xfId="25512" xr:uid="{00000000-0005-0000-0000-0000B5620000}"/>
    <cellStyle name="Normal 6 2 2 2 8 4 4" xfId="25513" xr:uid="{00000000-0005-0000-0000-0000B6620000}"/>
    <cellStyle name="Normal 6 2 2 2 8 5" xfId="25514" xr:uid="{00000000-0005-0000-0000-0000B7620000}"/>
    <cellStyle name="Normal 6 2 2 2 8 5 2" xfId="25515" xr:uid="{00000000-0005-0000-0000-0000B8620000}"/>
    <cellStyle name="Normal 6 2 2 2 8 5 3" xfId="25516" xr:uid="{00000000-0005-0000-0000-0000B9620000}"/>
    <cellStyle name="Normal 6 2 2 2 8 5 4" xfId="25517" xr:uid="{00000000-0005-0000-0000-0000BA620000}"/>
    <cellStyle name="Normal 6 2 2 2 8 6" xfId="25518" xr:uid="{00000000-0005-0000-0000-0000BB620000}"/>
    <cellStyle name="Normal 6 2 2 2 8 6 2" xfId="25519" xr:uid="{00000000-0005-0000-0000-0000BC620000}"/>
    <cellStyle name="Normal 6 2 2 2 8 6 3" xfId="25520" xr:uid="{00000000-0005-0000-0000-0000BD620000}"/>
    <cellStyle name="Normal 6 2 2 2 8 7" xfId="25521" xr:uid="{00000000-0005-0000-0000-0000BE620000}"/>
    <cellStyle name="Normal 6 2 2 2 8 8" xfId="25522" xr:uid="{00000000-0005-0000-0000-0000BF620000}"/>
    <cellStyle name="Normal 6 2 2 2 8 9" xfId="25523" xr:uid="{00000000-0005-0000-0000-0000C0620000}"/>
    <cellStyle name="Normal 6 2 2 2 9" xfId="25524" xr:uid="{00000000-0005-0000-0000-0000C1620000}"/>
    <cellStyle name="Normal 6 2 2 2 9 2" xfId="25525" xr:uid="{00000000-0005-0000-0000-0000C2620000}"/>
    <cellStyle name="Normal 6 2 2 2 9 2 2" xfId="25526" xr:uid="{00000000-0005-0000-0000-0000C3620000}"/>
    <cellStyle name="Normal 6 2 2 2 9 2 2 2" xfId="25527" xr:uid="{00000000-0005-0000-0000-0000C4620000}"/>
    <cellStyle name="Normal 6 2 2 2 9 2 2 3" xfId="25528" xr:uid="{00000000-0005-0000-0000-0000C5620000}"/>
    <cellStyle name="Normal 6 2 2 2 9 2 2 4" xfId="25529" xr:uid="{00000000-0005-0000-0000-0000C6620000}"/>
    <cellStyle name="Normal 6 2 2 2 9 2 3" xfId="25530" xr:uid="{00000000-0005-0000-0000-0000C7620000}"/>
    <cellStyle name="Normal 6 2 2 2 9 2 3 2" xfId="25531" xr:uid="{00000000-0005-0000-0000-0000C8620000}"/>
    <cellStyle name="Normal 6 2 2 2 9 2 3 3" xfId="25532" xr:uid="{00000000-0005-0000-0000-0000C9620000}"/>
    <cellStyle name="Normal 6 2 2 2 9 2 4" xfId="25533" xr:uid="{00000000-0005-0000-0000-0000CA620000}"/>
    <cellStyle name="Normal 6 2 2 2 9 2 5" xfId="25534" xr:uid="{00000000-0005-0000-0000-0000CB620000}"/>
    <cellStyle name="Normal 6 2 2 2 9 2 6" xfId="25535" xr:uid="{00000000-0005-0000-0000-0000CC620000}"/>
    <cellStyle name="Normal 6 2 2 2 9 3" xfId="25536" xr:uid="{00000000-0005-0000-0000-0000CD620000}"/>
    <cellStyle name="Normal 6 2 2 2 9 3 2" xfId="25537" xr:uid="{00000000-0005-0000-0000-0000CE620000}"/>
    <cellStyle name="Normal 6 2 2 2 9 3 3" xfId="25538" xr:uid="{00000000-0005-0000-0000-0000CF620000}"/>
    <cellStyle name="Normal 6 2 2 2 9 3 4" xfId="25539" xr:uid="{00000000-0005-0000-0000-0000D0620000}"/>
    <cellStyle name="Normal 6 2 2 2 9 4" xfId="25540" xr:uid="{00000000-0005-0000-0000-0000D1620000}"/>
    <cellStyle name="Normal 6 2 2 2 9 4 2" xfId="25541" xr:uid="{00000000-0005-0000-0000-0000D2620000}"/>
    <cellStyle name="Normal 6 2 2 2 9 4 3" xfId="25542" xr:uid="{00000000-0005-0000-0000-0000D3620000}"/>
    <cellStyle name="Normal 6 2 2 2 9 4 4" xfId="25543" xr:uid="{00000000-0005-0000-0000-0000D4620000}"/>
    <cellStyle name="Normal 6 2 2 2 9 5" xfId="25544" xr:uid="{00000000-0005-0000-0000-0000D5620000}"/>
    <cellStyle name="Normal 6 2 2 2 9 5 2" xfId="25545" xr:uid="{00000000-0005-0000-0000-0000D6620000}"/>
    <cellStyle name="Normal 6 2 2 2 9 5 3" xfId="25546" xr:uid="{00000000-0005-0000-0000-0000D7620000}"/>
    <cellStyle name="Normal 6 2 2 2 9 5 4" xfId="25547" xr:uid="{00000000-0005-0000-0000-0000D8620000}"/>
    <cellStyle name="Normal 6 2 2 2 9 6" xfId="25548" xr:uid="{00000000-0005-0000-0000-0000D9620000}"/>
    <cellStyle name="Normal 6 2 2 2 9 6 2" xfId="25549" xr:uid="{00000000-0005-0000-0000-0000DA620000}"/>
    <cellStyle name="Normal 6 2 2 2 9 6 3" xfId="25550" xr:uid="{00000000-0005-0000-0000-0000DB620000}"/>
    <cellStyle name="Normal 6 2 2 2 9 7" xfId="25551" xr:uid="{00000000-0005-0000-0000-0000DC620000}"/>
    <cellStyle name="Normal 6 2 2 2 9 8" xfId="25552" xr:uid="{00000000-0005-0000-0000-0000DD620000}"/>
    <cellStyle name="Normal 6 2 2 2 9 9" xfId="25553" xr:uid="{00000000-0005-0000-0000-0000DE620000}"/>
    <cellStyle name="Normal 6 2 2 20" xfId="25554" xr:uid="{00000000-0005-0000-0000-0000DF620000}"/>
    <cellStyle name="Normal 6 2 2 21" xfId="25555" xr:uid="{00000000-0005-0000-0000-0000E0620000}"/>
    <cellStyle name="Normal 6 2 2 3" xfId="132" xr:uid="{00000000-0005-0000-0000-0000E1620000}"/>
    <cellStyle name="Normal 6 2 2 3 10" xfId="25556" xr:uid="{00000000-0005-0000-0000-0000E2620000}"/>
    <cellStyle name="Normal 6 2 2 3 10 2" xfId="25557" xr:uid="{00000000-0005-0000-0000-0000E3620000}"/>
    <cellStyle name="Normal 6 2 2 3 10 2 2" xfId="25558" xr:uid="{00000000-0005-0000-0000-0000E4620000}"/>
    <cellStyle name="Normal 6 2 2 3 10 2 2 2" xfId="25559" xr:uid="{00000000-0005-0000-0000-0000E5620000}"/>
    <cellStyle name="Normal 6 2 2 3 10 2 2 3" xfId="25560" xr:uid="{00000000-0005-0000-0000-0000E6620000}"/>
    <cellStyle name="Normal 6 2 2 3 10 2 2 4" xfId="25561" xr:uid="{00000000-0005-0000-0000-0000E7620000}"/>
    <cellStyle name="Normal 6 2 2 3 10 2 3" xfId="25562" xr:uid="{00000000-0005-0000-0000-0000E8620000}"/>
    <cellStyle name="Normal 6 2 2 3 10 2 3 2" xfId="25563" xr:uid="{00000000-0005-0000-0000-0000E9620000}"/>
    <cellStyle name="Normal 6 2 2 3 10 2 3 3" xfId="25564" xr:uid="{00000000-0005-0000-0000-0000EA620000}"/>
    <cellStyle name="Normal 6 2 2 3 10 2 4" xfId="25565" xr:uid="{00000000-0005-0000-0000-0000EB620000}"/>
    <cellStyle name="Normal 6 2 2 3 10 2 5" xfId="25566" xr:uid="{00000000-0005-0000-0000-0000EC620000}"/>
    <cellStyle name="Normal 6 2 2 3 10 2 6" xfId="25567" xr:uid="{00000000-0005-0000-0000-0000ED620000}"/>
    <cellStyle name="Normal 6 2 2 3 10 3" xfId="25568" xr:uid="{00000000-0005-0000-0000-0000EE620000}"/>
    <cellStyle name="Normal 6 2 2 3 10 3 2" xfId="25569" xr:uid="{00000000-0005-0000-0000-0000EF620000}"/>
    <cellStyle name="Normal 6 2 2 3 10 3 3" xfId="25570" xr:uid="{00000000-0005-0000-0000-0000F0620000}"/>
    <cellStyle name="Normal 6 2 2 3 10 3 4" xfId="25571" xr:uid="{00000000-0005-0000-0000-0000F1620000}"/>
    <cellStyle name="Normal 6 2 2 3 10 4" xfId="25572" xr:uid="{00000000-0005-0000-0000-0000F2620000}"/>
    <cellStyle name="Normal 6 2 2 3 10 4 2" xfId="25573" xr:uid="{00000000-0005-0000-0000-0000F3620000}"/>
    <cellStyle name="Normal 6 2 2 3 10 4 3" xfId="25574" xr:uid="{00000000-0005-0000-0000-0000F4620000}"/>
    <cellStyle name="Normal 6 2 2 3 10 4 4" xfId="25575" xr:uid="{00000000-0005-0000-0000-0000F5620000}"/>
    <cellStyle name="Normal 6 2 2 3 10 5" xfId="25576" xr:uid="{00000000-0005-0000-0000-0000F6620000}"/>
    <cellStyle name="Normal 6 2 2 3 10 5 2" xfId="25577" xr:uid="{00000000-0005-0000-0000-0000F7620000}"/>
    <cellStyle name="Normal 6 2 2 3 10 5 3" xfId="25578" xr:uid="{00000000-0005-0000-0000-0000F8620000}"/>
    <cellStyle name="Normal 6 2 2 3 10 5 4" xfId="25579" xr:uid="{00000000-0005-0000-0000-0000F9620000}"/>
    <cellStyle name="Normal 6 2 2 3 10 6" xfId="25580" xr:uid="{00000000-0005-0000-0000-0000FA620000}"/>
    <cellStyle name="Normal 6 2 2 3 10 6 2" xfId="25581" xr:uid="{00000000-0005-0000-0000-0000FB620000}"/>
    <cellStyle name="Normal 6 2 2 3 10 6 3" xfId="25582" xr:uid="{00000000-0005-0000-0000-0000FC620000}"/>
    <cellStyle name="Normal 6 2 2 3 10 7" xfId="25583" xr:uid="{00000000-0005-0000-0000-0000FD620000}"/>
    <cellStyle name="Normal 6 2 2 3 10 8" xfId="25584" xr:uid="{00000000-0005-0000-0000-0000FE620000}"/>
    <cellStyle name="Normal 6 2 2 3 10 9" xfId="25585" xr:uid="{00000000-0005-0000-0000-0000FF620000}"/>
    <cellStyle name="Normal 6 2 2 3 11" xfId="25586" xr:uid="{00000000-0005-0000-0000-000000630000}"/>
    <cellStyle name="Normal 6 2 2 3 11 2" xfId="25587" xr:uid="{00000000-0005-0000-0000-000001630000}"/>
    <cellStyle name="Normal 6 2 2 3 11 2 2" xfId="25588" xr:uid="{00000000-0005-0000-0000-000002630000}"/>
    <cellStyle name="Normal 6 2 2 3 11 2 2 2" xfId="25589" xr:uid="{00000000-0005-0000-0000-000003630000}"/>
    <cellStyle name="Normal 6 2 2 3 11 2 2 3" xfId="25590" xr:uid="{00000000-0005-0000-0000-000004630000}"/>
    <cellStyle name="Normal 6 2 2 3 11 2 2 4" xfId="25591" xr:uid="{00000000-0005-0000-0000-000005630000}"/>
    <cellStyle name="Normal 6 2 2 3 11 2 3" xfId="25592" xr:uid="{00000000-0005-0000-0000-000006630000}"/>
    <cellStyle name="Normal 6 2 2 3 11 2 3 2" xfId="25593" xr:uid="{00000000-0005-0000-0000-000007630000}"/>
    <cellStyle name="Normal 6 2 2 3 11 2 3 3" xfId="25594" xr:uid="{00000000-0005-0000-0000-000008630000}"/>
    <cellStyle name="Normal 6 2 2 3 11 2 4" xfId="25595" xr:uid="{00000000-0005-0000-0000-000009630000}"/>
    <cellStyle name="Normal 6 2 2 3 11 2 5" xfId="25596" xr:uid="{00000000-0005-0000-0000-00000A630000}"/>
    <cellStyle name="Normal 6 2 2 3 11 2 6" xfId="25597" xr:uid="{00000000-0005-0000-0000-00000B630000}"/>
    <cellStyle name="Normal 6 2 2 3 11 3" xfId="25598" xr:uid="{00000000-0005-0000-0000-00000C630000}"/>
    <cellStyle name="Normal 6 2 2 3 11 3 2" xfId="25599" xr:uid="{00000000-0005-0000-0000-00000D630000}"/>
    <cellStyle name="Normal 6 2 2 3 11 3 3" xfId="25600" xr:uid="{00000000-0005-0000-0000-00000E630000}"/>
    <cellStyle name="Normal 6 2 2 3 11 3 4" xfId="25601" xr:uid="{00000000-0005-0000-0000-00000F630000}"/>
    <cellStyle name="Normal 6 2 2 3 11 4" xfId="25602" xr:uid="{00000000-0005-0000-0000-000010630000}"/>
    <cellStyle name="Normal 6 2 2 3 11 4 2" xfId="25603" xr:uid="{00000000-0005-0000-0000-000011630000}"/>
    <cellStyle name="Normal 6 2 2 3 11 4 3" xfId="25604" xr:uid="{00000000-0005-0000-0000-000012630000}"/>
    <cellStyle name="Normal 6 2 2 3 11 4 4" xfId="25605" xr:uid="{00000000-0005-0000-0000-000013630000}"/>
    <cellStyle name="Normal 6 2 2 3 11 5" xfId="25606" xr:uid="{00000000-0005-0000-0000-000014630000}"/>
    <cellStyle name="Normal 6 2 2 3 11 5 2" xfId="25607" xr:uid="{00000000-0005-0000-0000-000015630000}"/>
    <cellStyle name="Normal 6 2 2 3 11 5 3" xfId="25608" xr:uid="{00000000-0005-0000-0000-000016630000}"/>
    <cellStyle name="Normal 6 2 2 3 11 6" xfId="25609" xr:uid="{00000000-0005-0000-0000-000017630000}"/>
    <cellStyle name="Normal 6 2 2 3 11 7" xfId="25610" xr:uid="{00000000-0005-0000-0000-000018630000}"/>
    <cellStyle name="Normal 6 2 2 3 11 8" xfId="25611" xr:uid="{00000000-0005-0000-0000-000019630000}"/>
    <cellStyle name="Normal 6 2 2 3 12" xfId="25612" xr:uid="{00000000-0005-0000-0000-00001A630000}"/>
    <cellStyle name="Normal 6 2 2 3 12 2" xfId="25613" xr:uid="{00000000-0005-0000-0000-00001B630000}"/>
    <cellStyle name="Normal 6 2 2 3 12 2 2" xfId="25614" xr:uid="{00000000-0005-0000-0000-00001C630000}"/>
    <cellStyle name="Normal 6 2 2 3 12 2 3" xfId="25615" xr:uid="{00000000-0005-0000-0000-00001D630000}"/>
    <cellStyle name="Normal 6 2 2 3 12 2 4" xfId="25616" xr:uid="{00000000-0005-0000-0000-00001E630000}"/>
    <cellStyle name="Normal 6 2 2 3 12 3" xfId="25617" xr:uid="{00000000-0005-0000-0000-00001F630000}"/>
    <cellStyle name="Normal 6 2 2 3 12 3 2" xfId="25618" xr:uid="{00000000-0005-0000-0000-000020630000}"/>
    <cellStyle name="Normal 6 2 2 3 12 3 3" xfId="25619" xr:uid="{00000000-0005-0000-0000-000021630000}"/>
    <cellStyle name="Normal 6 2 2 3 12 3 4" xfId="25620" xr:uid="{00000000-0005-0000-0000-000022630000}"/>
    <cellStyle name="Normal 6 2 2 3 12 4" xfId="25621" xr:uid="{00000000-0005-0000-0000-000023630000}"/>
    <cellStyle name="Normal 6 2 2 3 12 4 2" xfId="25622" xr:uid="{00000000-0005-0000-0000-000024630000}"/>
    <cellStyle name="Normal 6 2 2 3 12 4 3" xfId="25623" xr:uid="{00000000-0005-0000-0000-000025630000}"/>
    <cellStyle name="Normal 6 2 2 3 12 5" xfId="25624" xr:uid="{00000000-0005-0000-0000-000026630000}"/>
    <cellStyle name="Normal 6 2 2 3 12 6" xfId="25625" xr:uid="{00000000-0005-0000-0000-000027630000}"/>
    <cellStyle name="Normal 6 2 2 3 12 7" xfId="25626" xr:uid="{00000000-0005-0000-0000-000028630000}"/>
    <cellStyle name="Normal 6 2 2 3 13" xfId="25627" xr:uid="{00000000-0005-0000-0000-000029630000}"/>
    <cellStyle name="Normal 6 2 2 3 13 2" xfId="25628" xr:uid="{00000000-0005-0000-0000-00002A630000}"/>
    <cellStyle name="Normal 6 2 2 3 13 3" xfId="25629" xr:uid="{00000000-0005-0000-0000-00002B630000}"/>
    <cellStyle name="Normal 6 2 2 3 13 4" xfId="25630" xr:uid="{00000000-0005-0000-0000-00002C630000}"/>
    <cellStyle name="Normal 6 2 2 3 14" xfId="25631" xr:uid="{00000000-0005-0000-0000-00002D630000}"/>
    <cellStyle name="Normal 6 2 2 3 14 2" xfId="25632" xr:uid="{00000000-0005-0000-0000-00002E630000}"/>
    <cellStyle name="Normal 6 2 2 3 14 3" xfId="25633" xr:uid="{00000000-0005-0000-0000-00002F630000}"/>
    <cellStyle name="Normal 6 2 2 3 14 4" xfId="25634" xr:uid="{00000000-0005-0000-0000-000030630000}"/>
    <cellStyle name="Normal 6 2 2 3 15" xfId="25635" xr:uid="{00000000-0005-0000-0000-000031630000}"/>
    <cellStyle name="Normal 6 2 2 3 15 2" xfId="25636" xr:uid="{00000000-0005-0000-0000-000032630000}"/>
    <cellStyle name="Normal 6 2 2 3 15 3" xfId="25637" xr:uid="{00000000-0005-0000-0000-000033630000}"/>
    <cellStyle name="Normal 6 2 2 3 15 4" xfId="25638" xr:uid="{00000000-0005-0000-0000-000034630000}"/>
    <cellStyle name="Normal 6 2 2 3 16" xfId="25639" xr:uid="{00000000-0005-0000-0000-000035630000}"/>
    <cellStyle name="Normal 6 2 2 3 16 2" xfId="25640" xr:uid="{00000000-0005-0000-0000-000036630000}"/>
    <cellStyle name="Normal 6 2 2 3 16 3" xfId="25641" xr:uid="{00000000-0005-0000-0000-000037630000}"/>
    <cellStyle name="Normal 6 2 2 3 17" xfId="25642" xr:uid="{00000000-0005-0000-0000-000038630000}"/>
    <cellStyle name="Normal 6 2 2 3 18" xfId="25643" xr:uid="{00000000-0005-0000-0000-000039630000}"/>
    <cellStyle name="Normal 6 2 2 3 19" xfId="25644" xr:uid="{00000000-0005-0000-0000-00003A630000}"/>
    <cellStyle name="Normal 6 2 2 3 2" xfId="255" xr:uid="{00000000-0005-0000-0000-00003B630000}"/>
    <cellStyle name="Normal 6 2 2 3 2 10" xfId="25645" xr:uid="{00000000-0005-0000-0000-00003C630000}"/>
    <cellStyle name="Normal 6 2 2 3 2 10 2" xfId="25646" xr:uid="{00000000-0005-0000-0000-00003D630000}"/>
    <cellStyle name="Normal 6 2 2 3 2 10 3" xfId="25647" xr:uid="{00000000-0005-0000-0000-00003E630000}"/>
    <cellStyle name="Normal 6 2 2 3 2 10 4" xfId="25648" xr:uid="{00000000-0005-0000-0000-00003F630000}"/>
    <cellStyle name="Normal 6 2 2 3 2 11" xfId="25649" xr:uid="{00000000-0005-0000-0000-000040630000}"/>
    <cellStyle name="Normal 6 2 2 3 2 11 2" xfId="25650" xr:uid="{00000000-0005-0000-0000-000041630000}"/>
    <cellStyle name="Normal 6 2 2 3 2 11 3" xfId="25651" xr:uid="{00000000-0005-0000-0000-000042630000}"/>
    <cellStyle name="Normal 6 2 2 3 2 12" xfId="25652" xr:uid="{00000000-0005-0000-0000-000043630000}"/>
    <cellStyle name="Normal 6 2 2 3 2 13" xfId="25653" xr:uid="{00000000-0005-0000-0000-000044630000}"/>
    <cellStyle name="Normal 6 2 2 3 2 14" xfId="25654" xr:uid="{00000000-0005-0000-0000-000045630000}"/>
    <cellStyle name="Normal 6 2 2 3 2 2" xfId="545" xr:uid="{00000000-0005-0000-0000-000046630000}"/>
    <cellStyle name="Normal 6 2 2 3 2 2 10" xfId="25655" xr:uid="{00000000-0005-0000-0000-000047630000}"/>
    <cellStyle name="Normal 6 2 2 3 2 2 11" xfId="25656" xr:uid="{00000000-0005-0000-0000-000048630000}"/>
    <cellStyle name="Normal 6 2 2 3 2 2 2" xfId="25657" xr:uid="{00000000-0005-0000-0000-000049630000}"/>
    <cellStyle name="Normal 6 2 2 3 2 2 2 10" xfId="25658" xr:uid="{00000000-0005-0000-0000-00004A630000}"/>
    <cellStyle name="Normal 6 2 2 3 2 2 2 2" xfId="25659" xr:uid="{00000000-0005-0000-0000-00004B630000}"/>
    <cellStyle name="Normal 6 2 2 3 2 2 2 2 2" xfId="25660" xr:uid="{00000000-0005-0000-0000-00004C630000}"/>
    <cellStyle name="Normal 6 2 2 3 2 2 2 2 2 2" xfId="25661" xr:uid="{00000000-0005-0000-0000-00004D630000}"/>
    <cellStyle name="Normal 6 2 2 3 2 2 2 2 2 2 2" xfId="25662" xr:uid="{00000000-0005-0000-0000-00004E630000}"/>
    <cellStyle name="Normal 6 2 2 3 2 2 2 2 2 2 3" xfId="25663" xr:uid="{00000000-0005-0000-0000-00004F630000}"/>
    <cellStyle name="Normal 6 2 2 3 2 2 2 2 2 2 4" xfId="25664" xr:uid="{00000000-0005-0000-0000-000050630000}"/>
    <cellStyle name="Normal 6 2 2 3 2 2 2 2 2 3" xfId="25665" xr:uid="{00000000-0005-0000-0000-000051630000}"/>
    <cellStyle name="Normal 6 2 2 3 2 2 2 2 2 3 2" xfId="25666" xr:uid="{00000000-0005-0000-0000-000052630000}"/>
    <cellStyle name="Normal 6 2 2 3 2 2 2 2 2 3 3" xfId="25667" xr:uid="{00000000-0005-0000-0000-000053630000}"/>
    <cellStyle name="Normal 6 2 2 3 2 2 2 2 2 4" xfId="25668" xr:uid="{00000000-0005-0000-0000-000054630000}"/>
    <cellStyle name="Normal 6 2 2 3 2 2 2 2 2 5" xfId="25669" xr:uid="{00000000-0005-0000-0000-000055630000}"/>
    <cellStyle name="Normal 6 2 2 3 2 2 2 2 2 6" xfId="25670" xr:uid="{00000000-0005-0000-0000-000056630000}"/>
    <cellStyle name="Normal 6 2 2 3 2 2 2 2 3" xfId="25671" xr:uid="{00000000-0005-0000-0000-000057630000}"/>
    <cellStyle name="Normal 6 2 2 3 2 2 2 2 3 2" xfId="25672" xr:uid="{00000000-0005-0000-0000-000058630000}"/>
    <cellStyle name="Normal 6 2 2 3 2 2 2 2 3 3" xfId="25673" xr:uid="{00000000-0005-0000-0000-000059630000}"/>
    <cellStyle name="Normal 6 2 2 3 2 2 2 2 3 4" xfId="25674" xr:uid="{00000000-0005-0000-0000-00005A630000}"/>
    <cellStyle name="Normal 6 2 2 3 2 2 2 2 4" xfId="25675" xr:uid="{00000000-0005-0000-0000-00005B630000}"/>
    <cellStyle name="Normal 6 2 2 3 2 2 2 2 4 2" xfId="25676" xr:uid="{00000000-0005-0000-0000-00005C630000}"/>
    <cellStyle name="Normal 6 2 2 3 2 2 2 2 4 3" xfId="25677" xr:uid="{00000000-0005-0000-0000-00005D630000}"/>
    <cellStyle name="Normal 6 2 2 3 2 2 2 2 4 4" xfId="25678" xr:uid="{00000000-0005-0000-0000-00005E630000}"/>
    <cellStyle name="Normal 6 2 2 3 2 2 2 2 5" xfId="25679" xr:uid="{00000000-0005-0000-0000-00005F630000}"/>
    <cellStyle name="Normal 6 2 2 3 2 2 2 2 5 2" xfId="25680" xr:uid="{00000000-0005-0000-0000-000060630000}"/>
    <cellStyle name="Normal 6 2 2 3 2 2 2 2 5 3" xfId="25681" xr:uid="{00000000-0005-0000-0000-000061630000}"/>
    <cellStyle name="Normal 6 2 2 3 2 2 2 2 5 4" xfId="25682" xr:uid="{00000000-0005-0000-0000-000062630000}"/>
    <cellStyle name="Normal 6 2 2 3 2 2 2 2 6" xfId="25683" xr:uid="{00000000-0005-0000-0000-000063630000}"/>
    <cellStyle name="Normal 6 2 2 3 2 2 2 2 6 2" xfId="25684" xr:uid="{00000000-0005-0000-0000-000064630000}"/>
    <cellStyle name="Normal 6 2 2 3 2 2 2 2 6 3" xfId="25685" xr:uid="{00000000-0005-0000-0000-000065630000}"/>
    <cellStyle name="Normal 6 2 2 3 2 2 2 2 7" xfId="25686" xr:uid="{00000000-0005-0000-0000-000066630000}"/>
    <cellStyle name="Normal 6 2 2 3 2 2 2 2 8" xfId="25687" xr:uid="{00000000-0005-0000-0000-000067630000}"/>
    <cellStyle name="Normal 6 2 2 3 2 2 2 2 9" xfId="25688" xr:uid="{00000000-0005-0000-0000-000068630000}"/>
    <cellStyle name="Normal 6 2 2 3 2 2 2 3" xfId="25689" xr:uid="{00000000-0005-0000-0000-000069630000}"/>
    <cellStyle name="Normal 6 2 2 3 2 2 2 3 2" xfId="25690" xr:uid="{00000000-0005-0000-0000-00006A630000}"/>
    <cellStyle name="Normal 6 2 2 3 2 2 2 3 2 2" xfId="25691" xr:uid="{00000000-0005-0000-0000-00006B630000}"/>
    <cellStyle name="Normal 6 2 2 3 2 2 2 3 2 3" xfId="25692" xr:uid="{00000000-0005-0000-0000-00006C630000}"/>
    <cellStyle name="Normal 6 2 2 3 2 2 2 3 2 4" xfId="25693" xr:uid="{00000000-0005-0000-0000-00006D630000}"/>
    <cellStyle name="Normal 6 2 2 3 2 2 2 3 3" xfId="25694" xr:uid="{00000000-0005-0000-0000-00006E630000}"/>
    <cellStyle name="Normal 6 2 2 3 2 2 2 3 3 2" xfId="25695" xr:uid="{00000000-0005-0000-0000-00006F630000}"/>
    <cellStyle name="Normal 6 2 2 3 2 2 2 3 3 3" xfId="25696" xr:uid="{00000000-0005-0000-0000-000070630000}"/>
    <cellStyle name="Normal 6 2 2 3 2 2 2 3 4" xfId="25697" xr:uid="{00000000-0005-0000-0000-000071630000}"/>
    <cellStyle name="Normal 6 2 2 3 2 2 2 3 5" xfId="25698" xr:uid="{00000000-0005-0000-0000-000072630000}"/>
    <cellStyle name="Normal 6 2 2 3 2 2 2 3 6" xfId="25699" xr:uid="{00000000-0005-0000-0000-000073630000}"/>
    <cellStyle name="Normal 6 2 2 3 2 2 2 4" xfId="25700" xr:uid="{00000000-0005-0000-0000-000074630000}"/>
    <cellStyle name="Normal 6 2 2 3 2 2 2 4 2" xfId="25701" xr:uid="{00000000-0005-0000-0000-000075630000}"/>
    <cellStyle name="Normal 6 2 2 3 2 2 2 4 3" xfId="25702" xr:uid="{00000000-0005-0000-0000-000076630000}"/>
    <cellStyle name="Normal 6 2 2 3 2 2 2 4 4" xfId="25703" xr:uid="{00000000-0005-0000-0000-000077630000}"/>
    <cellStyle name="Normal 6 2 2 3 2 2 2 5" xfId="25704" xr:uid="{00000000-0005-0000-0000-000078630000}"/>
    <cellStyle name="Normal 6 2 2 3 2 2 2 5 2" xfId="25705" xr:uid="{00000000-0005-0000-0000-000079630000}"/>
    <cellStyle name="Normal 6 2 2 3 2 2 2 5 3" xfId="25706" xr:uid="{00000000-0005-0000-0000-00007A630000}"/>
    <cellStyle name="Normal 6 2 2 3 2 2 2 5 4" xfId="25707" xr:uid="{00000000-0005-0000-0000-00007B630000}"/>
    <cellStyle name="Normal 6 2 2 3 2 2 2 6" xfId="25708" xr:uid="{00000000-0005-0000-0000-00007C630000}"/>
    <cellStyle name="Normal 6 2 2 3 2 2 2 6 2" xfId="25709" xr:uid="{00000000-0005-0000-0000-00007D630000}"/>
    <cellStyle name="Normal 6 2 2 3 2 2 2 6 3" xfId="25710" xr:uid="{00000000-0005-0000-0000-00007E630000}"/>
    <cellStyle name="Normal 6 2 2 3 2 2 2 6 4" xfId="25711" xr:uid="{00000000-0005-0000-0000-00007F630000}"/>
    <cellStyle name="Normal 6 2 2 3 2 2 2 7" xfId="25712" xr:uid="{00000000-0005-0000-0000-000080630000}"/>
    <cellStyle name="Normal 6 2 2 3 2 2 2 7 2" xfId="25713" xr:uid="{00000000-0005-0000-0000-000081630000}"/>
    <cellStyle name="Normal 6 2 2 3 2 2 2 7 3" xfId="25714" xr:uid="{00000000-0005-0000-0000-000082630000}"/>
    <cellStyle name="Normal 6 2 2 3 2 2 2 8" xfId="25715" xr:uid="{00000000-0005-0000-0000-000083630000}"/>
    <cellStyle name="Normal 6 2 2 3 2 2 2 9" xfId="25716" xr:uid="{00000000-0005-0000-0000-000084630000}"/>
    <cellStyle name="Normal 6 2 2 3 2 2 3" xfId="25717" xr:uid="{00000000-0005-0000-0000-000085630000}"/>
    <cellStyle name="Normal 6 2 2 3 2 2 3 2" xfId="25718" xr:uid="{00000000-0005-0000-0000-000086630000}"/>
    <cellStyle name="Normal 6 2 2 3 2 2 3 2 2" xfId="25719" xr:uid="{00000000-0005-0000-0000-000087630000}"/>
    <cellStyle name="Normal 6 2 2 3 2 2 3 2 2 2" xfId="25720" xr:uid="{00000000-0005-0000-0000-000088630000}"/>
    <cellStyle name="Normal 6 2 2 3 2 2 3 2 2 3" xfId="25721" xr:uid="{00000000-0005-0000-0000-000089630000}"/>
    <cellStyle name="Normal 6 2 2 3 2 2 3 2 2 4" xfId="25722" xr:uid="{00000000-0005-0000-0000-00008A630000}"/>
    <cellStyle name="Normal 6 2 2 3 2 2 3 2 3" xfId="25723" xr:uid="{00000000-0005-0000-0000-00008B630000}"/>
    <cellStyle name="Normal 6 2 2 3 2 2 3 2 3 2" xfId="25724" xr:uid="{00000000-0005-0000-0000-00008C630000}"/>
    <cellStyle name="Normal 6 2 2 3 2 2 3 2 3 3" xfId="25725" xr:uid="{00000000-0005-0000-0000-00008D630000}"/>
    <cellStyle name="Normal 6 2 2 3 2 2 3 2 4" xfId="25726" xr:uid="{00000000-0005-0000-0000-00008E630000}"/>
    <cellStyle name="Normal 6 2 2 3 2 2 3 2 5" xfId="25727" xr:uid="{00000000-0005-0000-0000-00008F630000}"/>
    <cellStyle name="Normal 6 2 2 3 2 2 3 2 6" xfId="25728" xr:uid="{00000000-0005-0000-0000-000090630000}"/>
    <cellStyle name="Normal 6 2 2 3 2 2 3 3" xfId="25729" xr:uid="{00000000-0005-0000-0000-000091630000}"/>
    <cellStyle name="Normal 6 2 2 3 2 2 3 3 2" xfId="25730" xr:uid="{00000000-0005-0000-0000-000092630000}"/>
    <cellStyle name="Normal 6 2 2 3 2 2 3 3 3" xfId="25731" xr:uid="{00000000-0005-0000-0000-000093630000}"/>
    <cellStyle name="Normal 6 2 2 3 2 2 3 3 4" xfId="25732" xr:uid="{00000000-0005-0000-0000-000094630000}"/>
    <cellStyle name="Normal 6 2 2 3 2 2 3 4" xfId="25733" xr:uid="{00000000-0005-0000-0000-000095630000}"/>
    <cellStyle name="Normal 6 2 2 3 2 2 3 4 2" xfId="25734" xr:uid="{00000000-0005-0000-0000-000096630000}"/>
    <cellStyle name="Normal 6 2 2 3 2 2 3 4 3" xfId="25735" xr:uid="{00000000-0005-0000-0000-000097630000}"/>
    <cellStyle name="Normal 6 2 2 3 2 2 3 4 4" xfId="25736" xr:uid="{00000000-0005-0000-0000-000098630000}"/>
    <cellStyle name="Normal 6 2 2 3 2 2 3 5" xfId="25737" xr:uid="{00000000-0005-0000-0000-000099630000}"/>
    <cellStyle name="Normal 6 2 2 3 2 2 3 5 2" xfId="25738" xr:uid="{00000000-0005-0000-0000-00009A630000}"/>
    <cellStyle name="Normal 6 2 2 3 2 2 3 5 3" xfId="25739" xr:uid="{00000000-0005-0000-0000-00009B630000}"/>
    <cellStyle name="Normal 6 2 2 3 2 2 3 5 4" xfId="25740" xr:uid="{00000000-0005-0000-0000-00009C630000}"/>
    <cellStyle name="Normal 6 2 2 3 2 2 3 6" xfId="25741" xr:uid="{00000000-0005-0000-0000-00009D630000}"/>
    <cellStyle name="Normal 6 2 2 3 2 2 3 6 2" xfId="25742" xr:uid="{00000000-0005-0000-0000-00009E630000}"/>
    <cellStyle name="Normal 6 2 2 3 2 2 3 6 3" xfId="25743" xr:uid="{00000000-0005-0000-0000-00009F630000}"/>
    <cellStyle name="Normal 6 2 2 3 2 2 3 7" xfId="25744" xr:uid="{00000000-0005-0000-0000-0000A0630000}"/>
    <cellStyle name="Normal 6 2 2 3 2 2 3 8" xfId="25745" xr:uid="{00000000-0005-0000-0000-0000A1630000}"/>
    <cellStyle name="Normal 6 2 2 3 2 2 3 9" xfId="25746" xr:uid="{00000000-0005-0000-0000-0000A2630000}"/>
    <cellStyle name="Normal 6 2 2 3 2 2 4" xfId="25747" xr:uid="{00000000-0005-0000-0000-0000A3630000}"/>
    <cellStyle name="Normal 6 2 2 3 2 2 4 2" xfId="25748" xr:uid="{00000000-0005-0000-0000-0000A4630000}"/>
    <cellStyle name="Normal 6 2 2 3 2 2 4 2 2" xfId="25749" xr:uid="{00000000-0005-0000-0000-0000A5630000}"/>
    <cellStyle name="Normal 6 2 2 3 2 2 4 2 3" xfId="25750" xr:uid="{00000000-0005-0000-0000-0000A6630000}"/>
    <cellStyle name="Normal 6 2 2 3 2 2 4 2 4" xfId="25751" xr:uid="{00000000-0005-0000-0000-0000A7630000}"/>
    <cellStyle name="Normal 6 2 2 3 2 2 4 3" xfId="25752" xr:uid="{00000000-0005-0000-0000-0000A8630000}"/>
    <cellStyle name="Normal 6 2 2 3 2 2 4 3 2" xfId="25753" xr:uid="{00000000-0005-0000-0000-0000A9630000}"/>
    <cellStyle name="Normal 6 2 2 3 2 2 4 3 3" xfId="25754" xr:uid="{00000000-0005-0000-0000-0000AA630000}"/>
    <cellStyle name="Normal 6 2 2 3 2 2 4 4" xfId="25755" xr:uid="{00000000-0005-0000-0000-0000AB630000}"/>
    <cellStyle name="Normal 6 2 2 3 2 2 4 5" xfId="25756" xr:uid="{00000000-0005-0000-0000-0000AC630000}"/>
    <cellStyle name="Normal 6 2 2 3 2 2 4 6" xfId="25757" xr:uid="{00000000-0005-0000-0000-0000AD630000}"/>
    <cellStyle name="Normal 6 2 2 3 2 2 5" xfId="25758" xr:uid="{00000000-0005-0000-0000-0000AE630000}"/>
    <cellStyle name="Normal 6 2 2 3 2 2 5 2" xfId="25759" xr:uid="{00000000-0005-0000-0000-0000AF630000}"/>
    <cellStyle name="Normal 6 2 2 3 2 2 5 3" xfId="25760" xr:uid="{00000000-0005-0000-0000-0000B0630000}"/>
    <cellStyle name="Normal 6 2 2 3 2 2 5 4" xfId="25761" xr:uid="{00000000-0005-0000-0000-0000B1630000}"/>
    <cellStyle name="Normal 6 2 2 3 2 2 6" xfId="25762" xr:uid="{00000000-0005-0000-0000-0000B2630000}"/>
    <cellStyle name="Normal 6 2 2 3 2 2 6 2" xfId="25763" xr:uid="{00000000-0005-0000-0000-0000B3630000}"/>
    <cellStyle name="Normal 6 2 2 3 2 2 6 3" xfId="25764" xr:uid="{00000000-0005-0000-0000-0000B4630000}"/>
    <cellStyle name="Normal 6 2 2 3 2 2 6 4" xfId="25765" xr:uid="{00000000-0005-0000-0000-0000B5630000}"/>
    <cellStyle name="Normal 6 2 2 3 2 2 7" xfId="25766" xr:uid="{00000000-0005-0000-0000-0000B6630000}"/>
    <cellStyle name="Normal 6 2 2 3 2 2 7 2" xfId="25767" xr:uid="{00000000-0005-0000-0000-0000B7630000}"/>
    <cellStyle name="Normal 6 2 2 3 2 2 7 3" xfId="25768" xr:uid="{00000000-0005-0000-0000-0000B8630000}"/>
    <cellStyle name="Normal 6 2 2 3 2 2 7 4" xfId="25769" xr:uid="{00000000-0005-0000-0000-0000B9630000}"/>
    <cellStyle name="Normal 6 2 2 3 2 2 8" xfId="25770" xr:uid="{00000000-0005-0000-0000-0000BA630000}"/>
    <cellStyle name="Normal 6 2 2 3 2 2 8 2" xfId="25771" xr:uid="{00000000-0005-0000-0000-0000BB630000}"/>
    <cellStyle name="Normal 6 2 2 3 2 2 8 3" xfId="25772" xr:uid="{00000000-0005-0000-0000-0000BC630000}"/>
    <cellStyle name="Normal 6 2 2 3 2 2 9" xfId="25773" xr:uid="{00000000-0005-0000-0000-0000BD630000}"/>
    <cellStyle name="Normal 6 2 2 3 2 3" xfId="25774" xr:uid="{00000000-0005-0000-0000-0000BE630000}"/>
    <cellStyle name="Normal 6 2 2 3 2 3 10" xfId="25775" xr:uid="{00000000-0005-0000-0000-0000BF630000}"/>
    <cellStyle name="Normal 6 2 2 3 2 3 2" xfId="25776" xr:uid="{00000000-0005-0000-0000-0000C0630000}"/>
    <cellStyle name="Normal 6 2 2 3 2 3 2 2" xfId="25777" xr:uid="{00000000-0005-0000-0000-0000C1630000}"/>
    <cellStyle name="Normal 6 2 2 3 2 3 2 2 2" xfId="25778" xr:uid="{00000000-0005-0000-0000-0000C2630000}"/>
    <cellStyle name="Normal 6 2 2 3 2 3 2 2 2 2" xfId="25779" xr:uid="{00000000-0005-0000-0000-0000C3630000}"/>
    <cellStyle name="Normal 6 2 2 3 2 3 2 2 2 3" xfId="25780" xr:uid="{00000000-0005-0000-0000-0000C4630000}"/>
    <cellStyle name="Normal 6 2 2 3 2 3 2 2 2 4" xfId="25781" xr:uid="{00000000-0005-0000-0000-0000C5630000}"/>
    <cellStyle name="Normal 6 2 2 3 2 3 2 2 3" xfId="25782" xr:uid="{00000000-0005-0000-0000-0000C6630000}"/>
    <cellStyle name="Normal 6 2 2 3 2 3 2 2 3 2" xfId="25783" xr:uid="{00000000-0005-0000-0000-0000C7630000}"/>
    <cellStyle name="Normal 6 2 2 3 2 3 2 2 3 3" xfId="25784" xr:uid="{00000000-0005-0000-0000-0000C8630000}"/>
    <cellStyle name="Normal 6 2 2 3 2 3 2 2 4" xfId="25785" xr:uid="{00000000-0005-0000-0000-0000C9630000}"/>
    <cellStyle name="Normal 6 2 2 3 2 3 2 2 5" xfId="25786" xr:uid="{00000000-0005-0000-0000-0000CA630000}"/>
    <cellStyle name="Normal 6 2 2 3 2 3 2 2 6" xfId="25787" xr:uid="{00000000-0005-0000-0000-0000CB630000}"/>
    <cellStyle name="Normal 6 2 2 3 2 3 2 3" xfId="25788" xr:uid="{00000000-0005-0000-0000-0000CC630000}"/>
    <cellStyle name="Normal 6 2 2 3 2 3 2 3 2" xfId="25789" xr:uid="{00000000-0005-0000-0000-0000CD630000}"/>
    <cellStyle name="Normal 6 2 2 3 2 3 2 3 3" xfId="25790" xr:uid="{00000000-0005-0000-0000-0000CE630000}"/>
    <cellStyle name="Normal 6 2 2 3 2 3 2 3 4" xfId="25791" xr:uid="{00000000-0005-0000-0000-0000CF630000}"/>
    <cellStyle name="Normal 6 2 2 3 2 3 2 4" xfId="25792" xr:uid="{00000000-0005-0000-0000-0000D0630000}"/>
    <cellStyle name="Normal 6 2 2 3 2 3 2 4 2" xfId="25793" xr:uid="{00000000-0005-0000-0000-0000D1630000}"/>
    <cellStyle name="Normal 6 2 2 3 2 3 2 4 3" xfId="25794" xr:uid="{00000000-0005-0000-0000-0000D2630000}"/>
    <cellStyle name="Normal 6 2 2 3 2 3 2 4 4" xfId="25795" xr:uid="{00000000-0005-0000-0000-0000D3630000}"/>
    <cellStyle name="Normal 6 2 2 3 2 3 2 5" xfId="25796" xr:uid="{00000000-0005-0000-0000-0000D4630000}"/>
    <cellStyle name="Normal 6 2 2 3 2 3 2 5 2" xfId="25797" xr:uid="{00000000-0005-0000-0000-0000D5630000}"/>
    <cellStyle name="Normal 6 2 2 3 2 3 2 5 3" xfId="25798" xr:uid="{00000000-0005-0000-0000-0000D6630000}"/>
    <cellStyle name="Normal 6 2 2 3 2 3 2 5 4" xfId="25799" xr:uid="{00000000-0005-0000-0000-0000D7630000}"/>
    <cellStyle name="Normal 6 2 2 3 2 3 2 6" xfId="25800" xr:uid="{00000000-0005-0000-0000-0000D8630000}"/>
    <cellStyle name="Normal 6 2 2 3 2 3 2 6 2" xfId="25801" xr:uid="{00000000-0005-0000-0000-0000D9630000}"/>
    <cellStyle name="Normal 6 2 2 3 2 3 2 6 3" xfId="25802" xr:uid="{00000000-0005-0000-0000-0000DA630000}"/>
    <cellStyle name="Normal 6 2 2 3 2 3 2 7" xfId="25803" xr:uid="{00000000-0005-0000-0000-0000DB630000}"/>
    <cellStyle name="Normal 6 2 2 3 2 3 2 8" xfId="25804" xr:uid="{00000000-0005-0000-0000-0000DC630000}"/>
    <cellStyle name="Normal 6 2 2 3 2 3 2 9" xfId="25805" xr:uid="{00000000-0005-0000-0000-0000DD630000}"/>
    <cellStyle name="Normal 6 2 2 3 2 3 3" xfId="25806" xr:uid="{00000000-0005-0000-0000-0000DE630000}"/>
    <cellStyle name="Normal 6 2 2 3 2 3 3 2" xfId="25807" xr:uid="{00000000-0005-0000-0000-0000DF630000}"/>
    <cellStyle name="Normal 6 2 2 3 2 3 3 2 2" xfId="25808" xr:uid="{00000000-0005-0000-0000-0000E0630000}"/>
    <cellStyle name="Normal 6 2 2 3 2 3 3 2 3" xfId="25809" xr:uid="{00000000-0005-0000-0000-0000E1630000}"/>
    <cellStyle name="Normal 6 2 2 3 2 3 3 2 4" xfId="25810" xr:uid="{00000000-0005-0000-0000-0000E2630000}"/>
    <cellStyle name="Normal 6 2 2 3 2 3 3 3" xfId="25811" xr:uid="{00000000-0005-0000-0000-0000E3630000}"/>
    <cellStyle name="Normal 6 2 2 3 2 3 3 3 2" xfId="25812" xr:uid="{00000000-0005-0000-0000-0000E4630000}"/>
    <cellStyle name="Normal 6 2 2 3 2 3 3 3 3" xfId="25813" xr:uid="{00000000-0005-0000-0000-0000E5630000}"/>
    <cellStyle name="Normal 6 2 2 3 2 3 3 4" xfId="25814" xr:uid="{00000000-0005-0000-0000-0000E6630000}"/>
    <cellStyle name="Normal 6 2 2 3 2 3 3 5" xfId="25815" xr:uid="{00000000-0005-0000-0000-0000E7630000}"/>
    <cellStyle name="Normal 6 2 2 3 2 3 3 6" xfId="25816" xr:uid="{00000000-0005-0000-0000-0000E8630000}"/>
    <cellStyle name="Normal 6 2 2 3 2 3 4" xfId="25817" xr:uid="{00000000-0005-0000-0000-0000E9630000}"/>
    <cellStyle name="Normal 6 2 2 3 2 3 4 2" xfId="25818" xr:uid="{00000000-0005-0000-0000-0000EA630000}"/>
    <cellStyle name="Normal 6 2 2 3 2 3 4 3" xfId="25819" xr:uid="{00000000-0005-0000-0000-0000EB630000}"/>
    <cellStyle name="Normal 6 2 2 3 2 3 4 4" xfId="25820" xr:uid="{00000000-0005-0000-0000-0000EC630000}"/>
    <cellStyle name="Normal 6 2 2 3 2 3 5" xfId="25821" xr:uid="{00000000-0005-0000-0000-0000ED630000}"/>
    <cellStyle name="Normal 6 2 2 3 2 3 5 2" xfId="25822" xr:uid="{00000000-0005-0000-0000-0000EE630000}"/>
    <cellStyle name="Normal 6 2 2 3 2 3 5 3" xfId="25823" xr:uid="{00000000-0005-0000-0000-0000EF630000}"/>
    <cellStyle name="Normal 6 2 2 3 2 3 5 4" xfId="25824" xr:uid="{00000000-0005-0000-0000-0000F0630000}"/>
    <cellStyle name="Normal 6 2 2 3 2 3 6" xfId="25825" xr:uid="{00000000-0005-0000-0000-0000F1630000}"/>
    <cellStyle name="Normal 6 2 2 3 2 3 6 2" xfId="25826" xr:uid="{00000000-0005-0000-0000-0000F2630000}"/>
    <cellStyle name="Normal 6 2 2 3 2 3 6 3" xfId="25827" xr:uid="{00000000-0005-0000-0000-0000F3630000}"/>
    <cellStyle name="Normal 6 2 2 3 2 3 6 4" xfId="25828" xr:uid="{00000000-0005-0000-0000-0000F4630000}"/>
    <cellStyle name="Normal 6 2 2 3 2 3 7" xfId="25829" xr:uid="{00000000-0005-0000-0000-0000F5630000}"/>
    <cellStyle name="Normal 6 2 2 3 2 3 7 2" xfId="25830" xr:uid="{00000000-0005-0000-0000-0000F6630000}"/>
    <cellStyle name="Normal 6 2 2 3 2 3 7 3" xfId="25831" xr:uid="{00000000-0005-0000-0000-0000F7630000}"/>
    <cellStyle name="Normal 6 2 2 3 2 3 8" xfId="25832" xr:uid="{00000000-0005-0000-0000-0000F8630000}"/>
    <cellStyle name="Normal 6 2 2 3 2 3 9" xfId="25833" xr:uid="{00000000-0005-0000-0000-0000F9630000}"/>
    <cellStyle name="Normal 6 2 2 3 2 4" xfId="25834" xr:uid="{00000000-0005-0000-0000-0000FA630000}"/>
    <cellStyle name="Normal 6 2 2 3 2 4 2" xfId="25835" xr:uid="{00000000-0005-0000-0000-0000FB630000}"/>
    <cellStyle name="Normal 6 2 2 3 2 4 2 2" xfId="25836" xr:uid="{00000000-0005-0000-0000-0000FC630000}"/>
    <cellStyle name="Normal 6 2 2 3 2 4 2 2 2" xfId="25837" xr:uid="{00000000-0005-0000-0000-0000FD630000}"/>
    <cellStyle name="Normal 6 2 2 3 2 4 2 2 3" xfId="25838" xr:uid="{00000000-0005-0000-0000-0000FE630000}"/>
    <cellStyle name="Normal 6 2 2 3 2 4 2 2 4" xfId="25839" xr:uid="{00000000-0005-0000-0000-0000FF630000}"/>
    <cellStyle name="Normal 6 2 2 3 2 4 2 3" xfId="25840" xr:uid="{00000000-0005-0000-0000-000000640000}"/>
    <cellStyle name="Normal 6 2 2 3 2 4 2 3 2" xfId="25841" xr:uid="{00000000-0005-0000-0000-000001640000}"/>
    <cellStyle name="Normal 6 2 2 3 2 4 2 3 3" xfId="25842" xr:uid="{00000000-0005-0000-0000-000002640000}"/>
    <cellStyle name="Normal 6 2 2 3 2 4 2 4" xfId="25843" xr:uid="{00000000-0005-0000-0000-000003640000}"/>
    <cellStyle name="Normal 6 2 2 3 2 4 2 5" xfId="25844" xr:uid="{00000000-0005-0000-0000-000004640000}"/>
    <cellStyle name="Normal 6 2 2 3 2 4 2 6" xfId="25845" xr:uid="{00000000-0005-0000-0000-000005640000}"/>
    <cellStyle name="Normal 6 2 2 3 2 4 3" xfId="25846" xr:uid="{00000000-0005-0000-0000-000006640000}"/>
    <cellStyle name="Normal 6 2 2 3 2 4 3 2" xfId="25847" xr:uid="{00000000-0005-0000-0000-000007640000}"/>
    <cellStyle name="Normal 6 2 2 3 2 4 3 3" xfId="25848" xr:uid="{00000000-0005-0000-0000-000008640000}"/>
    <cellStyle name="Normal 6 2 2 3 2 4 3 4" xfId="25849" xr:uid="{00000000-0005-0000-0000-000009640000}"/>
    <cellStyle name="Normal 6 2 2 3 2 4 4" xfId="25850" xr:uid="{00000000-0005-0000-0000-00000A640000}"/>
    <cellStyle name="Normal 6 2 2 3 2 4 4 2" xfId="25851" xr:uid="{00000000-0005-0000-0000-00000B640000}"/>
    <cellStyle name="Normal 6 2 2 3 2 4 4 3" xfId="25852" xr:uid="{00000000-0005-0000-0000-00000C640000}"/>
    <cellStyle name="Normal 6 2 2 3 2 4 4 4" xfId="25853" xr:uid="{00000000-0005-0000-0000-00000D640000}"/>
    <cellStyle name="Normal 6 2 2 3 2 4 5" xfId="25854" xr:uid="{00000000-0005-0000-0000-00000E640000}"/>
    <cellStyle name="Normal 6 2 2 3 2 4 5 2" xfId="25855" xr:uid="{00000000-0005-0000-0000-00000F640000}"/>
    <cellStyle name="Normal 6 2 2 3 2 4 5 3" xfId="25856" xr:uid="{00000000-0005-0000-0000-000010640000}"/>
    <cellStyle name="Normal 6 2 2 3 2 4 5 4" xfId="25857" xr:uid="{00000000-0005-0000-0000-000011640000}"/>
    <cellStyle name="Normal 6 2 2 3 2 4 6" xfId="25858" xr:uid="{00000000-0005-0000-0000-000012640000}"/>
    <cellStyle name="Normal 6 2 2 3 2 4 6 2" xfId="25859" xr:uid="{00000000-0005-0000-0000-000013640000}"/>
    <cellStyle name="Normal 6 2 2 3 2 4 6 3" xfId="25860" xr:uid="{00000000-0005-0000-0000-000014640000}"/>
    <cellStyle name="Normal 6 2 2 3 2 4 7" xfId="25861" xr:uid="{00000000-0005-0000-0000-000015640000}"/>
    <cellStyle name="Normal 6 2 2 3 2 4 8" xfId="25862" xr:uid="{00000000-0005-0000-0000-000016640000}"/>
    <cellStyle name="Normal 6 2 2 3 2 4 9" xfId="25863" xr:uid="{00000000-0005-0000-0000-000017640000}"/>
    <cellStyle name="Normal 6 2 2 3 2 5" xfId="25864" xr:uid="{00000000-0005-0000-0000-000018640000}"/>
    <cellStyle name="Normal 6 2 2 3 2 5 2" xfId="25865" xr:uid="{00000000-0005-0000-0000-000019640000}"/>
    <cellStyle name="Normal 6 2 2 3 2 5 2 2" xfId="25866" xr:uid="{00000000-0005-0000-0000-00001A640000}"/>
    <cellStyle name="Normal 6 2 2 3 2 5 2 2 2" xfId="25867" xr:uid="{00000000-0005-0000-0000-00001B640000}"/>
    <cellStyle name="Normal 6 2 2 3 2 5 2 2 3" xfId="25868" xr:uid="{00000000-0005-0000-0000-00001C640000}"/>
    <cellStyle name="Normal 6 2 2 3 2 5 2 2 4" xfId="25869" xr:uid="{00000000-0005-0000-0000-00001D640000}"/>
    <cellStyle name="Normal 6 2 2 3 2 5 2 3" xfId="25870" xr:uid="{00000000-0005-0000-0000-00001E640000}"/>
    <cellStyle name="Normal 6 2 2 3 2 5 2 3 2" xfId="25871" xr:uid="{00000000-0005-0000-0000-00001F640000}"/>
    <cellStyle name="Normal 6 2 2 3 2 5 2 3 3" xfId="25872" xr:uid="{00000000-0005-0000-0000-000020640000}"/>
    <cellStyle name="Normal 6 2 2 3 2 5 2 4" xfId="25873" xr:uid="{00000000-0005-0000-0000-000021640000}"/>
    <cellStyle name="Normal 6 2 2 3 2 5 2 5" xfId="25874" xr:uid="{00000000-0005-0000-0000-000022640000}"/>
    <cellStyle name="Normal 6 2 2 3 2 5 2 6" xfId="25875" xr:uid="{00000000-0005-0000-0000-000023640000}"/>
    <cellStyle name="Normal 6 2 2 3 2 5 3" xfId="25876" xr:uid="{00000000-0005-0000-0000-000024640000}"/>
    <cellStyle name="Normal 6 2 2 3 2 5 3 2" xfId="25877" xr:uid="{00000000-0005-0000-0000-000025640000}"/>
    <cellStyle name="Normal 6 2 2 3 2 5 3 3" xfId="25878" xr:uid="{00000000-0005-0000-0000-000026640000}"/>
    <cellStyle name="Normal 6 2 2 3 2 5 3 4" xfId="25879" xr:uid="{00000000-0005-0000-0000-000027640000}"/>
    <cellStyle name="Normal 6 2 2 3 2 5 4" xfId="25880" xr:uid="{00000000-0005-0000-0000-000028640000}"/>
    <cellStyle name="Normal 6 2 2 3 2 5 4 2" xfId="25881" xr:uid="{00000000-0005-0000-0000-000029640000}"/>
    <cellStyle name="Normal 6 2 2 3 2 5 4 3" xfId="25882" xr:uid="{00000000-0005-0000-0000-00002A640000}"/>
    <cellStyle name="Normal 6 2 2 3 2 5 4 4" xfId="25883" xr:uid="{00000000-0005-0000-0000-00002B640000}"/>
    <cellStyle name="Normal 6 2 2 3 2 5 5" xfId="25884" xr:uid="{00000000-0005-0000-0000-00002C640000}"/>
    <cellStyle name="Normal 6 2 2 3 2 5 5 2" xfId="25885" xr:uid="{00000000-0005-0000-0000-00002D640000}"/>
    <cellStyle name="Normal 6 2 2 3 2 5 5 3" xfId="25886" xr:uid="{00000000-0005-0000-0000-00002E640000}"/>
    <cellStyle name="Normal 6 2 2 3 2 5 5 4" xfId="25887" xr:uid="{00000000-0005-0000-0000-00002F640000}"/>
    <cellStyle name="Normal 6 2 2 3 2 5 6" xfId="25888" xr:uid="{00000000-0005-0000-0000-000030640000}"/>
    <cellStyle name="Normal 6 2 2 3 2 5 6 2" xfId="25889" xr:uid="{00000000-0005-0000-0000-000031640000}"/>
    <cellStyle name="Normal 6 2 2 3 2 5 6 3" xfId="25890" xr:uid="{00000000-0005-0000-0000-000032640000}"/>
    <cellStyle name="Normal 6 2 2 3 2 5 7" xfId="25891" xr:uid="{00000000-0005-0000-0000-000033640000}"/>
    <cellStyle name="Normal 6 2 2 3 2 5 8" xfId="25892" xr:uid="{00000000-0005-0000-0000-000034640000}"/>
    <cellStyle name="Normal 6 2 2 3 2 5 9" xfId="25893" xr:uid="{00000000-0005-0000-0000-000035640000}"/>
    <cellStyle name="Normal 6 2 2 3 2 6" xfId="25894" xr:uid="{00000000-0005-0000-0000-000036640000}"/>
    <cellStyle name="Normal 6 2 2 3 2 6 2" xfId="25895" xr:uid="{00000000-0005-0000-0000-000037640000}"/>
    <cellStyle name="Normal 6 2 2 3 2 6 2 2" xfId="25896" xr:uid="{00000000-0005-0000-0000-000038640000}"/>
    <cellStyle name="Normal 6 2 2 3 2 6 2 2 2" xfId="25897" xr:uid="{00000000-0005-0000-0000-000039640000}"/>
    <cellStyle name="Normal 6 2 2 3 2 6 2 2 3" xfId="25898" xr:uid="{00000000-0005-0000-0000-00003A640000}"/>
    <cellStyle name="Normal 6 2 2 3 2 6 2 2 4" xfId="25899" xr:uid="{00000000-0005-0000-0000-00003B640000}"/>
    <cellStyle name="Normal 6 2 2 3 2 6 2 3" xfId="25900" xr:uid="{00000000-0005-0000-0000-00003C640000}"/>
    <cellStyle name="Normal 6 2 2 3 2 6 2 3 2" xfId="25901" xr:uid="{00000000-0005-0000-0000-00003D640000}"/>
    <cellStyle name="Normal 6 2 2 3 2 6 2 3 3" xfId="25902" xr:uid="{00000000-0005-0000-0000-00003E640000}"/>
    <cellStyle name="Normal 6 2 2 3 2 6 2 4" xfId="25903" xr:uid="{00000000-0005-0000-0000-00003F640000}"/>
    <cellStyle name="Normal 6 2 2 3 2 6 2 5" xfId="25904" xr:uid="{00000000-0005-0000-0000-000040640000}"/>
    <cellStyle name="Normal 6 2 2 3 2 6 2 6" xfId="25905" xr:uid="{00000000-0005-0000-0000-000041640000}"/>
    <cellStyle name="Normal 6 2 2 3 2 6 3" xfId="25906" xr:uid="{00000000-0005-0000-0000-000042640000}"/>
    <cellStyle name="Normal 6 2 2 3 2 6 3 2" xfId="25907" xr:uid="{00000000-0005-0000-0000-000043640000}"/>
    <cellStyle name="Normal 6 2 2 3 2 6 3 3" xfId="25908" xr:uid="{00000000-0005-0000-0000-000044640000}"/>
    <cellStyle name="Normal 6 2 2 3 2 6 3 4" xfId="25909" xr:uid="{00000000-0005-0000-0000-000045640000}"/>
    <cellStyle name="Normal 6 2 2 3 2 6 4" xfId="25910" xr:uid="{00000000-0005-0000-0000-000046640000}"/>
    <cellStyle name="Normal 6 2 2 3 2 6 4 2" xfId="25911" xr:uid="{00000000-0005-0000-0000-000047640000}"/>
    <cellStyle name="Normal 6 2 2 3 2 6 4 3" xfId="25912" xr:uid="{00000000-0005-0000-0000-000048640000}"/>
    <cellStyle name="Normal 6 2 2 3 2 6 4 4" xfId="25913" xr:uid="{00000000-0005-0000-0000-000049640000}"/>
    <cellStyle name="Normal 6 2 2 3 2 6 5" xfId="25914" xr:uid="{00000000-0005-0000-0000-00004A640000}"/>
    <cellStyle name="Normal 6 2 2 3 2 6 5 2" xfId="25915" xr:uid="{00000000-0005-0000-0000-00004B640000}"/>
    <cellStyle name="Normal 6 2 2 3 2 6 5 3" xfId="25916" xr:uid="{00000000-0005-0000-0000-00004C640000}"/>
    <cellStyle name="Normal 6 2 2 3 2 6 6" xfId="25917" xr:uid="{00000000-0005-0000-0000-00004D640000}"/>
    <cellStyle name="Normal 6 2 2 3 2 6 7" xfId="25918" xr:uid="{00000000-0005-0000-0000-00004E640000}"/>
    <cellStyle name="Normal 6 2 2 3 2 6 8" xfId="25919" xr:uid="{00000000-0005-0000-0000-00004F640000}"/>
    <cellStyle name="Normal 6 2 2 3 2 7" xfId="25920" xr:uid="{00000000-0005-0000-0000-000050640000}"/>
    <cellStyle name="Normal 6 2 2 3 2 7 2" xfId="25921" xr:uid="{00000000-0005-0000-0000-000051640000}"/>
    <cellStyle name="Normal 6 2 2 3 2 7 2 2" xfId="25922" xr:uid="{00000000-0005-0000-0000-000052640000}"/>
    <cellStyle name="Normal 6 2 2 3 2 7 2 3" xfId="25923" xr:uid="{00000000-0005-0000-0000-000053640000}"/>
    <cellStyle name="Normal 6 2 2 3 2 7 2 4" xfId="25924" xr:uid="{00000000-0005-0000-0000-000054640000}"/>
    <cellStyle name="Normal 6 2 2 3 2 7 3" xfId="25925" xr:uid="{00000000-0005-0000-0000-000055640000}"/>
    <cellStyle name="Normal 6 2 2 3 2 7 3 2" xfId="25926" xr:uid="{00000000-0005-0000-0000-000056640000}"/>
    <cellStyle name="Normal 6 2 2 3 2 7 3 3" xfId="25927" xr:uid="{00000000-0005-0000-0000-000057640000}"/>
    <cellStyle name="Normal 6 2 2 3 2 7 4" xfId="25928" xr:uid="{00000000-0005-0000-0000-000058640000}"/>
    <cellStyle name="Normal 6 2 2 3 2 7 5" xfId="25929" xr:uid="{00000000-0005-0000-0000-000059640000}"/>
    <cellStyle name="Normal 6 2 2 3 2 7 6" xfId="25930" xr:uid="{00000000-0005-0000-0000-00005A640000}"/>
    <cellStyle name="Normal 6 2 2 3 2 8" xfId="25931" xr:uid="{00000000-0005-0000-0000-00005B640000}"/>
    <cellStyle name="Normal 6 2 2 3 2 8 2" xfId="25932" xr:uid="{00000000-0005-0000-0000-00005C640000}"/>
    <cellStyle name="Normal 6 2 2 3 2 8 3" xfId="25933" xr:uid="{00000000-0005-0000-0000-00005D640000}"/>
    <cellStyle name="Normal 6 2 2 3 2 8 4" xfId="25934" xr:uid="{00000000-0005-0000-0000-00005E640000}"/>
    <cellStyle name="Normal 6 2 2 3 2 9" xfId="25935" xr:uid="{00000000-0005-0000-0000-00005F640000}"/>
    <cellStyle name="Normal 6 2 2 3 2 9 2" xfId="25936" xr:uid="{00000000-0005-0000-0000-000060640000}"/>
    <cellStyle name="Normal 6 2 2 3 2 9 3" xfId="25937" xr:uid="{00000000-0005-0000-0000-000061640000}"/>
    <cellStyle name="Normal 6 2 2 3 2 9 4" xfId="25938" xr:uid="{00000000-0005-0000-0000-000062640000}"/>
    <cellStyle name="Normal 6 2 2 3 3" xfId="324" xr:uid="{00000000-0005-0000-0000-000063640000}"/>
    <cellStyle name="Normal 6 2 2 3 3 10" xfId="25939" xr:uid="{00000000-0005-0000-0000-000064640000}"/>
    <cellStyle name="Normal 6 2 2 3 3 10 2" xfId="25940" xr:uid="{00000000-0005-0000-0000-000065640000}"/>
    <cellStyle name="Normal 6 2 2 3 3 10 3" xfId="25941" xr:uid="{00000000-0005-0000-0000-000066640000}"/>
    <cellStyle name="Normal 6 2 2 3 3 10 4" xfId="25942" xr:uid="{00000000-0005-0000-0000-000067640000}"/>
    <cellStyle name="Normal 6 2 2 3 3 11" xfId="25943" xr:uid="{00000000-0005-0000-0000-000068640000}"/>
    <cellStyle name="Normal 6 2 2 3 3 11 2" xfId="25944" xr:uid="{00000000-0005-0000-0000-000069640000}"/>
    <cellStyle name="Normal 6 2 2 3 3 11 3" xfId="25945" xr:uid="{00000000-0005-0000-0000-00006A640000}"/>
    <cellStyle name="Normal 6 2 2 3 3 12" xfId="25946" xr:uid="{00000000-0005-0000-0000-00006B640000}"/>
    <cellStyle name="Normal 6 2 2 3 3 13" xfId="25947" xr:uid="{00000000-0005-0000-0000-00006C640000}"/>
    <cellStyle name="Normal 6 2 2 3 3 14" xfId="25948" xr:uid="{00000000-0005-0000-0000-00006D640000}"/>
    <cellStyle name="Normal 6 2 2 3 3 2" xfId="25949" xr:uid="{00000000-0005-0000-0000-00006E640000}"/>
    <cellStyle name="Normal 6 2 2 3 3 2 10" xfId="25950" xr:uid="{00000000-0005-0000-0000-00006F640000}"/>
    <cellStyle name="Normal 6 2 2 3 3 2 11" xfId="25951" xr:uid="{00000000-0005-0000-0000-000070640000}"/>
    <cellStyle name="Normal 6 2 2 3 3 2 2" xfId="25952" xr:uid="{00000000-0005-0000-0000-000071640000}"/>
    <cellStyle name="Normal 6 2 2 3 3 2 2 10" xfId="25953" xr:uid="{00000000-0005-0000-0000-000072640000}"/>
    <cellStyle name="Normal 6 2 2 3 3 2 2 2" xfId="25954" xr:uid="{00000000-0005-0000-0000-000073640000}"/>
    <cellStyle name="Normal 6 2 2 3 3 2 2 2 2" xfId="25955" xr:uid="{00000000-0005-0000-0000-000074640000}"/>
    <cellStyle name="Normal 6 2 2 3 3 2 2 2 2 2" xfId="25956" xr:uid="{00000000-0005-0000-0000-000075640000}"/>
    <cellStyle name="Normal 6 2 2 3 3 2 2 2 2 2 2" xfId="25957" xr:uid="{00000000-0005-0000-0000-000076640000}"/>
    <cellStyle name="Normal 6 2 2 3 3 2 2 2 2 2 3" xfId="25958" xr:uid="{00000000-0005-0000-0000-000077640000}"/>
    <cellStyle name="Normal 6 2 2 3 3 2 2 2 2 2 4" xfId="25959" xr:uid="{00000000-0005-0000-0000-000078640000}"/>
    <cellStyle name="Normal 6 2 2 3 3 2 2 2 2 3" xfId="25960" xr:uid="{00000000-0005-0000-0000-000079640000}"/>
    <cellStyle name="Normal 6 2 2 3 3 2 2 2 2 3 2" xfId="25961" xr:uid="{00000000-0005-0000-0000-00007A640000}"/>
    <cellStyle name="Normal 6 2 2 3 3 2 2 2 2 3 3" xfId="25962" xr:uid="{00000000-0005-0000-0000-00007B640000}"/>
    <cellStyle name="Normal 6 2 2 3 3 2 2 2 2 4" xfId="25963" xr:uid="{00000000-0005-0000-0000-00007C640000}"/>
    <cellStyle name="Normal 6 2 2 3 3 2 2 2 2 5" xfId="25964" xr:uid="{00000000-0005-0000-0000-00007D640000}"/>
    <cellStyle name="Normal 6 2 2 3 3 2 2 2 2 6" xfId="25965" xr:uid="{00000000-0005-0000-0000-00007E640000}"/>
    <cellStyle name="Normal 6 2 2 3 3 2 2 2 3" xfId="25966" xr:uid="{00000000-0005-0000-0000-00007F640000}"/>
    <cellStyle name="Normal 6 2 2 3 3 2 2 2 3 2" xfId="25967" xr:uid="{00000000-0005-0000-0000-000080640000}"/>
    <cellStyle name="Normal 6 2 2 3 3 2 2 2 3 3" xfId="25968" xr:uid="{00000000-0005-0000-0000-000081640000}"/>
    <cellStyle name="Normal 6 2 2 3 3 2 2 2 3 4" xfId="25969" xr:uid="{00000000-0005-0000-0000-000082640000}"/>
    <cellStyle name="Normal 6 2 2 3 3 2 2 2 4" xfId="25970" xr:uid="{00000000-0005-0000-0000-000083640000}"/>
    <cellStyle name="Normal 6 2 2 3 3 2 2 2 4 2" xfId="25971" xr:uid="{00000000-0005-0000-0000-000084640000}"/>
    <cellStyle name="Normal 6 2 2 3 3 2 2 2 4 3" xfId="25972" xr:uid="{00000000-0005-0000-0000-000085640000}"/>
    <cellStyle name="Normal 6 2 2 3 3 2 2 2 4 4" xfId="25973" xr:uid="{00000000-0005-0000-0000-000086640000}"/>
    <cellStyle name="Normal 6 2 2 3 3 2 2 2 5" xfId="25974" xr:uid="{00000000-0005-0000-0000-000087640000}"/>
    <cellStyle name="Normal 6 2 2 3 3 2 2 2 5 2" xfId="25975" xr:uid="{00000000-0005-0000-0000-000088640000}"/>
    <cellStyle name="Normal 6 2 2 3 3 2 2 2 5 3" xfId="25976" xr:uid="{00000000-0005-0000-0000-000089640000}"/>
    <cellStyle name="Normal 6 2 2 3 3 2 2 2 5 4" xfId="25977" xr:uid="{00000000-0005-0000-0000-00008A640000}"/>
    <cellStyle name="Normal 6 2 2 3 3 2 2 2 6" xfId="25978" xr:uid="{00000000-0005-0000-0000-00008B640000}"/>
    <cellStyle name="Normal 6 2 2 3 3 2 2 2 6 2" xfId="25979" xr:uid="{00000000-0005-0000-0000-00008C640000}"/>
    <cellStyle name="Normal 6 2 2 3 3 2 2 2 6 3" xfId="25980" xr:uid="{00000000-0005-0000-0000-00008D640000}"/>
    <cellStyle name="Normal 6 2 2 3 3 2 2 2 7" xfId="25981" xr:uid="{00000000-0005-0000-0000-00008E640000}"/>
    <cellStyle name="Normal 6 2 2 3 3 2 2 2 8" xfId="25982" xr:uid="{00000000-0005-0000-0000-00008F640000}"/>
    <cellStyle name="Normal 6 2 2 3 3 2 2 2 9" xfId="25983" xr:uid="{00000000-0005-0000-0000-000090640000}"/>
    <cellStyle name="Normal 6 2 2 3 3 2 2 3" xfId="25984" xr:uid="{00000000-0005-0000-0000-000091640000}"/>
    <cellStyle name="Normal 6 2 2 3 3 2 2 3 2" xfId="25985" xr:uid="{00000000-0005-0000-0000-000092640000}"/>
    <cellStyle name="Normal 6 2 2 3 3 2 2 3 2 2" xfId="25986" xr:uid="{00000000-0005-0000-0000-000093640000}"/>
    <cellStyle name="Normal 6 2 2 3 3 2 2 3 2 3" xfId="25987" xr:uid="{00000000-0005-0000-0000-000094640000}"/>
    <cellStyle name="Normal 6 2 2 3 3 2 2 3 2 4" xfId="25988" xr:uid="{00000000-0005-0000-0000-000095640000}"/>
    <cellStyle name="Normal 6 2 2 3 3 2 2 3 3" xfId="25989" xr:uid="{00000000-0005-0000-0000-000096640000}"/>
    <cellStyle name="Normal 6 2 2 3 3 2 2 3 3 2" xfId="25990" xr:uid="{00000000-0005-0000-0000-000097640000}"/>
    <cellStyle name="Normal 6 2 2 3 3 2 2 3 3 3" xfId="25991" xr:uid="{00000000-0005-0000-0000-000098640000}"/>
    <cellStyle name="Normal 6 2 2 3 3 2 2 3 4" xfId="25992" xr:uid="{00000000-0005-0000-0000-000099640000}"/>
    <cellStyle name="Normal 6 2 2 3 3 2 2 3 5" xfId="25993" xr:uid="{00000000-0005-0000-0000-00009A640000}"/>
    <cellStyle name="Normal 6 2 2 3 3 2 2 3 6" xfId="25994" xr:uid="{00000000-0005-0000-0000-00009B640000}"/>
    <cellStyle name="Normal 6 2 2 3 3 2 2 4" xfId="25995" xr:uid="{00000000-0005-0000-0000-00009C640000}"/>
    <cellStyle name="Normal 6 2 2 3 3 2 2 4 2" xfId="25996" xr:uid="{00000000-0005-0000-0000-00009D640000}"/>
    <cellStyle name="Normal 6 2 2 3 3 2 2 4 3" xfId="25997" xr:uid="{00000000-0005-0000-0000-00009E640000}"/>
    <cellStyle name="Normal 6 2 2 3 3 2 2 4 4" xfId="25998" xr:uid="{00000000-0005-0000-0000-00009F640000}"/>
    <cellStyle name="Normal 6 2 2 3 3 2 2 5" xfId="25999" xr:uid="{00000000-0005-0000-0000-0000A0640000}"/>
    <cellStyle name="Normal 6 2 2 3 3 2 2 5 2" xfId="26000" xr:uid="{00000000-0005-0000-0000-0000A1640000}"/>
    <cellStyle name="Normal 6 2 2 3 3 2 2 5 3" xfId="26001" xr:uid="{00000000-0005-0000-0000-0000A2640000}"/>
    <cellStyle name="Normal 6 2 2 3 3 2 2 5 4" xfId="26002" xr:uid="{00000000-0005-0000-0000-0000A3640000}"/>
    <cellStyle name="Normal 6 2 2 3 3 2 2 6" xfId="26003" xr:uid="{00000000-0005-0000-0000-0000A4640000}"/>
    <cellStyle name="Normal 6 2 2 3 3 2 2 6 2" xfId="26004" xr:uid="{00000000-0005-0000-0000-0000A5640000}"/>
    <cellStyle name="Normal 6 2 2 3 3 2 2 6 3" xfId="26005" xr:uid="{00000000-0005-0000-0000-0000A6640000}"/>
    <cellStyle name="Normal 6 2 2 3 3 2 2 6 4" xfId="26006" xr:uid="{00000000-0005-0000-0000-0000A7640000}"/>
    <cellStyle name="Normal 6 2 2 3 3 2 2 7" xfId="26007" xr:uid="{00000000-0005-0000-0000-0000A8640000}"/>
    <cellStyle name="Normal 6 2 2 3 3 2 2 7 2" xfId="26008" xr:uid="{00000000-0005-0000-0000-0000A9640000}"/>
    <cellStyle name="Normal 6 2 2 3 3 2 2 7 3" xfId="26009" xr:uid="{00000000-0005-0000-0000-0000AA640000}"/>
    <cellStyle name="Normal 6 2 2 3 3 2 2 8" xfId="26010" xr:uid="{00000000-0005-0000-0000-0000AB640000}"/>
    <cellStyle name="Normal 6 2 2 3 3 2 2 9" xfId="26011" xr:uid="{00000000-0005-0000-0000-0000AC640000}"/>
    <cellStyle name="Normal 6 2 2 3 3 2 3" xfId="26012" xr:uid="{00000000-0005-0000-0000-0000AD640000}"/>
    <cellStyle name="Normal 6 2 2 3 3 2 3 2" xfId="26013" xr:uid="{00000000-0005-0000-0000-0000AE640000}"/>
    <cellStyle name="Normal 6 2 2 3 3 2 3 2 2" xfId="26014" xr:uid="{00000000-0005-0000-0000-0000AF640000}"/>
    <cellStyle name="Normal 6 2 2 3 3 2 3 2 2 2" xfId="26015" xr:uid="{00000000-0005-0000-0000-0000B0640000}"/>
    <cellStyle name="Normal 6 2 2 3 3 2 3 2 2 3" xfId="26016" xr:uid="{00000000-0005-0000-0000-0000B1640000}"/>
    <cellStyle name="Normal 6 2 2 3 3 2 3 2 2 4" xfId="26017" xr:uid="{00000000-0005-0000-0000-0000B2640000}"/>
    <cellStyle name="Normal 6 2 2 3 3 2 3 2 3" xfId="26018" xr:uid="{00000000-0005-0000-0000-0000B3640000}"/>
    <cellStyle name="Normal 6 2 2 3 3 2 3 2 3 2" xfId="26019" xr:uid="{00000000-0005-0000-0000-0000B4640000}"/>
    <cellStyle name="Normal 6 2 2 3 3 2 3 2 3 3" xfId="26020" xr:uid="{00000000-0005-0000-0000-0000B5640000}"/>
    <cellStyle name="Normal 6 2 2 3 3 2 3 2 4" xfId="26021" xr:uid="{00000000-0005-0000-0000-0000B6640000}"/>
    <cellStyle name="Normal 6 2 2 3 3 2 3 2 5" xfId="26022" xr:uid="{00000000-0005-0000-0000-0000B7640000}"/>
    <cellStyle name="Normal 6 2 2 3 3 2 3 2 6" xfId="26023" xr:uid="{00000000-0005-0000-0000-0000B8640000}"/>
    <cellStyle name="Normal 6 2 2 3 3 2 3 3" xfId="26024" xr:uid="{00000000-0005-0000-0000-0000B9640000}"/>
    <cellStyle name="Normal 6 2 2 3 3 2 3 3 2" xfId="26025" xr:uid="{00000000-0005-0000-0000-0000BA640000}"/>
    <cellStyle name="Normal 6 2 2 3 3 2 3 3 3" xfId="26026" xr:uid="{00000000-0005-0000-0000-0000BB640000}"/>
    <cellStyle name="Normal 6 2 2 3 3 2 3 3 4" xfId="26027" xr:uid="{00000000-0005-0000-0000-0000BC640000}"/>
    <cellStyle name="Normal 6 2 2 3 3 2 3 4" xfId="26028" xr:uid="{00000000-0005-0000-0000-0000BD640000}"/>
    <cellStyle name="Normal 6 2 2 3 3 2 3 4 2" xfId="26029" xr:uid="{00000000-0005-0000-0000-0000BE640000}"/>
    <cellStyle name="Normal 6 2 2 3 3 2 3 4 3" xfId="26030" xr:uid="{00000000-0005-0000-0000-0000BF640000}"/>
    <cellStyle name="Normal 6 2 2 3 3 2 3 4 4" xfId="26031" xr:uid="{00000000-0005-0000-0000-0000C0640000}"/>
    <cellStyle name="Normal 6 2 2 3 3 2 3 5" xfId="26032" xr:uid="{00000000-0005-0000-0000-0000C1640000}"/>
    <cellStyle name="Normal 6 2 2 3 3 2 3 5 2" xfId="26033" xr:uid="{00000000-0005-0000-0000-0000C2640000}"/>
    <cellStyle name="Normal 6 2 2 3 3 2 3 5 3" xfId="26034" xr:uid="{00000000-0005-0000-0000-0000C3640000}"/>
    <cellStyle name="Normal 6 2 2 3 3 2 3 5 4" xfId="26035" xr:uid="{00000000-0005-0000-0000-0000C4640000}"/>
    <cellStyle name="Normal 6 2 2 3 3 2 3 6" xfId="26036" xr:uid="{00000000-0005-0000-0000-0000C5640000}"/>
    <cellStyle name="Normal 6 2 2 3 3 2 3 6 2" xfId="26037" xr:uid="{00000000-0005-0000-0000-0000C6640000}"/>
    <cellStyle name="Normal 6 2 2 3 3 2 3 6 3" xfId="26038" xr:uid="{00000000-0005-0000-0000-0000C7640000}"/>
    <cellStyle name="Normal 6 2 2 3 3 2 3 7" xfId="26039" xr:uid="{00000000-0005-0000-0000-0000C8640000}"/>
    <cellStyle name="Normal 6 2 2 3 3 2 3 8" xfId="26040" xr:uid="{00000000-0005-0000-0000-0000C9640000}"/>
    <cellStyle name="Normal 6 2 2 3 3 2 3 9" xfId="26041" xr:uid="{00000000-0005-0000-0000-0000CA640000}"/>
    <cellStyle name="Normal 6 2 2 3 3 2 4" xfId="26042" xr:uid="{00000000-0005-0000-0000-0000CB640000}"/>
    <cellStyle name="Normal 6 2 2 3 3 2 4 2" xfId="26043" xr:uid="{00000000-0005-0000-0000-0000CC640000}"/>
    <cellStyle name="Normal 6 2 2 3 3 2 4 2 2" xfId="26044" xr:uid="{00000000-0005-0000-0000-0000CD640000}"/>
    <cellStyle name="Normal 6 2 2 3 3 2 4 2 3" xfId="26045" xr:uid="{00000000-0005-0000-0000-0000CE640000}"/>
    <cellStyle name="Normal 6 2 2 3 3 2 4 2 4" xfId="26046" xr:uid="{00000000-0005-0000-0000-0000CF640000}"/>
    <cellStyle name="Normal 6 2 2 3 3 2 4 3" xfId="26047" xr:uid="{00000000-0005-0000-0000-0000D0640000}"/>
    <cellStyle name="Normal 6 2 2 3 3 2 4 3 2" xfId="26048" xr:uid="{00000000-0005-0000-0000-0000D1640000}"/>
    <cellStyle name="Normal 6 2 2 3 3 2 4 3 3" xfId="26049" xr:uid="{00000000-0005-0000-0000-0000D2640000}"/>
    <cellStyle name="Normal 6 2 2 3 3 2 4 4" xfId="26050" xr:uid="{00000000-0005-0000-0000-0000D3640000}"/>
    <cellStyle name="Normal 6 2 2 3 3 2 4 5" xfId="26051" xr:uid="{00000000-0005-0000-0000-0000D4640000}"/>
    <cellStyle name="Normal 6 2 2 3 3 2 4 6" xfId="26052" xr:uid="{00000000-0005-0000-0000-0000D5640000}"/>
    <cellStyle name="Normal 6 2 2 3 3 2 5" xfId="26053" xr:uid="{00000000-0005-0000-0000-0000D6640000}"/>
    <cellStyle name="Normal 6 2 2 3 3 2 5 2" xfId="26054" xr:uid="{00000000-0005-0000-0000-0000D7640000}"/>
    <cellStyle name="Normal 6 2 2 3 3 2 5 3" xfId="26055" xr:uid="{00000000-0005-0000-0000-0000D8640000}"/>
    <cellStyle name="Normal 6 2 2 3 3 2 5 4" xfId="26056" xr:uid="{00000000-0005-0000-0000-0000D9640000}"/>
    <cellStyle name="Normal 6 2 2 3 3 2 6" xfId="26057" xr:uid="{00000000-0005-0000-0000-0000DA640000}"/>
    <cellStyle name="Normal 6 2 2 3 3 2 6 2" xfId="26058" xr:uid="{00000000-0005-0000-0000-0000DB640000}"/>
    <cellStyle name="Normal 6 2 2 3 3 2 6 3" xfId="26059" xr:uid="{00000000-0005-0000-0000-0000DC640000}"/>
    <cellStyle name="Normal 6 2 2 3 3 2 6 4" xfId="26060" xr:uid="{00000000-0005-0000-0000-0000DD640000}"/>
    <cellStyle name="Normal 6 2 2 3 3 2 7" xfId="26061" xr:uid="{00000000-0005-0000-0000-0000DE640000}"/>
    <cellStyle name="Normal 6 2 2 3 3 2 7 2" xfId="26062" xr:uid="{00000000-0005-0000-0000-0000DF640000}"/>
    <cellStyle name="Normal 6 2 2 3 3 2 7 3" xfId="26063" xr:uid="{00000000-0005-0000-0000-0000E0640000}"/>
    <cellStyle name="Normal 6 2 2 3 3 2 7 4" xfId="26064" xr:uid="{00000000-0005-0000-0000-0000E1640000}"/>
    <cellStyle name="Normal 6 2 2 3 3 2 8" xfId="26065" xr:uid="{00000000-0005-0000-0000-0000E2640000}"/>
    <cellStyle name="Normal 6 2 2 3 3 2 8 2" xfId="26066" xr:uid="{00000000-0005-0000-0000-0000E3640000}"/>
    <cellStyle name="Normal 6 2 2 3 3 2 8 3" xfId="26067" xr:uid="{00000000-0005-0000-0000-0000E4640000}"/>
    <cellStyle name="Normal 6 2 2 3 3 2 9" xfId="26068" xr:uid="{00000000-0005-0000-0000-0000E5640000}"/>
    <cellStyle name="Normal 6 2 2 3 3 3" xfId="26069" xr:uid="{00000000-0005-0000-0000-0000E6640000}"/>
    <cellStyle name="Normal 6 2 2 3 3 3 10" xfId="26070" xr:uid="{00000000-0005-0000-0000-0000E7640000}"/>
    <cellStyle name="Normal 6 2 2 3 3 3 2" xfId="26071" xr:uid="{00000000-0005-0000-0000-0000E8640000}"/>
    <cellStyle name="Normal 6 2 2 3 3 3 2 2" xfId="26072" xr:uid="{00000000-0005-0000-0000-0000E9640000}"/>
    <cellStyle name="Normal 6 2 2 3 3 3 2 2 2" xfId="26073" xr:uid="{00000000-0005-0000-0000-0000EA640000}"/>
    <cellStyle name="Normal 6 2 2 3 3 3 2 2 2 2" xfId="26074" xr:uid="{00000000-0005-0000-0000-0000EB640000}"/>
    <cellStyle name="Normal 6 2 2 3 3 3 2 2 2 3" xfId="26075" xr:uid="{00000000-0005-0000-0000-0000EC640000}"/>
    <cellStyle name="Normal 6 2 2 3 3 3 2 2 2 4" xfId="26076" xr:uid="{00000000-0005-0000-0000-0000ED640000}"/>
    <cellStyle name="Normal 6 2 2 3 3 3 2 2 3" xfId="26077" xr:uid="{00000000-0005-0000-0000-0000EE640000}"/>
    <cellStyle name="Normal 6 2 2 3 3 3 2 2 3 2" xfId="26078" xr:uid="{00000000-0005-0000-0000-0000EF640000}"/>
    <cellStyle name="Normal 6 2 2 3 3 3 2 2 3 3" xfId="26079" xr:uid="{00000000-0005-0000-0000-0000F0640000}"/>
    <cellStyle name="Normal 6 2 2 3 3 3 2 2 4" xfId="26080" xr:uid="{00000000-0005-0000-0000-0000F1640000}"/>
    <cellStyle name="Normal 6 2 2 3 3 3 2 2 5" xfId="26081" xr:uid="{00000000-0005-0000-0000-0000F2640000}"/>
    <cellStyle name="Normal 6 2 2 3 3 3 2 2 6" xfId="26082" xr:uid="{00000000-0005-0000-0000-0000F3640000}"/>
    <cellStyle name="Normal 6 2 2 3 3 3 2 3" xfId="26083" xr:uid="{00000000-0005-0000-0000-0000F4640000}"/>
    <cellStyle name="Normal 6 2 2 3 3 3 2 3 2" xfId="26084" xr:uid="{00000000-0005-0000-0000-0000F5640000}"/>
    <cellStyle name="Normal 6 2 2 3 3 3 2 3 3" xfId="26085" xr:uid="{00000000-0005-0000-0000-0000F6640000}"/>
    <cellStyle name="Normal 6 2 2 3 3 3 2 3 4" xfId="26086" xr:uid="{00000000-0005-0000-0000-0000F7640000}"/>
    <cellStyle name="Normal 6 2 2 3 3 3 2 4" xfId="26087" xr:uid="{00000000-0005-0000-0000-0000F8640000}"/>
    <cellStyle name="Normal 6 2 2 3 3 3 2 4 2" xfId="26088" xr:uid="{00000000-0005-0000-0000-0000F9640000}"/>
    <cellStyle name="Normal 6 2 2 3 3 3 2 4 3" xfId="26089" xr:uid="{00000000-0005-0000-0000-0000FA640000}"/>
    <cellStyle name="Normal 6 2 2 3 3 3 2 4 4" xfId="26090" xr:uid="{00000000-0005-0000-0000-0000FB640000}"/>
    <cellStyle name="Normal 6 2 2 3 3 3 2 5" xfId="26091" xr:uid="{00000000-0005-0000-0000-0000FC640000}"/>
    <cellStyle name="Normal 6 2 2 3 3 3 2 5 2" xfId="26092" xr:uid="{00000000-0005-0000-0000-0000FD640000}"/>
    <cellStyle name="Normal 6 2 2 3 3 3 2 5 3" xfId="26093" xr:uid="{00000000-0005-0000-0000-0000FE640000}"/>
    <cellStyle name="Normal 6 2 2 3 3 3 2 5 4" xfId="26094" xr:uid="{00000000-0005-0000-0000-0000FF640000}"/>
    <cellStyle name="Normal 6 2 2 3 3 3 2 6" xfId="26095" xr:uid="{00000000-0005-0000-0000-000000650000}"/>
    <cellStyle name="Normal 6 2 2 3 3 3 2 6 2" xfId="26096" xr:uid="{00000000-0005-0000-0000-000001650000}"/>
    <cellStyle name="Normal 6 2 2 3 3 3 2 6 3" xfId="26097" xr:uid="{00000000-0005-0000-0000-000002650000}"/>
    <cellStyle name="Normal 6 2 2 3 3 3 2 7" xfId="26098" xr:uid="{00000000-0005-0000-0000-000003650000}"/>
    <cellStyle name="Normal 6 2 2 3 3 3 2 8" xfId="26099" xr:uid="{00000000-0005-0000-0000-000004650000}"/>
    <cellStyle name="Normal 6 2 2 3 3 3 2 9" xfId="26100" xr:uid="{00000000-0005-0000-0000-000005650000}"/>
    <cellStyle name="Normal 6 2 2 3 3 3 3" xfId="26101" xr:uid="{00000000-0005-0000-0000-000006650000}"/>
    <cellStyle name="Normal 6 2 2 3 3 3 3 2" xfId="26102" xr:uid="{00000000-0005-0000-0000-000007650000}"/>
    <cellStyle name="Normal 6 2 2 3 3 3 3 2 2" xfId="26103" xr:uid="{00000000-0005-0000-0000-000008650000}"/>
    <cellStyle name="Normal 6 2 2 3 3 3 3 2 3" xfId="26104" xr:uid="{00000000-0005-0000-0000-000009650000}"/>
    <cellStyle name="Normal 6 2 2 3 3 3 3 2 4" xfId="26105" xr:uid="{00000000-0005-0000-0000-00000A650000}"/>
    <cellStyle name="Normal 6 2 2 3 3 3 3 3" xfId="26106" xr:uid="{00000000-0005-0000-0000-00000B650000}"/>
    <cellStyle name="Normal 6 2 2 3 3 3 3 3 2" xfId="26107" xr:uid="{00000000-0005-0000-0000-00000C650000}"/>
    <cellStyle name="Normal 6 2 2 3 3 3 3 3 3" xfId="26108" xr:uid="{00000000-0005-0000-0000-00000D650000}"/>
    <cellStyle name="Normal 6 2 2 3 3 3 3 4" xfId="26109" xr:uid="{00000000-0005-0000-0000-00000E650000}"/>
    <cellStyle name="Normal 6 2 2 3 3 3 3 5" xfId="26110" xr:uid="{00000000-0005-0000-0000-00000F650000}"/>
    <cellStyle name="Normal 6 2 2 3 3 3 3 6" xfId="26111" xr:uid="{00000000-0005-0000-0000-000010650000}"/>
    <cellStyle name="Normal 6 2 2 3 3 3 4" xfId="26112" xr:uid="{00000000-0005-0000-0000-000011650000}"/>
    <cellStyle name="Normal 6 2 2 3 3 3 4 2" xfId="26113" xr:uid="{00000000-0005-0000-0000-000012650000}"/>
    <cellStyle name="Normal 6 2 2 3 3 3 4 3" xfId="26114" xr:uid="{00000000-0005-0000-0000-000013650000}"/>
    <cellStyle name="Normal 6 2 2 3 3 3 4 4" xfId="26115" xr:uid="{00000000-0005-0000-0000-000014650000}"/>
    <cellStyle name="Normal 6 2 2 3 3 3 5" xfId="26116" xr:uid="{00000000-0005-0000-0000-000015650000}"/>
    <cellStyle name="Normal 6 2 2 3 3 3 5 2" xfId="26117" xr:uid="{00000000-0005-0000-0000-000016650000}"/>
    <cellStyle name="Normal 6 2 2 3 3 3 5 3" xfId="26118" xr:uid="{00000000-0005-0000-0000-000017650000}"/>
    <cellStyle name="Normal 6 2 2 3 3 3 5 4" xfId="26119" xr:uid="{00000000-0005-0000-0000-000018650000}"/>
    <cellStyle name="Normal 6 2 2 3 3 3 6" xfId="26120" xr:uid="{00000000-0005-0000-0000-000019650000}"/>
    <cellStyle name="Normal 6 2 2 3 3 3 6 2" xfId="26121" xr:uid="{00000000-0005-0000-0000-00001A650000}"/>
    <cellStyle name="Normal 6 2 2 3 3 3 6 3" xfId="26122" xr:uid="{00000000-0005-0000-0000-00001B650000}"/>
    <cellStyle name="Normal 6 2 2 3 3 3 6 4" xfId="26123" xr:uid="{00000000-0005-0000-0000-00001C650000}"/>
    <cellStyle name="Normal 6 2 2 3 3 3 7" xfId="26124" xr:uid="{00000000-0005-0000-0000-00001D650000}"/>
    <cellStyle name="Normal 6 2 2 3 3 3 7 2" xfId="26125" xr:uid="{00000000-0005-0000-0000-00001E650000}"/>
    <cellStyle name="Normal 6 2 2 3 3 3 7 3" xfId="26126" xr:uid="{00000000-0005-0000-0000-00001F650000}"/>
    <cellStyle name="Normal 6 2 2 3 3 3 8" xfId="26127" xr:uid="{00000000-0005-0000-0000-000020650000}"/>
    <cellStyle name="Normal 6 2 2 3 3 3 9" xfId="26128" xr:uid="{00000000-0005-0000-0000-000021650000}"/>
    <cellStyle name="Normal 6 2 2 3 3 4" xfId="26129" xr:uid="{00000000-0005-0000-0000-000022650000}"/>
    <cellStyle name="Normal 6 2 2 3 3 4 2" xfId="26130" xr:uid="{00000000-0005-0000-0000-000023650000}"/>
    <cellStyle name="Normal 6 2 2 3 3 4 2 2" xfId="26131" xr:uid="{00000000-0005-0000-0000-000024650000}"/>
    <cellStyle name="Normal 6 2 2 3 3 4 2 2 2" xfId="26132" xr:uid="{00000000-0005-0000-0000-000025650000}"/>
    <cellStyle name="Normal 6 2 2 3 3 4 2 2 3" xfId="26133" xr:uid="{00000000-0005-0000-0000-000026650000}"/>
    <cellStyle name="Normal 6 2 2 3 3 4 2 2 4" xfId="26134" xr:uid="{00000000-0005-0000-0000-000027650000}"/>
    <cellStyle name="Normal 6 2 2 3 3 4 2 3" xfId="26135" xr:uid="{00000000-0005-0000-0000-000028650000}"/>
    <cellStyle name="Normal 6 2 2 3 3 4 2 3 2" xfId="26136" xr:uid="{00000000-0005-0000-0000-000029650000}"/>
    <cellStyle name="Normal 6 2 2 3 3 4 2 3 3" xfId="26137" xr:uid="{00000000-0005-0000-0000-00002A650000}"/>
    <cellStyle name="Normal 6 2 2 3 3 4 2 4" xfId="26138" xr:uid="{00000000-0005-0000-0000-00002B650000}"/>
    <cellStyle name="Normal 6 2 2 3 3 4 2 5" xfId="26139" xr:uid="{00000000-0005-0000-0000-00002C650000}"/>
    <cellStyle name="Normal 6 2 2 3 3 4 2 6" xfId="26140" xr:uid="{00000000-0005-0000-0000-00002D650000}"/>
    <cellStyle name="Normal 6 2 2 3 3 4 3" xfId="26141" xr:uid="{00000000-0005-0000-0000-00002E650000}"/>
    <cellStyle name="Normal 6 2 2 3 3 4 3 2" xfId="26142" xr:uid="{00000000-0005-0000-0000-00002F650000}"/>
    <cellStyle name="Normal 6 2 2 3 3 4 3 3" xfId="26143" xr:uid="{00000000-0005-0000-0000-000030650000}"/>
    <cellStyle name="Normal 6 2 2 3 3 4 3 4" xfId="26144" xr:uid="{00000000-0005-0000-0000-000031650000}"/>
    <cellStyle name="Normal 6 2 2 3 3 4 4" xfId="26145" xr:uid="{00000000-0005-0000-0000-000032650000}"/>
    <cellStyle name="Normal 6 2 2 3 3 4 4 2" xfId="26146" xr:uid="{00000000-0005-0000-0000-000033650000}"/>
    <cellStyle name="Normal 6 2 2 3 3 4 4 3" xfId="26147" xr:uid="{00000000-0005-0000-0000-000034650000}"/>
    <cellStyle name="Normal 6 2 2 3 3 4 4 4" xfId="26148" xr:uid="{00000000-0005-0000-0000-000035650000}"/>
    <cellStyle name="Normal 6 2 2 3 3 4 5" xfId="26149" xr:uid="{00000000-0005-0000-0000-000036650000}"/>
    <cellStyle name="Normal 6 2 2 3 3 4 5 2" xfId="26150" xr:uid="{00000000-0005-0000-0000-000037650000}"/>
    <cellStyle name="Normal 6 2 2 3 3 4 5 3" xfId="26151" xr:uid="{00000000-0005-0000-0000-000038650000}"/>
    <cellStyle name="Normal 6 2 2 3 3 4 5 4" xfId="26152" xr:uid="{00000000-0005-0000-0000-000039650000}"/>
    <cellStyle name="Normal 6 2 2 3 3 4 6" xfId="26153" xr:uid="{00000000-0005-0000-0000-00003A650000}"/>
    <cellStyle name="Normal 6 2 2 3 3 4 6 2" xfId="26154" xr:uid="{00000000-0005-0000-0000-00003B650000}"/>
    <cellStyle name="Normal 6 2 2 3 3 4 6 3" xfId="26155" xr:uid="{00000000-0005-0000-0000-00003C650000}"/>
    <cellStyle name="Normal 6 2 2 3 3 4 7" xfId="26156" xr:uid="{00000000-0005-0000-0000-00003D650000}"/>
    <cellStyle name="Normal 6 2 2 3 3 4 8" xfId="26157" xr:uid="{00000000-0005-0000-0000-00003E650000}"/>
    <cellStyle name="Normal 6 2 2 3 3 4 9" xfId="26158" xr:uid="{00000000-0005-0000-0000-00003F650000}"/>
    <cellStyle name="Normal 6 2 2 3 3 5" xfId="26159" xr:uid="{00000000-0005-0000-0000-000040650000}"/>
    <cellStyle name="Normal 6 2 2 3 3 5 2" xfId="26160" xr:uid="{00000000-0005-0000-0000-000041650000}"/>
    <cellStyle name="Normal 6 2 2 3 3 5 2 2" xfId="26161" xr:uid="{00000000-0005-0000-0000-000042650000}"/>
    <cellStyle name="Normal 6 2 2 3 3 5 2 2 2" xfId="26162" xr:uid="{00000000-0005-0000-0000-000043650000}"/>
    <cellStyle name="Normal 6 2 2 3 3 5 2 2 3" xfId="26163" xr:uid="{00000000-0005-0000-0000-000044650000}"/>
    <cellStyle name="Normal 6 2 2 3 3 5 2 2 4" xfId="26164" xr:uid="{00000000-0005-0000-0000-000045650000}"/>
    <cellStyle name="Normal 6 2 2 3 3 5 2 3" xfId="26165" xr:uid="{00000000-0005-0000-0000-000046650000}"/>
    <cellStyle name="Normal 6 2 2 3 3 5 2 3 2" xfId="26166" xr:uid="{00000000-0005-0000-0000-000047650000}"/>
    <cellStyle name="Normal 6 2 2 3 3 5 2 3 3" xfId="26167" xr:uid="{00000000-0005-0000-0000-000048650000}"/>
    <cellStyle name="Normal 6 2 2 3 3 5 2 4" xfId="26168" xr:uid="{00000000-0005-0000-0000-000049650000}"/>
    <cellStyle name="Normal 6 2 2 3 3 5 2 5" xfId="26169" xr:uid="{00000000-0005-0000-0000-00004A650000}"/>
    <cellStyle name="Normal 6 2 2 3 3 5 2 6" xfId="26170" xr:uid="{00000000-0005-0000-0000-00004B650000}"/>
    <cellStyle name="Normal 6 2 2 3 3 5 3" xfId="26171" xr:uid="{00000000-0005-0000-0000-00004C650000}"/>
    <cellStyle name="Normal 6 2 2 3 3 5 3 2" xfId="26172" xr:uid="{00000000-0005-0000-0000-00004D650000}"/>
    <cellStyle name="Normal 6 2 2 3 3 5 3 3" xfId="26173" xr:uid="{00000000-0005-0000-0000-00004E650000}"/>
    <cellStyle name="Normal 6 2 2 3 3 5 3 4" xfId="26174" xr:uid="{00000000-0005-0000-0000-00004F650000}"/>
    <cellStyle name="Normal 6 2 2 3 3 5 4" xfId="26175" xr:uid="{00000000-0005-0000-0000-000050650000}"/>
    <cellStyle name="Normal 6 2 2 3 3 5 4 2" xfId="26176" xr:uid="{00000000-0005-0000-0000-000051650000}"/>
    <cellStyle name="Normal 6 2 2 3 3 5 4 3" xfId="26177" xr:uid="{00000000-0005-0000-0000-000052650000}"/>
    <cellStyle name="Normal 6 2 2 3 3 5 4 4" xfId="26178" xr:uid="{00000000-0005-0000-0000-000053650000}"/>
    <cellStyle name="Normal 6 2 2 3 3 5 5" xfId="26179" xr:uid="{00000000-0005-0000-0000-000054650000}"/>
    <cellStyle name="Normal 6 2 2 3 3 5 5 2" xfId="26180" xr:uid="{00000000-0005-0000-0000-000055650000}"/>
    <cellStyle name="Normal 6 2 2 3 3 5 5 3" xfId="26181" xr:uid="{00000000-0005-0000-0000-000056650000}"/>
    <cellStyle name="Normal 6 2 2 3 3 5 5 4" xfId="26182" xr:uid="{00000000-0005-0000-0000-000057650000}"/>
    <cellStyle name="Normal 6 2 2 3 3 5 6" xfId="26183" xr:uid="{00000000-0005-0000-0000-000058650000}"/>
    <cellStyle name="Normal 6 2 2 3 3 5 6 2" xfId="26184" xr:uid="{00000000-0005-0000-0000-000059650000}"/>
    <cellStyle name="Normal 6 2 2 3 3 5 6 3" xfId="26185" xr:uid="{00000000-0005-0000-0000-00005A650000}"/>
    <cellStyle name="Normal 6 2 2 3 3 5 7" xfId="26186" xr:uid="{00000000-0005-0000-0000-00005B650000}"/>
    <cellStyle name="Normal 6 2 2 3 3 5 8" xfId="26187" xr:uid="{00000000-0005-0000-0000-00005C650000}"/>
    <cellStyle name="Normal 6 2 2 3 3 5 9" xfId="26188" xr:uid="{00000000-0005-0000-0000-00005D650000}"/>
    <cellStyle name="Normal 6 2 2 3 3 6" xfId="26189" xr:uid="{00000000-0005-0000-0000-00005E650000}"/>
    <cellStyle name="Normal 6 2 2 3 3 6 2" xfId="26190" xr:uid="{00000000-0005-0000-0000-00005F650000}"/>
    <cellStyle name="Normal 6 2 2 3 3 6 2 2" xfId="26191" xr:uid="{00000000-0005-0000-0000-000060650000}"/>
    <cellStyle name="Normal 6 2 2 3 3 6 2 2 2" xfId="26192" xr:uid="{00000000-0005-0000-0000-000061650000}"/>
    <cellStyle name="Normal 6 2 2 3 3 6 2 2 3" xfId="26193" xr:uid="{00000000-0005-0000-0000-000062650000}"/>
    <cellStyle name="Normal 6 2 2 3 3 6 2 2 4" xfId="26194" xr:uid="{00000000-0005-0000-0000-000063650000}"/>
    <cellStyle name="Normal 6 2 2 3 3 6 2 3" xfId="26195" xr:uid="{00000000-0005-0000-0000-000064650000}"/>
    <cellStyle name="Normal 6 2 2 3 3 6 2 3 2" xfId="26196" xr:uid="{00000000-0005-0000-0000-000065650000}"/>
    <cellStyle name="Normal 6 2 2 3 3 6 2 3 3" xfId="26197" xr:uid="{00000000-0005-0000-0000-000066650000}"/>
    <cellStyle name="Normal 6 2 2 3 3 6 2 4" xfId="26198" xr:uid="{00000000-0005-0000-0000-000067650000}"/>
    <cellStyle name="Normal 6 2 2 3 3 6 2 5" xfId="26199" xr:uid="{00000000-0005-0000-0000-000068650000}"/>
    <cellStyle name="Normal 6 2 2 3 3 6 2 6" xfId="26200" xr:uid="{00000000-0005-0000-0000-000069650000}"/>
    <cellStyle name="Normal 6 2 2 3 3 6 3" xfId="26201" xr:uid="{00000000-0005-0000-0000-00006A650000}"/>
    <cellStyle name="Normal 6 2 2 3 3 6 3 2" xfId="26202" xr:uid="{00000000-0005-0000-0000-00006B650000}"/>
    <cellStyle name="Normal 6 2 2 3 3 6 3 3" xfId="26203" xr:uid="{00000000-0005-0000-0000-00006C650000}"/>
    <cellStyle name="Normal 6 2 2 3 3 6 3 4" xfId="26204" xr:uid="{00000000-0005-0000-0000-00006D650000}"/>
    <cellStyle name="Normal 6 2 2 3 3 6 4" xfId="26205" xr:uid="{00000000-0005-0000-0000-00006E650000}"/>
    <cellStyle name="Normal 6 2 2 3 3 6 4 2" xfId="26206" xr:uid="{00000000-0005-0000-0000-00006F650000}"/>
    <cellStyle name="Normal 6 2 2 3 3 6 4 3" xfId="26207" xr:uid="{00000000-0005-0000-0000-000070650000}"/>
    <cellStyle name="Normal 6 2 2 3 3 6 4 4" xfId="26208" xr:uid="{00000000-0005-0000-0000-000071650000}"/>
    <cellStyle name="Normal 6 2 2 3 3 6 5" xfId="26209" xr:uid="{00000000-0005-0000-0000-000072650000}"/>
    <cellStyle name="Normal 6 2 2 3 3 6 5 2" xfId="26210" xr:uid="{00000000-0005-0000-0000-000073650000}"/>
    <cellStyle name="Normal 6 2 2 3 3 6 5 3" xfId="26211" xr:uid="{00000000-0005-0000-0000-000074650000}"/>
    <cellStyle name="Normal 6 2 2 3 3 6 6" xfId="26212" xr:uid="{00000000-0005-0000-0000-000075650000}"/>
    <cellStyle name="Normal 6 2 2 3 3 6 7" xfId="26213" xr:uid="{00000000-0005-0000-0000-000076650000}"/>
    <cellStyle name="Normal 6 2 2 3 3 6 8" xfId="26214" xr:uid="{00000000-0005-0000-0000-000077650000}"/>
    <cellStyle name="Normal 6 2 2 3 3 7" xfId="26215" xr:uid="{00000000-0005-0000-0000-000078650000}"/>
    <cellStyle name="Normal 6 2 2 3 3 7 2" xfId="26216" xr:uid="{00000000-0005-0000-0000-000079650000}"/>
    <cellStyle name="Normal 6 2 2 3 3 7 2 2" xfId="26217" xr:uid="{00000000-0005-0000-0000-00007A650000}"/>
    <cellStyle name="Normal 6 2 2 3 3 7 2 3" xfId="26218" xr:uid="{00000000-0005-0000-0000-00007B650000}"/>
    <cellStyle name="Normal 6 2 2 3 3 7 2 4" xfId="26219" xr:uid="{00000000-0005-0000-0000-00007C650000}"/>
    <cellStyle name="Normal 6 2 2 3 3 7 3" xfId="26220" xr:uid="{00000000-0005-0000-0000-00007D650000}"/>
    <cellStyle name="Normal 6 2 2 3 3 7 3 2" xfId="26221" xr:uid="{00000000-0005-0000-0000-00007E650000}"/>
    <cellStyle name="Normal 6 2 2 3 3 7 3 3" xfId="26222" xr:uid="{00000000-0005-0000-0000-00007F650000}"/>
    <cellStyle name="Normal 6 2 2 3 3 7 4" xfId="26223" xr:uid="{00000000-0005-0000-0000-000080650000}"/>
    <cellStyle name="Normal 6 2 2 3 3 7 5" xfId="26224" xr:uid="{00000000-0005-0000-0000-000081650000}"/>
    <cellStyle name="Normal 6 2 2 3 3 7 6" xfId="26225" xr:uid="{00000000-0005-0000-0000-000082650000}"/>
    <cellStyle name="Normal 6 2 2 3 3 8" xfId="26226" xr:uid="{00000000-0005-0000-0000-000083650000}"/>
    <cellStyle name="Normal 6 2 2 3 3 8 2" xfId="26227" xr:uid="{00000000-0005-0000-0000-000084650000}"/>
    <cellStyle name="Normal 6 2 2 3 3 8 3" xfId="26228" xr:uid="{00000000-0005-0000-0000-000085650000}"/>
    <cellStyle name="Normal 6 2 2 3 3 8 4" xfId="26229" xr:uid="{00000000-0005-0000-0000-000086650000}"/>
    <cellStyle name="Normal 6 2 2 3 3 9" xfId="26230" xr:uid="{00000000-0005-0000-0000-000087650000}"/>
    <cellStyle name="Normal 6 2 2 3 3 9 2" xfId="26231" xr:uid="{00000000-0005-0000-0000-000088650000}"/>
    <cellStyle name="Normal 6 2 2 3 3 9 3" xfId="26232" xr:uid="{00000000-0005-0000-0000-000089650000}"/>
    <cellStyle name="Normal 6 2 2 3 3 9 4" xfId="26233" xr:uid="{00000000-0005-0000-0000-00008A650000}"/>
    <cellStyle name="Normal 6 2 2 3 4" xfId="435" xr:uid="{00000000-0005-0000-0000-00008B650000}"/>
    <cellStyle name="Normal 6 2 2 3 4 10" xfId="26234" xr:uid="{00000000-0005-0000-0000-00008C650000}"/>
    <cellStyle name="Normal 6 2 2 3 4 11" xfId="26235" xr:uid="{00000000-0005-0000-0000-00008D650000}"/>
    <cellStyle name="Normal 6 2 2 3 4 2" xfId="26236" xr:uid="{00000000-0005-0000-0000-00008E650000}"/>
    <cellStyle name="Normal 6 2 2 3 4 2 10" xfId="26237" xr:uid="{00000000-0005-0000-0000-00008F650000}"/>
    <cellStyle name="Normal 6 2 2 3 4 2 2" xfId="26238" xr:uid="{00000000-0005-0000-0000-000090650000}"/>
    <cellStyle name="Normal 6 2 2 3 4 2 2 2" xfId="26239" xr:uid="{00000000-0005-0000-0000-000091650000}"/>
    <cellStyle name="Normal 6 2 2 3 4 2 2 2 2" xfId="26240" xr:uid="{00000000-0005-0000-0000-000092650000}"/>
    <cellStyle name="Normal 6 2 2 3 4 2 2 2 2 2" xfId="26241" xr:uid="{00000000-0005-0000-0000-000093650000}"/>
    <cellStyle name="Normal 6 2 2 3 4 2 2 2 2 3" xfId="26242" xr:uid="{00000000-0005-0000-0000-000094650000}"/>
    <cellStyle name="Normal 6 2 2 3 4 2 2 2 2 4" xfId="26243" xr:uid="{00000000-0005-0000-0000-000095650000}"/>
    <cellStyle name="Normal 6 2 2 3 4 2 2 2 3" xfId="26244" xr:uid="{00000000-0005-0000-0000-000096650000}"/>
    <cellStyle name="Normal 6 2 2 3 4 2 2 2 3 2" xfId="26245" xr:uid="{00000000-0005-0000-0000-000097650000}"/>
    <cellStyle name="Normal 6 2 2 3 4 2 2 2 3 3" xfId="26246" xr:uid="{00000000-0005-0000-0000-000098650000}"/>
    <cellStyle name="Normal 6 2 2 3 4 2 2 2 4" xfId="26247" xr:uid="{00000000-0005-0000-0000-000099650000}"/>
    <cellStyle name="Normal 6 2 2 3 4 2 2 2 5" xfId="26248" xr:uid="{00000000-0005-0000-0000-00009A650000}"/>
    <cellStyle name="Normal 6 2 2 3 4 2 2 2 6" xfId="26249" xr:uid="{00000000-0005-0000-0000-00009B650000}"/>
    <cellStyle name="Normal 6 2 2 3 4 2 2 3" xfId="26250" xr:uid="{00000000-0005-0000-0000-00009C650000}"/>
    <cellStyle name="Normal 6 2 2 3 4 2 2 3 2" xfId="26251" xr:uid="{00000000-0005-0000-0000-00009D650000}"/>
    <cellStyle name="Normal 6 2 2 3 4 2 2 3 3" xfId="26252" xr:uid="{00000000-0005-0000-0000-00009E650000}"/>
    <cellStyle name="Normal 6 2 2 3 4 2 2 3 4" xfId="26253" xr:uid="{00000000-0005-0000-0000-00009F650000}"/>
    <cellStyle name="Normal 6 2 2 3 4 2 2 4" xfId="26254" xr:uid="{00000000-0005-0000-0000-0000A0650000}"/>
    <cellStyle name="Normal 6 2 2 3 4 2 2 4 2" xfId="26255" xr:uid="{00000000-0005-0000-0000-0000A1650000}"/>
    <cellStyle name="Normal 6 2 2 3 4 2 2 4 3" xfId="26256" xr:uid="{00000000-0005-0000-0000-0000A2650000}"/>
    <cellStyle name="Normal 6 2 2 3 4 2 2 4 4" xfId="26257" xr:uid="{00000000-0005-0000-0000-0000A3650000}"/>
    <cellStyle name="Normal 6 2 2 3 4 2 2 5" xfId="26258" xr:uid="{00000000-0005-0000-0000-0000A4650000}"/>
    <cellStyle name="Normal 6 2 2 3 4 2 2 5 2" xfId="26259" xr:uid="{00000000-0005-0000-0000-0000A5650000}"/>
    <cellStyle name="Normal 6 2 2 3 4 2 2 5 3" xfId="26260" xr:uid="{00000000-0005-0000-0000-0000A6650000}"/>
    <cellStyle name="Normal 6 2 2 3 4 2 2 5 4" xfId="26261" xr:uid="{00000000-0005-0000-0000-0000A7650000}"/>
    <cellStyle name="Normal 6 2 2 3 4 2 2 6" xfId="26262" xr:uid="{00000000-0005-0000-0000-0000A8650000}"/>
    <cellStyle name="Normal 6 2 2 3 4 2 2 6 2" xfId="26263" xr:uid="{00000000-0005-0000-0000-0000A9650000}"/>
    <cellStyle name="Normal 6 2 2 3 4 2 2 6 3" xfId="26264" xr:uid="{00000000-0005-0000-0000-0000AA650000}"/>
    <cellStyle name="Normal 6 2 2 3 4 2 2 7" xfId="26265" xr:uid="{00000000-0005-0000-0000-0000AB650000}"/>
    <cellStyle name="Normal 6 2 2 3 4 2 2 8" xfId="26266" xr:uid="{00000000-0005-0000-0000-0000AC650000}"/>
    <cellStyle name="Normal 6 2 2 3 4 2 2 9" xfId="26267" xr:uid="{00000000-0005-0000-0000-0000AD650000}"/>
    <cellStyle name="Normal 6 2 2 3 4 2 3" xfId="26268" xr:uid="{00000000-0005-0000-0000-0000AE650000}"/>
    <cellStyle name="Normal 6 2 2 3 4 2 3 2" xfId="26269" xr:uid="{00000000-0005-0000-0000-0000AF650000}"/>
    <cellStyle name="Normal 6 2 2 3 4 2 3 2 2" xfId="26270" xr:uid="{00000000-0005-0000-0000-0000B0650000}"/>
    <cellStyle name="Normal 6 2 2 3 4 2 3 2 3" xfId="26271" xr:uid="{00000000-0005-0000-0000-0000B1650000}"/>
    <cellStyle name="Normal 6 2 2 3 4 2 3 2 4" xfId="26272" xr:uid="{00000000-0005-0000-0000-0000B2650000}"/>
    <cellStyle name="Normal 6 2 2 3 4 2 3 3" xfId="26273" xr:uid="{00000000-0005-0000-0000-0000B3650000}"/>
    <cellStyle name="Normal 6 2 2 3 4 2 3 3 2" xfId="26274" xr:uid="{00000000-0005-0000-0000-0000B4650000}"/>
    <cellStyle name="Normal 6 2 2 3 4 2 3 3 3" xfId="26275" xr:uid="{00000000-0005-0000-0000-0000B5650000}"/>
    <cellStyle name="Normal 6 2 2 3 4 2 3 4" xfId="26276" xr:uid="{00000000-0005-0000-0000-0000B6650000}"/>
    <cellStyle name="Normal 6 2 2 3 4 2 3 5" xfId="26277" xr:uid="{00000000-0005-0000-0000-0000B7650000}"/>
    <cellStyle name="Normal 6 2 2 3 4 2 3 6" xfId="26278" xr:uid="{00000000-0005-0000-0000-0000B8650000}"/>
    <cellStyle name="Normal 6 2 2 3 4 2 4" xfId="26279" xr:uid="{00000000-0005-0000-0000-0000B9650000}"/>
    <cellStyle name="Normal 6 2 2 3 4 2 4 2" xfId="26280" xr:uid="{00000000-0005-0000-0000-0000BA650000}"/>
    <cellStyle name="Normal 6 2 2 3 4 2 4 3" xfId="26281" xr:uid="{00000000-0005-0000-0000-0000BB650000}"/>
    <cellStyle name="Normal 6 2 2 3 4 2 4 4" xfId="26282" xr:uid="{00000000-0005-0000-0000-0000BC650000}"/>
    <cellStyle name="Normal 6 2 2 3 4 2 5" xfId="26283" xr:uid="{00000000-0005-0000-0000-0000BD650000}"/>
    <cellStyle name="Normal 6 2 2 3 4 2 5 2" xfId="26284" xr:uid="{00000000-0005-0000-0000-0000BE650000}"/>
    <cellStyle name="Normal 6 2 2 3 4 2 5 3" xfId="26285" xr:uid="{00000000-0005-0000-0000-0000BF650000}"/>
    <cellStyle name="Normal 6 2 2 3 4 2 5 4" xfId="26286" xr:uid="{00000000-0005-0000-0000-0000C0650000}"/>
    <cellStyle name="Normal 6 2 2 3 4 2 6" xfId="26287" xr:uid="{00000000-0005-0000-0000-0000C1650000}"/>
    <cellStyle name="Normal 6 2 2 3 4 2 6 2" xfId="26288" xr:uid="{00000000-0005-0000-0000-0000C2650000}"/>
    <cellStyle name="Normal 6 2 2 3 4 2 6 3" xfId="26289" xr:uid="{00000000-0005-0000-0000-0000C3650000}"/>
    <cellStyle name="Normal 6 2 2 3 4 2 6 4" xfId="26290" xr:uid="{00000000-0005-0000-0000-0000C4650000}"/>
    <cellStyle name="Normal 6 2 2 3 4 2 7" xfId="26291" xr:uid="{00000000-0005-0000-0000-0000C5650000}"/>
    <cellStyle name="Normal 6 2 2 3 4 2 7 2" xfId="26292" xr:uid="{00000000-0005-0000-0000-0000C6650000}"/>
    <cellStyle name="Normal 6 2 2 3 4 2 7 3" xfId="26293" xr:uid="{00000000-0005-0000-0000-0000C7650000}"/>
    <cellStyle name="Normal 6 2 2 3 4 2 8" xfId="26294" xr:uid="{00000000-0005-0000-0000-0000C8650000}"/>
    <cellStyle name="Normal 6 2 2 3 4 2 9" xfId="26295" xr:uid="{00000000-0005-0000-0000-0000C9650000}"/>
    <cellStyle name="Normal 6 2 2 3 4 3" xfId="26296" xr:uid="{00000000-0005-0000-0000-0000CA650000}"/>
    <cellStyle name="Normal 6 2 2 3 4 3 2" xfId="26297" xr:uid="{00000000-0005-0000-0000-0000CB650000}"/>
    <cellStyle name="Normal 6 2 2 3 4 3 2 2" xfId="26298" xr:uid="{00000000-0005-0000-0000-0000CC650000}"/>
    <cellStyle name="Normal 6 2 2 3 4 3 2 2 2" xfId="26299" xr:uid="{00000000-0005-0000-0000-0000CD650000}"/>
    <cellStyle name="Normal 6 2 2 3 4 3 2 2 3" xfId="26300" xr:uid="{00000000-0005-0000-0000-0000CE650000}"/>
    <cellStyle name="Normal 6 2 2 3 4 3 2 2 4" xfId="26301" xr:uid="{00000000-0005-0000-0000-0000CF650000}"/>
    <cellStyle name="Normal 6 2 2 3 4 3 2 3" xfId="26302" xr:uid="{00000000-0005-0000-0000-0000D0650000}"/>
    <cellStyle name="Normal 6 2 2 3 4 3 2 3 2" xfId="26303" xr:uid="{00000000-0005-0000-0000-0000D1650000}"/>
    <cellStyle name="Normal 6 2 2 3 4 3 2 3 3" xfId="26304" xr:uid="{00000000-0005-0000-0000-0000D2650000}"/>
    <cellStyle name="Normal 6 2 2 3 4 3 2 4" xfId="26305" xr:uid="{00000000-0005-0000-0000-0000D3650000}"/>
    <cellStyle name="Normal 6 2 2 3 4 3 2 5" xfId="26306" xr:uid="{00000000-0005-0000-0000-0000D4650000}"/>
    <cellStyle name="Normal 6 2 2 3 4 3 2 6" xfId="26307" xr:uid="{00000000-0005-0000-0000-0000D5650000}"/>
    <cellStyle name="Normal 6 2 2 3 4 3 3" xfId="26308" xr:uid="{00000000-0005-0000-0000-0000D6650000}"/>
    <cellStyle name="Normal 6 2 2 3 4 3 3 2" xfId="26309" xr:uid="{00000000-0005-0000-0000-0000D7650000}"/>
    <cellStyle name="Normal 6 2 2 3 4 3 3 3" xfId="26310" xr:uid="{00000000-0005-0000-0000-0000D8650000}"/>
    <cellStyle name="Normal 6 2 2 3 4 3 3 4" xfId="26311" xr:uid="{00000000-0005-0000-0000-0000D9650000}"/>
    <cellStyle name="Normal 6 2 2 3 4 3 4" xfId="26312" xr:uid="{00000000-0005-0000-0000-0000DA650000}"/>
    <cellStyle name="Normal 6 2 2 3 4 3 4 2" xfId="26313" xr:uid="{00000000-0005-0000-0000-0000DB650000}"/>
    <cellStyle name="Normal 6 2 2 3 4 3 4 3" xfId="26314" xr:uid="{00000000-0005-0000-0000-0000DC650000}"/>
    <cellStyle name="Normal 6 2 2 3 4 3 4 4" xfId="26315" xr:uid="{00000000-0005-0000-0000-0000DD650000}"/>
    <cellStyle name="Normal 6 2 2 3 4 3 5" xfId="26316" xr:uid="{00000000-0005-0000-0000-0000DE650000}"/>
    <cellStyle name="Normal 6 2 2 3 4 3 5 2" xfId="26317" xr:uid="{00000000-0005-0000-0000-0000DF650000}"/>
    <cellStyle name="Normal 6 2 2 3 4 3 5 3" xfId="26318" xr:uid="{00000000-0005-0000-0000-0000E0650000}"/>
    <cellStyle name="Normal 6 2 2 3 4 3 5 4" xfId="26319" xr:uid="{00000000-0005-0000-0000-0000E1650000}"/>
    <cellStyle name="Normal 6 2 2 3 4 3 6" xfId="26320" xr:uid="{00000000-0005-0000-0000-0000E2650000}"/>
    <cellStyle name="Normal 6 2 2 3 4 3 6 2" xfId="26321" xr:uid="{00000000-0005-0000-0000-0000E3650000}"/>
    <cellStyle name="Normal 6 2 2 3 4 3 6 3" xfId="26322" xr:uid="{00000000-0005-0000-0000-0000E4650000}"/>
    <cellStyle name="Normal 6 2 2 3 4 3 7" xfId="26323" xr:uid="{00000000-0005-0000-0000-0000E5650000}"/>
    <cellStyle name="Normal 6 2 2 3 4 3 8" xfId="26324" xr:uid="{00000000-0005-0000-0000-0000E6650000}"/>
    <cellStyle name="Normal 6 2 2 3 4 3 9" xfId="26325" xr:uid="{00000000-0005-0000-0000-0000E7650000}"/>
    <cellStyle name="Normal 6 2 2 3 4 4" xfId="26326" xr:uid="{00000000-0005-0000-0000-0000E8650000}"/>
    <cellStyle name="Normal 6 2 2 3 4 4 2" xfId="26327" xr:uid="{00000000-0005-0000-0000-0000E9650000}"/>
    <cellStyle name="Normal 6 2 2 3 4 4 2 2" xfId="26328" xr:uid="{00000000-0005-0000-0000-0000EA650000}"/>
    <cellStyle name="Normal 6 2 2 3 4 4 2 3" xfId="26329" xr:uid="{00000000-0005-0000-0000-0000EB650000}"/>
    <cellStyle name="Normal 6 2 2 3 4 4 2 4" xfId="26330" xr:uid="{00000000-0005-0000-0000-0000EC650000}"/>
    <cellStyle name="Normal 6 2 2 3 4 4 3" xfId="26331" xr:uid="{00000000-0005-0000-0000-0000ED650000}"/>
    <cellStyle name="Normal 6 2 2 3 4 4 3 2" xfId="26332" xr:uid="{00000000-0005-0000-0000-0000EE650000}"/>
    <cellStyle name="Normal 6 2 2 3 4 4 3 3" xfId="26333" xr:uid="{00000000-0005-0000-0000-0000EF650000}"/>
    <cellStyle name="Normal 6 2 2 3 4 4 4" xfId="26334" xr:uid="{00000000-0005-0000-0000-0000F0650000}"/>
    <cellStyle name="Normal 6 2 2 3 4 4 5" xfId="26335" xr:uid="{00000000-0005-0000-0000-0000F1650000}"/>
    <cellStyle name="Normal 6 2 2 3 4 4 6" xfId="26336" xr:uid="{00000000-0005-0000-0000-0000F2650000}"/>
    <cellStyle name="Normal 6 2 2 3 4 5" xfId="26337" xr:uid="{00000000-0005-0000-0000-0000F3650000}"/>
    <cellStyle name="Normal 6 2 2 3 4 5 2" xfId="26338" xr:uid="{00000000-0005-0000-0000-0000F4650000}"/>
    <cellStyle name="Normal 6 2 2 3 4 5 3" xfId="26339" xr:uid="{00000000-0005-0000-0000-0000F5650000}"/>
    <cellStyle name="Normal 6 2 2 3 4 5 4" xfId="26340" xr:uid="{00000000-0005-0000-0000-0000F6650000}"/>
    <cellStyle name="Normal 6 2 2 3 4 6" xfId="26341" xr:uid="{00000000-0005-0000-0000-0000F7650000}"/>
    <cellStyle name="Normal 6 2 2 3 4 6 2" xfId="26342" xr:uid="{00000000-0005-0000-0000-0000F8650000}"/>
    <cellStyle name="Normal 6 2 2 3 4 6 3" xfId="26343" xr:uid="{00000000-0005-0000-0000-0000F9650000}"/>
    <cellStyle name="Normal 6 2 2 3 4 6 4" xfId="26344" xr:uid="{00000000-0005-0000-0000-0000FA650000}"/>
    <cellStyle name="Normal 6 2 2 3 4 7" xfId="26345" xr:uid="{00000000-0005-0000-0000-0000FB650000}"/>
    <cellStyle name="Normal 6 2 2 3 4 7 2" xfId="26346" xr:uid="{00000000-0005-0000-0000-0000FC650000}"/>
    <cellStyle name="Normal 6 2 2 3 4 7 3" xfId="26347" xr:uid="{00000000-0005-0000-0000-0000FD650000}"/>
    <cellStyle name="Normal 6 2 2 3 4 7 4" xfId="26348" xr:uid="{00000000-0005-0000-0000-0000FE650000}"/>
    <cellStyle name="Normal 6 2 2 3 4 8" xfId="26349" xr:uid="{00000000-0005-0000-0000-0000FF650000}"/>
    <cellStyle name="Normal 6 2 2 3 4 8 2" xfId="26350" xr:uid="{00000000-0005-0000-0000-000000660000}"/>
    <cellStyle name="Normal 6 2 2 3 4 8 3" xfId="26351" xr:uid="{00000000-0005-0000-0000-000001660000}"/>
    <cellStyle name="Normal 6 2 2 3 4 9" xfId="26352" xr:uid="{00000000-0005-0000-0000-000002660000}"/>
    <cellStyle name="Normal 6 2 2 3 5" xfId="26353" xr:uid="{00000000-0005-0000-0000-000003660000}"/>
    <cellStyle name="Normal 6 2 2 3 5 10" xfId="26354" xr:uid="{00000000-0005-0000-0000-000004660000}"/>
    <cellStyle name="Normal 6 2 2 3 5 11" xfId="26355" xr:uid="{00000000-0005-0000-0000-000005660000}"/>
    <cellStyle name="Normal 6 2 2 3 5 2" xfId="26356" xr:uid="{00000000-0005-0000-0000-000006660000}"/>
    <cellStyle name="Normal 6 2 2 3 5 2 10" xfId="26357" xr:uid="{00000000-0005-0000-0000-000007660000}"/>
    <cellStyle name="Normal 6 2 2 3 5 2 2" xfId="26358" xr:uid="{00000000-0005-0000-0000-000008660000}"/>
    <cellStyle name="Normal 6 2 2 3 5 2 2 2" xfId="26359" xr:uid="{00000000-0005-0000-0000-000009660000}"/>
    <cellStyle name="Normal 6 2 2 3 5 2 2 2 2" xfId="26360" xr:uid="{00000000-0005-0000-0000-00000A660000}"/>
    <cellStyle name="Normal 6 2 2 3 5 2 2 2 2 2" xfId="26361" xr:uid="{00000000-0005-0000-0000-00000B660000}"/>
    <cellStyle name="Normal 6 2 2 3 5 2 2 2 2 3" xfId="26362" xr:uid="{00000000-0005-0000-0000-00000C660000}"/>
    <cellStyle name="Normal 6 2 2 3 5 2 2 2 2 4" xfId="26363" xr:uid="{00000000-0005-0000-0000-00000D660000}"/>
    <cellStyle name="Normal 6 2 2 3 5 2 2 2 3" xfId="26364" xr:uid="{00000000-0005-0000-0000-00000E660000}"/>
    <cellStyle name="Normal 6 2 2 3 5 2 2 2 3 2" xfId="26365" xr:uid="{00000000-0005-0000-0000-00000F660000}"/>
    <cellStyle name="Normal 6 2 2 3 5 2 2 2 3 3" xfId="26366" xr:uid="{00000000-0005-0000-0000-000010660000}"/>
    <cellStyle name="Normal 6 2 2 3 5 2 2 2 4" xfId="26367" xr:uid="{00000000-0005-0000-0000-000011660000}"/>
    <cellStyle name="Normal 6 2 2 3 5 2 2 2 5" xfId="26368" xr:uid="{00000000-0005-0000-0000-000012660000}"/>
    <cellStyle name="Normal 6 2 2 3 5 2 2 2 6" xfId="26369" xr:uid="{00000000-0005-0000-0000-000013660000}"/>
    <cellStyle name="Normal 6 2 2 3 5 2 2 3" xfId="26370" xr:uid="{00000000-0005-0000-0000-000014660000}"/>
    <cellStyle name="Normal 6 2 2 3 5 2 2 3 2" xfId="26371" xr:uid="{00000000-0005-0000-0000-000015660000}"/>
    <cellStyle name="Normal 6 2 2 3 5 2 2 3 3" xfId="26372" xr:uid="{00000000-0005-0000-0000-000016660000}"/>
    <cellStyle name="Normal 6 2 2 3 5 2 2 3 4" xfId="26373" xr:uid="{00000000-0005-0000-0000-000017660000}"/>
    <cellStyle name="Normal 6 2 2 3 5 2 2 4" xfId="26374" xr:uid="{00000000-0005-0000-0000-000018660000}"/>
    <cellStyle name="Normal 6 2 2 3 5 2 2 4 2" xfId="26375" xr:uid="{00000000-0005-0000-0000-000019660000}"/>
    <cellStyle name="Normal 6 2 2 3 5 2 2 4 3" xfId="26376" xr:uid="{00000000-0005-0000-0000-00001A660000}"/>
    <cellStyle name="Normal 6 2 2 3 5 2 2 4 4" xfId="26377" xr:uid="{00000000-0005-0000-0000-00001B660000}"/>
    <cellStyle name="Normal 6 2 2 3 5 2 2 5" xfId="26378" xr:uid="{00000000-0005-0000-0000-00001C660000}"/>
    <cellStyle name="Normal 6 2 2 3 5 2 2 5 2" xfId="26379" xr:uid="{00000000-0005-0000-0000-00001D660000}"/>
    <cellStyle name="Normal 6 2 2 3 5 2 2 5 3" xfId="26380" xr:uid="{00000000-0005-0000-0000-00001E660000}"/>
    <cellStyle name="Normal 6 2 2 3 5 2 2 5 4" xfId="26381" xr:uid="{00000000-0005-0000-0000-00001F660000}"/>
    <cellStyle name="Normal 6 2 2 3 5 2 2 6" xfId="26382" xr:uid="{00000000-0005-0000-0000-000020660000}"/>
    <cellStyle name="Normal 6 2 2 3 5 2 2 6 2" xfId="26383" xr:uid="{00000000-0005-0000-0000-000021660000}"/>
    <cellStyle name="Normal 6 2 2 3 5 2 2 6 3" xfId="26384" xr:uid="{00000000-0005-0000-0000-000022660000}"/>
    <cellStyle name="Normal 6 2 2 3 5 2 2 7" xfId="26385" xr:uid="{00000000-0005-0000-0000-000023660000}"/>
    <cellStyle name="Normal 6 2 2 3 5 2 2 8" xfId="26386" xr:uid="{00000000-0005-0000-0000-000024660000}"/>
    <cellStyle name="Normal 6 2 2 3 5 2 2 9" xfId="26387" xr:uid="{00000000-0005-0000-0000-000025660000}"/>
    <cellStyle name="Normal 6 2 2 3 5 2 3" xfId="26388" xr:uid="{00000000-0005-0000-0000-000026660000}"/>
    <cellStyle name="Normal 6 2 2 3 5 2 3 2" xfId="26389" xr:uid="{00000000-0005-0000-0000-000027660000}"/>
    <cellStyle name="Normal 6 2 2 3 5 2 3 2 2" xfId="26390" xr:uid="{00000000-0005-0000-0000-000028660000}"/>
    <cellStyle name="Normal 6 2 2 3 5 2 3 2 3" xfId="26391" xr:uid="{00000000-0005-0000-0000-000029660000}"/>
    <cellStyle name="Normal 6 2 2 3 5 2 3 2 4" xfId="26392" xr:uid="{00000000-0005-0000-0000-00002A660000}"/>
    <cellStyle name="Normal 6 2 2 3 5 2 3 3" xfId="26393" xr:uid="{00000000-0005-0000-0000-00002B660000}"/>
    <cellStyle name="Normal 6 2 2 3 5 2 3 3 2" xfId="26394" xr:uid="{00000000-0005-0000-0000-00002C660000}"/>
    <cellStyle name="Normal 6 2 2 3 5 2 3 3 3" xfId="26395" xr:uid="{00000000-0005-0000-0000-00002D660000}"/>
    <cellStyle name="Normal 6 2 2 3 5 2 3 4" xfId="26396" xr:uid="{00000000-0005-0000-0000-00002E660000}"/>
    <cellStyle name="Normal 6 2 2 3 5 2 3 5" xfId="26397" xr:uid="{00000000-0005-0000-0000-00002F660000}"/>
    <cellStyle name="Normal 6 2 2 3 5 2 3 6" xfId="26398" xr:uid="{00000000-0005-0000-0000-000030660000}"/>
    <cellStyle name="Normal 6 2 2 3 5 2 4" xfId="26399" xr:uid="{00000000-0005-0000-0000-000031660000}"/>
    <cellStyle name="Normal 6 2 2 3 5 2 4 2" xfId="26400" xr:uid="{00000000-0005-0000-0000-000032660000}"/>
    <cellStyle name="Normal 6 2 2 3 5 2 4 3" xfId="26401" xr:uid="{00000000-0005-0000-0000-000033660000}"/>
    <cellStyle name="Normal 6 2 2 3 5 2 4 4" xfId="26402" xr:uid="{00000000-0005-0000-0000-000034660000}"/>
    <cellStyle name="Normal 6 2 2 3 5 2 5" xfId="26403" xr:uid="{00000000-0005-0000-0000-000035660000}"/>
    <cellStyle name="Normal 6 2 2 3 5 2 5 2" xfId="26404" xr:uid="{00000000-0005-0000-0000-000036660000}"/>
    <cellStyle name="Normal 6 2 2 3 5 2 5 3" xfId="26405" xr:uid="{00000000-0005-0000-0000-000037660000}"/>
    <cellStyle name="Normal 6 2 2 3 5 2 5 4" xfId="26406" xr:uid="{00000000-0005-0000-0000-000038660000}"/>
    <cellStyle name="Normal 6 2 2 3 5 2 6" xfId="26407" xr:uid="{00000000-0005-0000-0000-000039660000}"/>
    <cellStyle name="Normal 6 2 2 3 5 2 6 2" xfId="26408" xr:uid="{00000000-0005-0000-0000-00003A660000}"/>
    <cellStyle name="Normal 6 2 2 3 5 2 6 3" xfId="26409" xr:uid="{00000000-0005-0000-0000-00003B660000}"/>
    <cellStyle name="Normal 6 2 2 3 5 2 6 4" xfId="26410" xr:uid="{00000000-0005-0000-0000-00003C660000}"/>
    <cellStyle name="Normal 6 2 2 3 5 2 7" xfId="26411" xr:uid="{00000000-0005-0000-0000-00003D660000}"/>
    <cellStyle name="Normal 6 2 2 3 5 2 7 2" xfId="26412" xr:uid="{00000000-0005-0000-0000-00003E660000}"/>
    <cellStyle name="Normal 6 2 2 3 5 2 7 3" xfId="26413" xr:uid="{00000000-0005-0000-0000-00003F660000}"/>
    <cellStyle name="Normal 6 2 2 3 5 2 8" xfId="26414" xr:uid="{00000000-0005-0000-0000-000040660000}"/>
    <cellStyle name="Normal 6 2 2 3 5 2 9" xfId="26415" xr:uid="{00000000-0005-0000-0000-000041660000}"/>
    <cellStyle name="Normal 6 2 2 3 5 3" xfId="26416" xr:uid="{00000000-0005-0000-0000-000042660000}"/>
    <cellStyle name="Normal 6 2 2 3 5 3 2" xfId="26417" xr:uid="{00000000-0005-0000-0000-000043660000}"/>
    <cellStyle name="Normal 6 2 2 3 5 3 2 2" xfId="26418" xr:uid="{00000000-0005-0000-0000-000044660000}"/>
    <cellStyle name="Normal 6 2 2 3 5 3 2 2 2" xfId="26419" xr:uid="{00000000-0005-0000-0000-000045660000}"/>
    <cellStyle name="Normal 6 2 2 3 5 3 2 2 3" xfId="26420" xr:uid="{00000000-0005-0000-0000-000046660000}"/>
    <cellStyle name="Normal 6 2 2 3 5 3 2 2 4" xfId="26421" xr:uid="{00000000-0005-0000-0000-000047660000}"/>
    <cellStyle name="Normal 6 2 2 3 5 3 2 3" xfId="26422" xr:uid="{00000000-0005-0000-0000-000048660000}"/>
    <cellStyle name="Normal 6 2 2 3 5 3 2 3 2" xfId="26423" xr:uid="{00000000-0005-0000-0000-000049660000}"/>
    <cellStyle name="Normal 6 2 2 3 5 3 2 3 3" xfId="26424" xr:uid="{00000000-0005-0000-0000-00004A660000}"/>
    <cellStyle name="Normal 6 2 2 3 5 3 2 4" xfId="26425" xr:uid="{00000000-0005-0000-0000-00004B660000}"/>
    <cellStyle name="Normal 6 2 2 3 5 3 2 5" xfId="26426" xr:uid="{00000000-0005-0000-0000-00004C660000}"/>
    <cellStyle name="Normal 6 2 2 3 5 3 2 6" xfId="26427" xr:uid="{00000000-0005-0000-0000-00004D660000}"/>
    <cellStyle name="Normal 6 2 2 3 5 3 3" xfId="26428" xr:uid="{00000000-0005-0000-0000-00004E660000}"/>
    <cellStyle name="Normal 6 2 2 3 5 3 3 2" xfId="26429" xr:uid="{00000000-0005-0000-0000-00004F660000}"/>
    <cellStyle name="Normal 6 2 2 3 5 3 3 3" xfId="26430" xr:uid="{00000000-0005-0000-0000-000050660000}"/>
    <cellStyle name="Normal 6 2 2 3 5 3 3 4" xfId="26431" xr:uid="{00000000-0005-0000-0000-000051660000}"/>
    <cellStyle name="Normal 6 2 2 3 5 3 4" xfId="26432" xr:uid="{00000000-0005-0000-0000-000052660000}"/>
    <cellStyle name="Normal 6 2 2 3 5 3 4 2" xfId="26433" xr:uid="{00000000-0005-0000-0000-000053660000}"/>
    <cellStyle name="Normal 6 2 2 3 5 3 4 3" xfId="26434" xr:uid="{00000000-0005-0000-0000-000054660000}"/>
    <cellStyle name="Normal 6 2 2 3 5 3 4 4" xfId="26435" xr:uid="{00000000-0005-0000-0000-000055660000}"/>
    <cellStyle name="Normal 6 2 2 3 5 3 5" xfId="26436" xr:uid="{00000000-0005-0000-0000-000056660000}"/>
    <cellStyle name="Normal 6 2 2 3 5 3 5 2" xfId="26437" xr:uid="{00000000-0005-0000-0000-000057660000}"/>
    <cellStyle name="Normal 6 2 2 3 5 3 5 3" xfId="26438" xr:uid="{00000000-0005-0000-0000-000058660000}"/>
    <cellStyle name="Normal 6 2 2 3 5 3 5 4" xfId="26439" xr:uid="{00000000-0005-0000-0000-000059660000}"/>
    <cellStyle name="Normal 6 2 2 3 5 3 6" xfId="26440" xr:uid="{00000000-0005-0000-0000-00005A660000}"/>
    <cellStyle name="Normal 6 2 2 3 5 3 6 2" xfId="26441" xr:uid="{00000000-0005-0000-0000-00005B660000}"/>
    <cellStyle name="Normal 6 2 2 3 5 3 6 3" xfId="26442" xr:uid="{00000000-0005-0000-0000-00005C660000}"/>
    <cellStyle name="Normal 6 2 2 3 5 3 7" xfId="26443" xr:uid="{00000000-0005-0000-0000-00005D660000}"/>
    <cellStyle name="Normal 6 2 2 3 5 3 8" xfId="26444" xr:uid="{00000000-0005-0000-0000-00005E660000}"/>
    <cellStyle name="Normal 6 2 2 3 5 3 9" xfId="26445" xr:uid="{00000000-0005-0000-0000-00005F660000}"/>
    <cellStyle name="Normal 6 2 2 3 5 4" xfId="26446" xr:uid="{00000000-0005-0000-0000-000060660000}"/>
    <cellStyle name="Normal 6 2 2 3 5 4 2" xfId="26447" xr:uid="{00000000-0005-0000-0000-000061660000}"/>
    <cellStyle name="Normal 6 2 2 3 5 4 2 2" xfId="26448" xr:uid="{00000000-0005-0000-0000-000062660000}"/>
    <cellStyle name="Normal 6 2 2 3 5 4 2 3" xfId="26449" xr:uid="{00000000-0005-0000-0000-000063660000}"/>
    <cellStyle name="Normal 6 2 2 3 5 4 2 4" xfId="26450" xr:uid="{00000000-0005-0000-0000-000064660000}"/>
    <cellStyle name="Normal 6 2 2 3 5 4 3" xfId="26451" xr:uid="{00000000-0005-0000-0000-000065660000}"/>
    <cellStyle name="Normal 6 2 2 3 5 4 3 2" xfId="26452" xr:uid="{00000000-0005-0000-0000-000066660000}"/>
    <cellStyle name="Normal 6 2 2 3 5 4 3 3" xfId="26453" xr:uid="{00000000-0005-0000-0000-000067660000}"/>
    <cellStyle name="Normal 6 2 2 3 5 4 4" xfId="26454" xr:uid="{00000000-0005-0000-0000-000068660000}"/>
    <cellStyle name="Normal 6 2 2 3 5 4 5" xfId="26455" xr:uid="{00000000-0005-0000-0000-000069660000}"/>
    <cellStyle name="Normal 6 2 2 3 5 4 6" xfId="26456" xr:uid="{00000000-0005-0000-0000-00006A660000}"/>
    <cellStyle name="Normal 6 2 2 3 5 5" xfId="26457" xr:uid="{00000000-0005-0000-0000-00006B660000}"/>
    <cellStyle name="Normal 6 2 2 3 5 5 2" xfId="26458" xr:uid="{00000000-0005-0000-0000-00006C660000}"/>
    <cellStyle name="Normal 6 2 2 3 5 5 3" xfId="26459" xr:uid="{00000000-0005-0000-0000-00006D660000}"/>
    <cellStyle name="Normal 6 2 2 3 5 5 4" xfId="26460" xr:uid="{00000000-0005-0000-0000-00006E660000}"/>
    <cellStyle name="Normal 6 2 2 3 5 6" xfId="26461" xr:uid="{00000000-0005-0000-0000-00006F660000}"/>
    <cellStyle name="Normal 6 2 2 3 5 6 2" xfId="26462" xr:uid="{00000000-0005-0000-0000-000070660000}"/>
    <cellStyle name="Normal 6 2 2 3 5 6 3" xfId="26463" xr:uid="{00000000-0005-0000-0000-000071660000}"/>
    <cellStyle name="Normal 6 2 2 3 5 6 4" xfId="26464" xr:uid="{00000000-0005-0000-0000-000072660000}"/>
    <cellStyle name="Normal 6 2 2 3 5 7" xfId="26465" xr:uid="{00000000-0005-0000-0000-000073660000}"/>
    <cellStyle name="Normal 6 2 2 3 5 7 2" xfId="26466" xr:uid="{00000000-0005-0000-0000-000074660000}"/>
    <cellStyle name="Normal 6 2 2 3 5 7 3" xfId="26467" xr:uid="{00000000-0005-0000-0000-000075660000}"/>
    <cellStyle name="Normal 6 2 2 3 5 7 4" xfId="26468" xr:uid="{00000000-0005-0000-0000-000076660000}"/>
    <cellStyle name="Normal 6 2 2 3 5 8" xfId="26469" xr:uid="{00000000-0005-0000-0000-000077660000}"/>
    <cellStyle name="Normal 6 2 2 3 5 8 2" xfId="26470" xr:uid="{00000000-0005-0000-0000-000078660000}"/>
    <cellStyle name="Normal 6 2 2 3 5 8 3" xfId="26471" xr:uid="{00000000-0005-0000-0000-000079660000}"/>
    <cellStyle name="Normal 6 2 2 3 5 9" xfId="26472" xr:uid="{00000000-0005-0000-0000-00007A660000}"/>
    <cellStyle name="Normal 6 2 2 3 6" xfId="26473" xr:uid="{00000000-0005-0000-0000-00007B660000}"/>
    <cellStyle name="Normal 6 2 2 3 6 10" xfId="26474" xr:uid="{00000000-0005-0000-0000-00007C660000}"/>
    <cellStyle name="Normal 6 2 2 3 6 11" xfId="26475" xr:uid="{00000000-0005-0000-0000-00007D660000}"/>
    <cellStyle name="Normal 6 2 2 3 6 2" xfId="26476" xr:uid="{00000000-0005-0000-0000-00007E660000}"/>
    <cellStyle name="Normal 6 2 2 3 6 2 10" xfId="26477" xr:uid="{00000000-0005-0000-0000-00007F660000}"/>
    <cellStyle name="Normal 6 2 2 3 6 2 2" xfId="26478" xr:uid="{00000000-0005-0000-0000-000080660000}"/>
    <cellStyle name="Normal 6 2 2 3 6 2 2 2" xfId="26479" xr:uid="{00000000-0005-0000-0000-000081660000}"/>
    <cellStyle name="Normal 6 2 2 3 6 2 2 2 2" xfId="26480" xr:uid="{00000000-0005-0000-0000-000082660000}"/>
    <cellStyle name="Normal 6 2 2 3 6 2 2 2 2 2" xfId="26481" xr:uid="{00000000-0005-0000-0000-000083660000}"/>
    <cellStyle name="Normal 6 2 2 3 6 2 2 2 2 3" xfId="26482" xr:uid="{00000000-0005-0000-0000-000084660000}"/>
    <cellStyle name="Normal 6 2 2 3 6 2 2 2 2 4" xfId="26483" xr:uid="{00000000-0005-0000-0000-000085660000}"/>
    <cellStyle name="Normal 6 2 2 3 6 2 2 2 3" xfId="26484" xr:uid="{00000000-0005-0000-0000-000086660000}"/>
    <cellStyle name="Normal 6 2 2 3 6 2 2 2 3 2" xfId="26485" xr:uid="{00000000-0005-0000-0000-000087660000}"/>
    <cellStyle name="Normal 6 2 2 3 6 2 2 2 3 3" xfId="26486" xr:uid="{00000000-0005-0000-0000-000088660000}"/>
    <cellStyle name="Normal 6 2 2 3 6 2 2 2 4" xfId="26487" xr:uid="{00000000-0005-0000-0000-000089660000}"/>
    <cellStyle name="Normal 6 2 2 3 6 2 2 2 5" xfId="26488" xr:uid="{00000000-0005-0000-0000-00008A660000}"/>
    <cellStyle name="Normal 6 2 2 3 6 2 2 2 6" xfId="26489" xr:uid="{00000000-0005-0000-0000-00008B660000}"/>
    <cellStyle name="Normal 6 2 2 3 6 2 2 3" xfId="26490" xr:uid="{00000000-0005-0000-0000-00008C660000}"/>
    <cellStyle name="Normal 6 2 2 3 6 2 2 3 2" xfId="26491" xr:uid="{00000000-0005-0000-0000-00008D660000}"/>
    <cellStyle name="Normal 6 2 2 3 6 2 2 3 3" xfId="26492" xr:uid="{00000000-0005-0000-0000-00008E660000}"/>
    <cellStyle name="Normal 6 2 2 3 6 2 2 3 4" xfId="26493" xr:uid="{00000000-0005-0000-0000-00008F660000}"/>
    <cellStyle name="Normal 6 2 2 3 6 2 2 4" xfId="26494" xr:uid="{00000000-0005-0000-0000-000090660000}"/>
    <cellStyle name="Normal 6 2 2 3 6 2 2 4 2" xfId="26495" xr:uid="{00000000-0005-0000-0000-000091660000}"/>
    <cellStyle name="Normal 6 2 2 3 6 2 2 4 3" xfId="26496" xr:uid="{00000000-0005-0000-0000-000092660000}"/>
    <cellStyle name="Normal 6 2 2 3 6 2 2 4 4" xfId="26497" xr:uid="{00000000-0005-0000-0000-000093660000}"/>
    <cellStyle name="Normal 6 2 2 3 6 2 2 5" xfId="26498" xr:uid="{00000000-0005-0000-0000-000094660000}"/>
    <cellStyle name="Normal 6 2 2 3 6 2 2 5 2" xfId="26499" xr:uid="{00000000-0005-0000-0000-000095660000}"/>
    <cellStyle name="Normal 6 2 2 3 6 2 2 5 3" xfId="26500" xr:uid="{00000000-0005-0000-0000-000096660000}"/>
    <cellStyle name="Normal 6 2 2 3 6 2 2 5 4" xfId="26501" xr:uid="{00000000-0005-0000-0000-000097660000}"/>
    <cellStyle name="Normal 6 2 2 3 6 2 2 6" xfId="26502" xr:uid="{00000000-0005-0000-0000-000098660000}"/>
    <cellStyle name="Normal 6 2 2 3 6 2 2 6 2" xfId="26503" xr:uid="{00000000-0005-0000-0000-000099660000}"/>
    <cellStyle name="Normal 6 2 2 3 6 2 2 6 3" xfId="26504" xr:uid="{00000000-0005-0000-0000-00009A660000}"/>
    <cellStyle name="Normal 6 2 2 3 6 2 2 7" xfId="26505" xr:uid="{00000000-0005-0000-0000-00009B660000}"/>
    <cellStyle name="Normal 6 2 2 3 6 2 2 8" xfId="26506" xr:uid="{00000000-0005-0000-0000-00009C660000}"/>
    <cellStyle name="Normal 6 2 2 3 6 2 2 9" xfId="26507" xr:uid="{00000000-0005-0000-0000-00009D660000}"/>
    <cellStyle name="Normal 6 2 2 3 6 2 3" xfId="26508" xr:uid="{00000000-0005-0000-0000-00009E660000}"/>
    <cellStyle name="Normal 6 2 2 3 6 2 3 2" xfId="26509" xr:uid="{00000000-0005-0000-0000-00009F660000}"/>
    <cellStyle name="Normal 6 2 2 3 6 2 3 2 2" xfId="26510" xr:uid="{00000000-0005-0000-0000-0000A0660000}"/>
    <cellStyle name="Normal 6 2 2 3 6 2 3 2 3" xfId="26511" xr:uid="{00000000-0005-0000-0000-0000A1660000}"/>
    <cellStyle name="Normal 6 2 2 3 6 2 3 2 4" xfId="26512" xr:uid="{00000000-0005-0000-0000-0000A2660000}"/>
    <cellStyle name="Normal 6 2 2 3 6 2 3 3" xfId="26513" xr:uid="{00000000-0005-0000-0000-0000A3660000}"/>
    <cellStyle name="Normal 6 2 2 3 6 2 3 3 2" xfId="26514" xr:uid="{00000000-0005-0000-0000-0000A4660000}"/>
    <cellStyle name="Normal 6 2 2 3 6 2 3 3 3" xfId="26515" xr:uid="{00000000-0005-0000-0000-0000A5660000}"/>
    <cellStyle name="Normal 6 2 2 3 6 2 3 4" xfId="26516" xr:uid="{00000000-0005-0000-0000-0000A6660000}"/>
    <cellStyle name="Normal 6 2 2 3 6 2 3 5" xfId="26517" xr:uid="{00000000-0005-0000-0000-0000A7660000}"/>
    <cellStyle name="Normal 6 2 2 3 6 2 3 6" xfId="26518" xr:uid="{00000000-0005-0000-0000-0000A8660000}"/>
    <cellStyle name="Normal 6 2 2 3 6 2 4" xfId="26519" xr:uid="{00000000-0005-0000-0000-0000A9660000}"/>
    <cellStyle name="Normal 6 2 2 3 6 2 4 2" xfId="26520" xr:uid="{00000000-0005-0000-0000-0000AA660000}"/>
    <cellStyle name="Normal 6 2 2 3 6 2 4 3" xfId="26521" xr:uid="{00000000-0005-0000-0000-0000AB660000}"/>
    <cellStyle name="Normal 6 2 2 3 6 2 4 4" xfId="26522" xr:uid="{00000000-0005-0000-0000-0000AC660000}"/>
    <cellStyle name="Normal 6 2 2 3 6 2 5" xfId="26523" xr:uid="{00000000-0005-0000-0000-0000AD660000}"/>
    <cellStyle name="Normal 6 2 2 3 6 2 5 2" xfId="26524" xr:uid="{00000000-0005-0000-0000-0000AE660000}"/>
    <cellStyle name="Normal 6 2 2 3 6 2 5 3" xfId="26525" xr:uid="{00000000-0005-0000-0000-0000AF660000}"/>
    <cellStyle name="Normal 6 2 2 3 6 2 5 4" xfId="26526" xr:uid="{00000000-0005-0000-0000-0000B0660000}"/>
    <cellStyle name="Normal 6 2 2 3 6 2 6" xfId="26527" xr:uid="{00000000-0005-0000-0000-0000B1660000}"/>
    <cellStyle name="Normal 6 2 2 3 6 2 6 2" xfId="26528" xr:uid="{00000000-0005-0000-0000-0000B2660000}"/>
    <cellStyle name="Normal 6 2 2 3 6 2 6 3" xfId="26529" xr:uid="{00000000-0005-0000-0000-0000B3660000}"/>
    <cellStyle name="Normal 6 2 2 3 6 2 6 4" xfId="26530" xr:uid="{00000000-0005-0000-0000-0000B4660000}"/>
    <cellStyle name="Normal 6 2 2 3 6 2 7" xfId="26531" xr:uid="{00000000-0005-0000-0000-0000B5660000}"/>
    <cellStyle name="Normal 6 2 2 3 6 2 7 2" xfId="26532" xr:uid="{00000000-0005-0000-0000-0000B6660000}"/>
    <cellStyle name="Normal 6 2 2 3 6 2 7 3" xfId="26533" xr:uid="{00000000-0005-0000-0000-0000B7660000}"/>
    <cellStyle name="Normal 6 2 2 3 6 2 8" xfId="26534" xr:uid="{00000000-0005-0000-0000-0000B8660000}"/>
    <cellStyle name="Normal 6 2 2 3 6 2 9" xfId="26535" xr:uid="{00000000-0005-0000-0000-0000B9660000}"/>
    <cellStyle name="Normal 6 2 2 3 6 3" xfId="26536" xr:uid="{00000000-0005-0000-0000-0000BA660000}"/>
    <cellStyle name="Normal 6 2 2 3 6 3 2" xfId="26537" xr:uid="{00000000-0005-0000-0000-0000BB660000}"/>
    <cellStyle name="Normal 6 2 2 3 6 3 2 2" xfId="26538" xr:uid="{00000000-0005-0000-0000-0000BC660000}"/>
    <cellStyle name="Normal 6 2 2 3 6 3 2 2 2" xfId="26539" xr:uid="{00000000-0005-0000-0000-0000BD660000}"/>
    <cellStyle name="Normal 6 2 2 3 6 3 2 2 3" xfId="26540" xr:uid="{00000000-0005-0000-0000-0000BE660000}"/>
    <cellStyle name="Normal 6 2 2 3 6 3 2 2 4" xfId="26541" xr:uid="{00000000-0005-0000-0000-0000BF660000}"/>
    <cellStyle name="Normal 6 2 2 3 6 3 2 3" xfId="26542" xr:uid="{00000000-0005-0000-0000-0000C0660000}"/>
    <cellStyle name="Normal 6 2 2 3 6 3 2 3 2" xfId="26543" xr:uid="{00000000-0005-0000-0000-0000C1660000}"/>
    <cellStyle name="Normal 6 2 2 3 6 3 2 3 3" xfId="26544" xr:uid="{00000000-0005-0000-0000-0000C2660000}"/>
    <cellStyle name="Normal 6 2 2 3 6 3 2 4" xfId="26545" xr:uid="{00000000-0005-0000-0000-0000C3660000}"/>
    <cellStyle name="Normal 6 2 2 3 6 3 2 5" xfId="26546" xr:uid="{00000000-0005-0000-0000-0000C4660000}"/>
    <cellStyle name="Normal 6 2 2 3 6 3 2 6" xfId="26547" xr:uid="{00000000-0005-0000-0000-0000C5660000}"/>
    <cellStyle name="Normal 6 2 2 3 6 3 3" xfId="26548" xr:uid="{00000000-0005-0000-0000-0000C6660000}"/>
    <cellStyle name="Normal 6 2 2 3 6 3 3 2" xfId="26549" xr:uid="{00000000-0005-0000-0000-0000C7660000}"/>
    <cellStyle name="Normal 6 2 2 3 6 3 3 3" xfId="26550" xr:uid="{00000000-0005-0000-0000-0000C8660000}"/>
    <cellStyle name="Normal 6 2 2 3 6 3 3 4" xfId="26551" xr:uid="{00000000-0005-0000-0000-0000C9660000}"/>
    <cellStyle name="Normal 6 2 2 3 6 3 4" xfId="26552" xr:uid="{00000000-0005-0000-0000-0000CA660000}"/>
    <cellStyle name="Normal 6 2 2 3 6 3 4 2" xfId="26553" xr:uid="{00000000-0005-0000-0000-0000CB660000}"/>
    <cellStyle name="Normal 6 2 2 3 6 3 4 3" xfId="26554" xr:uid="{00000000-0005-0000-0000-0000CC660000}"/>
    <cellStyle name="Normal 6 2 2 3 6 3 4 4" xfId="26555" xr:uid="{00000000-0005-0000-0000-0000CD660000}"/>
    <cellStyle name="Normal 6 2 2 3 6 3 5" xfId="26556" xr:uid="{00000000-0005-0000-0000-0000CE660000}"/>
    <cellStyle name="Normal 6 2 2 3 6 3 5 2" xfId="26557" xr:uid="{00000000-0005-0000-0000-0000CF660000}"/>
    <cellStyle name="Normal 6 2 2 3 6 3 5 3" xfId="26558" xr:uid="{00000000-0005-0000-0000-0000D0660000}"/>
    <cellStyle name="Normal 6 2 2 3 6 3 5 4" xfId="26559" xr:uid="{00000000-0005-0000-0000-0000D1660000}"/>
    <cellStyle name="Normal 6 2 2 3 6 3 6" xfId="26560" xr:uid="{00000000-0005-0000-0000-0000D2660000}"/>
    <cellStyle name="Normal 6 2 2 3 6 3 6 2" xfId="26561" xr:uid="{00000000-0005-0000-0000-0000D3660000}"/>
    <cellStyle name="Normal 6 2 2 3 6 3 6 3" xfId="26562" xr:uid="{00000000-0005-0000-0000-0000D4660000}"/>
    <cellStyle name="Normal 6 2 2 3 6 3 7" xfId="26563" xr:uid="{00000000-0005-0000-0000-0000D5660000}"/>
    <cellStyle name="Normal 6 2 2 3 6 3 8" xfId="26564" xr:uid="{00000000-0005-0000-0000-0000D6660000}"/>
    <cellStyle name="Normal 6 2 2 3 6 3 9" xfId="26565" xr:uid="{00000000-0005-0000-0000-0000D7660000}"/>
    <cellStyle name="Normal 6 2 2 3 6 4" xfId="26566" xr:uid="{00000000-0005-0000-0000-0000D8660000}"/>
    <cellStyle name="Normal 6 2 2 3 6 4 2" xfId="26567" xr:uid="{00000000-0005-0000-0000-0000D9660000}"/>
    <cellStyle name="Normal 6 2 2 3 6 4 2 2" xfId="26568" xr:uid="{00000000-0005-0000-0000-0000DA660000}"/>
    <cellStyle name="Normal 6 2 2 3 6 4 2 3" xfId="26569" xr:uid="{00000000-0005-0000-0000-0000DB660000}"/>
    <cellStyle name="Normal 6 2 2 3 6 4 2 4" xfId="26570" xr:uid="{00000000-0005-0000-0000-0000DC660000}"/>
    <cellStyle name="Normal 6 2 2 3 6 4 3" xfId="26571" xr:uid="{00000000-0005-0000-0000-0000DD660000}"/>
    <cellStyle name="Normal 6 2 2 3 6 4 3 2" xfId="26572" xr:uid="{00000000-0005-0000-0000-0000DE660000}"/>
    <cellStyle name="Normal 6 2 2 3 6 4 3 3" xfId="26573" xr:uid="{00000000-0005-0000-0000-0000DF660000}"/>
    <cellStyle name="Normal 6 2 2 3 6 4 4" xfId="26574" xr:uid="{00000000-0005-0000-0000-0000E0660000}"/>
    <cellStyle name="Normal 6 2 2 3 6 4 5" xfId="26575" xr:uid="{00000000-0005-0000-0000-0000E1660000}"/>
    <cellStyle name="Normal 6 2 2 3 6 4 6" xfId="26576" xr:uid="{00000000-0005-0000-0000-0000E2660000}"/>
    <cellStyle name="Normal 6 2 2 3 6 5" xfId="26577" xr:uid="{00000000-0005-0000-0000-0000E3660000}"/>
    <cellStyle name="Normal 6 2 2 3 6 5 2" xfId="26578" xr:uid="{00000000-0005-0000-0000-0000E4660000}"/>
    <cellStyle name="Normal 6 2 2 3 6 5 3" xfId="26579" xr:uid="{00000000-0005-0000-0000-0000E5660000}"/>
    <cellStyle name="Normal 6 2 2 3 6 5 4" xfId="26580" xr:uid="{00000000-0005-0000-0000-0000E6660000}"/>
    <cellStyle name="Normal 6 2 2 3 6 6" xfId="26581" xr:uid="{00000000-0005-0000-0000-0000E7660000}"/>
    <cellStyle name="Normal 6 2 2 3 6 6 2" xfId="26582" xr:uid="{00000000-0005-0000-0000-0000E8660000}"/>
    <cellStyle name="Normal 6 2 2 3 6 6 3" xfId="26583" xr:uid="{00000000-0005-0000-0000-0000E9660000}"/>
    <cellStyle name="Normal 6 2 2 3 6 6 4" xfId="26584" xr:uid="{00000000-0005-0000-0000-0000EA660000}"/>
    <cellStyle name="Normal 6 2 2 3 6 7" xfId="26585" xr:uid="{00000000-0005-0000-0000-0000EB660000}"/>
    <cellStyle name="Normal 6 2 2 3 6 7 2" xfId="26586" xr:uid="{00000000-0005-0000-0000-0000EC660000}"/>
    <cellStyle name="Normal 6 2 2 3 6 7 3" xfId="26587" xr:uid="{00000000-0005-0000-0000-0000ED660000}"/>
    <cellStyle name="Normal 6 2 2 3 6 7 4" xfId="26588" xr:uid="{00000000-0005-0000-0000-0000EE660000}"/>
    <cellStyle name="Normal 6 2 2 3 6 8" xfId="26589" xr:uid="{00000000-0005-0000-0000-0000EF660000}"/>
    <cellStyle name="Normal 6 2 2 3 6 8 2" xfId="26590" xr:uid="{00000000-0005-0000-0000-0000F0660000}"/>
    <cellStyle name="Normal 6 2 2 3 6 8 3" xfId="26591" xr:uid="{00000000-0005-0000-0000-0000F1660000}"/>
    <cellStyle name="Normal 6 2 2 3 6 9" xfId="26592" xr:uid="{00000000-0005-0000-0000-0000F2660000}"/>
    <cellStyle name="Normal 6 2 2 3 7" xfId="26593" xr:uid="{00000000-0005-0000-0000-0000F3660000}"/>
    <cellStyle name="Normal 6 2 2 3 7 10" xfId="26594" xr:uid="{00000000-0005-0000-0000-0000F4660000}"/>
    <cellStyle name="Normal 6 2 2 3 7 2" xfId="26595" xr:uid="{00000000-0005-0000-0000-0000F5660000}"/>
    <cellStyle name="Normal 6 2 2 3 7 2 2" xfId="26596" xr:uid="{00000000-0005-0000-0000-0000F6660000}"/>
    <cellStyle name="Normal 6 2 2 3 7 2 2 2" xfId="26597" xr:uid="{00000000-0005-0000-0000-0000F7660000}"/>
    <cellStyle name="Normal 6 2 2 3 7 2 2 2 2" xfId="26598" xr:uid="{00000000-0005-0000-0000-0000F8660000}"/>
    <cellStyle name="Normal 6 2 2 3 7 2 2 2 3" xfId="26599" xr:uid="{00000000-0005-0000-0000-0000F9660000}"/>
    <cellStyle name="Normal 6 2 2 3 7 2 2 2 4" xfId="26600" xr:uid="{00000000-0005-0000-0000-0000FA660000}"/>
    <cellStyle name="Normal 6 2 2 3 7 2 2 3" xfId="26601" xr:uid="{00000000-0005-0000-0000-0000FB660000}"/>
    <cellStyle name="Normal 6 2 2 3 7 2 2 3 2" xfId="26602" xr:uid="{00000000-0005-0000-0000-0000FC660000}"/>
    <cellStyle name="Normal 6 2 2 3 7 2 2 3 3" xfId="26603" xr:uid="{00000000-0005-0000-0000-0000FD660000}"/>
    <cellStyle name="Normal 6 2 2 3 7 2 2 4" xfId="26604" xr:uid="{00000000-0005-0000-0000-0000FE660000}"/>
    <cellStyle name="Normal 6 2 2 3 7 2 2 5" xfId="26605" xr:uid="{00000000-0005-0000-0000-0000FF660000}"/>
    <cellStyle name="Normal 6 2 2 3 7 2 2 6" xfId="26606" xr:uid="{00000000-0005-0000-0000-000000670000}"/>
    <cellStyle name="Normal 6 2 2 3 7 2 3" xfId="26607" xr:uid="{00000000-0005-0000-0000-000001670000}"/>
    <cellStyle name="Normal 6 2 2 3 7 2 3 2" xfId="26608" xr:uid="{00000000-0005-0000-0000-000002670000}"/>
    <cellStyle name="Normal 6 2 2 3 7 2 3 3" xfId="26609" xr:uid="{00000000-0005-0000-0000-000003670000}"/>
    <cellStyle name="Normal 6 2 2 3 7 2 3 4" xfId="26610" xr:uid="{00000000-0005-0000-0000-000004670000}"/>
    <cellStyle name="Normal 6 2 2 3 7 2 4" xfId="26611" xr:uid="{00000000-0005-0000-0000-000005670000}"/>
    <cellStyle name="Normal 6 2 2 3 7 2 4 2" xfId="26612" xr:uid="{00000000-0005-0000-0000-000006670000}"/>
    <cellStyle name="Normal 6 2 2 3 7 2 4 3" xfId="26613" xr:uid="{00000000-0005-0000-0000-000007670000}"/>
    <cellStyle name="Normal 6 2 2 3 7 2 4 4" xfId="26614" xr:uid="{00000000-0005-0000-0000-000008670000}"/>
    <cellStyle name="Normal 6 2 2 3 7 2 5" xfId="26615" xr:uid="{00000000-0005-0000-0000-000009670000}"/>
    <cellStyle name="Normal 6 2 2 3 7 2 5 2" xfId="26616" xr:uid="{00000000-0005-0000-0000-00000A670000}"/>
    <cellStyle name="Normal 6 2 2 3 7 2 5 3" xfId="26617" xr:uid="{00000000-0005-0000-0000-00000B670000}"/>
    <cellStyle name="Normal 6 2 2 3 7 2 5 4" xfId="26618" xr:uid="{00000000-0005-0000-0000-00000C670000}"/>
    <cellStyle name="Normal 6 2 2 3 7 2 6" xfId="26619" xr:uid="{00000000-0005-0000-0000-00000D670000}"/>
    <cellStyle name="Normal 6 2 2 3 7 2 6 2" xfId="26620" xr:uid="{00000000-0005-0000-0000-00000E670000}"/>
    <cellStyle name="Normal 6 2 2 3 7 2 6 3" xfId="26621" xr:uid="{00000000-0005-0000-0000-00000F670000}"/>
    <cellStyle name="Normal 6 2 2 3 7 2 7" xfId="26622" xr:uid="{00000000-0005-0000-0000-000010670000}"/>
    <cellStyle name="Normal 6 2 2 3 7 2 8" xfId="26623" xr:uid="{00000000-0005-0000-0000-000011670000}"/>
    <cellStyle name="Normal 6 2 2 3 7 2 9" xfId="26624" xr:uid="{00000000-0005-0000-0000-000012670000}"/>
    <cellStyle name="Normal 6 2 2 3 7 3" xfId="26625" xr:uid="{00000000-0005-0000-0000-000013670000}"/>
    <cellStyle name="Normal 6 2 2 3 7 3 2" xfId="26626" xr:uid="{00000000-0005-0000-0000-000014670000}"/>
    <cellStyle name="Normal 6 2 2 3 7 3 2 2" xfId="26627" xr:uid="{00000000-0005-0000-0000-000015670000}"/>
    <cellStyle name="Normal 6 2 2 3 7 3 2 3" xfId="26628" xr:uid="{00000000-0005-0000-0000-000016670000}"/>
    <cellStyle name="Normal 6 2 2 3 7 3 2 4" xfId="26629" xr:uid="{00000000-0005-0000-0000-000017670000}"/>
    <cellStyle name="Normal 6 2 2 3 7 3 3" xfId="26630" xr:uid="{00000000-0005-0000-0000-000018670000}"/>
    <cellStyle name="Normal 6 2 2 3 7 3 3 2" xfId="26631" xr:uid="{00000000-0005-0000-0000-000019670000}"/>
    <cellStyle name="Normal 6 2 2 3 7 3 3 3" xfId="26632" xr:uid="{00000000-0005-0000-0000-00001A670000}"/>
    <cellStyle name="Normal 6 2 2 3 7 3 4" xfId="26633" xr:uid="{00000000-0005-0000-0000-00001B670000}"/>
    <cellStyle name="Normal 6 2 2 3 7 3 5" xfId="26634" xr:uid="{00000000-0005-0000-0000-00001C670000}"/>
    <cellStyle name="Normal 6 2 2 3 7 3 6" xfId="26635" xr:uid="{00000000-0005-0000-0000-00001D670000}"/>
    <cellStyle name="Normal 6 2 2 3 7 4" xfId="26636" xr:uid="{00000000-0005-0000-0000-00001E670000}"/>
    <cellStyle name="Normal 6 2 2 3 7 4 2" xfId="26637" xr:uid="{00000000-0005-0000-0000-00001F670000}"/>
    <cellStyle name="Normal 6 2 2 3 7 4 3" xfId="26638" xr:uid="{00000000-0005-0000-0000-000020670000}"/>
    <cellStyle name="Normal 6 2 2 3 7 4 4" xfId="26639" xr:uid="{00000000-0005-0000-0000-000021670000}"/>
    <cellStyle name="Normal 6 2 2 3 7 5" xfId="26640" xr:uid="{00000000-0005-0000-0000-000022670000}"/>
    <cellStyle name="Normal 6 2 2 3 7 5 2" xfId="26641" xr:uid="{00000000-0005-0000-0000-000023670000}"/>
    <cellStyle name="Normal 6 2 2 3 7 5 3" xfId="26642" xr:uid="{00000000-0005-0000-0000-000024670000}"/>
    <cellStyle name="Normal 6 2 2 3 7 5 4" xfId="26643" xr:uid="{00000000-0005-0000-0000-000025670000}"/>
    <cellStyle name="Normal 6 2 2 3 7 6" xfId="26644" xr:uid="{00000000-0005-0000-0000-000026670000}"/>
    <cellStyle name="Normal 6 2 2 3 7 6 2" xfId="26645" xr:uid="{00000000-0005-0000-0000-000027670000}"/>
    <cellStyle name="Normal 6 2 2 3 7 6 3" xfId="26646" xr:uid="{00000000-0005-0000-0000-000028670000}"/>
    <cellStyle name="Normal 6 2 2 3 7 6 4" xfId="26647" xr:uid="{00000000-0005-0000-0000-000029670000}"/>
    <cellStyle name="Normal 6 2 2 3 7 7" xfId="26648" xr:uid="{00000000-0005-0000-0000-00002A670000}"/>
    <cellStyle name="Normal 6 2 2 3 7 7 2" xfId="26649" xr:uid="{00000000-0005-0000-0000-00002B670000}"/>
    <cellStyle name="Normal 6 2 2 3 7 7 3" xfId="26650" xr:uid="{00000000-0005-0000-0000-00002C670000}"/>
    <cellStyle name="Normal 6 2 2 3 7 8" xfId="26651" xr:uid="{00000000-0005-0000-0000-00002D670000}"/>
    <cellStyle name="Normal 6 2 2 3 7 9" xfId="26652" xr:uid="{00000000-0005-0000-0000-00002E670000}"/>
    <cellStyle name="Normal 6 2 2 3 8" xfId="26653" xr:uid="{00000000-0005-0000-0000-00002F670000}"/>
    <cellStyle name="Normal 6 2 2 3 8 2" xfId="26654" xr:uid="{00000000-0005-0000-0000-000030670000}"/>
    <cellStyle name="Normal 6 2 2 3 8 2 2" xfId="26655" xr:uid="{00000000-0005-0000-0000-000031670000}"/>
    <cellStyle name="Normal 6 2 2 3 8 2 2 2" xfId="26656" xr:uid="{00000000-0005-0000-0000-000032670000}"/>
    <cellStyle name="Normal 6 2 2 3 8 2 2 3" xfId="26657" xr:uid="{00000000-0005-0000-0000-000033670000}"/>
    <cellStyle name="Normal 6 2 2 3 8 2 2 4" xfId="26658" xr:uid="{00000000-0005-0000-0000-000034670000}"/>
    <cellStyle name="Normal 6 2 2 3 8 2 3" xfId="26659" xr:uid="{00000000-0005-0000-0000-000035670000}"/>
    <cellStyle name="Normal 6 2 2 3 8 2 3 2" xfId="26660" xr:uid="{00000000-0005-0000-0000-000036670000}"/>
    <cellStyle name="Normal 6 2 2 3 8 2 3 3" xfId="26661" xr:uid="{00000000-0005-0000-0000-000037670000}"/>
    <cellStyle name="Normal 6 2 2 3 8 2 4" xfId="26662" xr:uid="{00000000-0005-0000-0000-000038670000}"/>
    <cellStyle name="Normal 6 2 2 3 8 2 5" xfId="26663" xr:uid="{00000000-0005-0000-0000-000039670000}"/>
    <cellStyle name="Normal 6 2 2 3 8 2 6" xfId="26664" xr:uid="{00000000-0005-0000-0000-00003A670000}"/>
    <cellStyle name="Normal 6 2 2 3 8 3" xfId="26665" xr:uid="{00000000-0005-0000-0000-00003B670000}"/>
    <cellStyle name="Normal 6 2 2 3 8 3 2" xfId="26666" xr:uid="{00000000-0005-0000-0000-00003C670000}"/>
    <cellStyle name="Normal 6 2 2 3 8 3 3" xfId="26667" xr:uid="{00000000-0005-0000-0000-00003D670000}"/>
    <cellStyle name="Normal 6 2 2 3 8 3 4" xfId="26668" xr:uid="{00000000-0005-0000-0000-00003E670000}"/>
    <cellStyle name="Normal 6 2 2 3 8 4" xfId="26669" xr:uid="{00000000-0005-0000-0000-00003F670000}"/>
    <cellStyle name="Normal 6 2 2 3 8 4 2" xfId="26670" xr:uid="{00000000-0005-0000-0000-000040670000}"/>
    <cellStyle name="Normal 6 2 2 3 8 4 3" xfId="26671" xr:uid="{00000000-0005-0000-0000-000041670000}"/>
    <cellStyle name="Normal 6 2 2 3 8 4 4" xfId="26672" xr:uid="{00000000-0005-0000-0000-000042670000}"/>
    <cellStyle name="Normal 6 2 2 3 8 5" xfId="26673" xr:uid="{00000000-0005-0000-0000-000043670000}"/>
    <cellStyle name="Normal 6 2 2 3 8 5 2" xfId="26674" xr:uid="{00000000-0005-0000-0000-000044670000}"/>
    <cellStyle name="Normal 6 2 2 3 8 5 3" xfId="26675" xr:uid="{00000000-0005-0000-0000-000045670000}"/>
    <cellStyle name="Normal 6 2 2 3 8 5 4" xfId="26676" xr:uid="{00000000-0005-0000-0000-000046670000}"/>
    <cellStyle name="Normal 6 2 2 3 8 6" xfId="26677" xr:uid="{00000000-0005-0000-0000-000047670000}"/>
    <cellStyle name="Normal 6 2 2 3 8 6 2" xfId="26678" xr:uid="{00000000-0005-0000-0000-000048670000}"/>
    <cellStyle name="Normal 6 2 2 3 8 6 3" xfId="26679" xr:uid="{00000000-0005-0000-0000-000049670000}"/>
    <cellStyle name="Normal 6 2 2 3 8 7" xfId="26680" xr:uid="{00000000-0005-0000-0000-00004A670000}"/>
    <cellStyle name="Normal 6 2 2 3 8 8" xfId="26681" xr:uid="{00000000-0005-0000-0000-00004B670000}"/>
    <cellStyle name="Normal 6 2 2 3 8 9" xfId="26682" xr:uid="{00000000-0005-0000-0000-00004C670000}"/>
    <cellStyle name="Normal 6 2 2 3 9" xfId="26683" xr:uid="{00000000-0005-0000-0000-00004D670000}"/>
    <cellStyle name="Normal 6 2 2 3 9 2" xfId="26684" xr:uid="{00000000-0005-0000-0000-00004E670000}"/>
    <cellStyle name="Normal 6 2 2 3 9 2 2" xfId="26685" xr:uid="{00000000-0005-0000-0000-00004F670000}"/>
    <cellStyle name="Normal 6 2 2 3 9 2 2 2" xfId="26686" xr:uid="{00000000-0005-0000-0000-000050670000}"/>
    <cellStyle name="Normal 6 2 2 3 9 2 2 3" xfId="26687" xr:uid="{00000000-0005-0000-0000-000051670000}"/>
    <cellStyle name="Normal 6 2 2 3 9 2 2 4" xfId="26688" xr:uid="{00000000-0005-0000-0000-000052670000}"/>
    <cellStyle name="Normal 6 2 2 3 9 2 3" xfId="26689" xr:uid="{00000000-0005-0000-0000-000053670000}"/>
    <cellStyle name="Normal 6 2 2 3 9 2 3 2" xfId="26690" xr:uid="{00000000-0005-0000-0000-000054670000}"/>
    <cellStyle name="Normal 6 2 2 3 9 2 3 3" xfId="26691" xr:uid="{00000000-0005-0000-0000-000055670000}"/>
    <cellStyle name="Normal 6 2 2 3 9 2 4" xfId="26692" xr:uid="{00000000-0005-0000-0000-000056670000}"/>
    <cellStyle name="Normal 6 2 2 3 9 2 5" xfId="26693" xr:uid="{00000000-0005-0000-0000-000057670000}"/>
    <cellStyle name="Normal 6 2 2 3 9 2 6" xfId="26694" xr:uid="{00000000-0005-0000-0000-000058670000}"/>
    <cellStyle name="Normal 6 2 2 3 9 3" xfId="26695" xr:uid="{00000000-0005-0000-0000-000059670000}"/>
    <cellStyle name="Normal 6 2 2 3 9 3 2" xfId="26696" xr:uid="{00000000-0005-0000-0000-00005A670000}"/>
    <cellStyle name="Normal 6 2 2 3 9 3 3" xfId="26697" xr:uid="{00000000-0005-0000-0000-00005B670000}"/>
    <cellStyle name="Normal 6 2 2 3 9 3 4" xfId="26698" xr:uid="{00000000-0005-0000-0000-00005C670000}"/>
    <cellStyle name="Normal 6 2 2 3 9 4" xfId="26699" xr:uid="{00000000-0005-0000-0000-00005D670000}"/>
    <cellStyle name="Normal 6 2 2 3 9 4 2" xfId="26700" xr:uid="{00000000-0005-0000-0000-00005E670000}"/>
    <cellStyle name="Normal 6 2 2 3 9 4 3" xfId="26701" xr:uid="{00000000-0005-0000-0000-00005F670000}"/>
    <cellStyle name="Normal 6 2 2 3 9 4 4" xfId="26702" xr:uid="{00000000-0005-0000-0000-000060670000}"/>
    <cellStyle name="Normal 6 2 2 3 9 5" xfId="26703" xr:uid="{00000000-0005-0000-0000-000061670000}"/>
    <cellStyle name="Normal 6 2 2 3 9 5 2" xfId="26704" xr:uid="{00000000-0005-0000-0000-000062670000}"/>
    <cellStyle name="Normal 6 2 2 3 9 5 3" xfId="26705" xr:uid="{00000000-0005-0000-0000-000063670000}"/>
    <cellStyle name="Normal 6 2 2 3 9 5 4" xfId="26706" xr:uid="{00000000-0005-0000-0000-000064670000}"/>
    <cellStyle name="Normal 6 2 2 3 9 6" xfId="26707" xr:uid="{00000000-0005-0000-0000-000065670000}"/>
    <cellStyle name="Normal 6 2 2 3 9 6 2" xfId="26708" xr:uid="{00000000-0005-0000-0000-000066670000}"/>
    <cellStyle name="Normal 6 2 2 3 9 6 3" xfId="26709" xr:uid="{00000000-0005-0000-0000-000067670000}"/>
    <cellStyle name="Normal 6 2 2 3 9 7" xfId="26710" xr:uid="{00000000-0005-0000-0000-000068670000}"/>
    <cellStyle name="Normal 6 2 2 3 9 8" xfId="26711" xr:uid="{00000000-0005-0000-0000-000069670000}"/>
    <cellStyle name="Normal 6 2 2 3 9 9" xfId="26712" xr:uid="{00000000-0005-0000-0000-00006A670000}"/>
    <cellStyle name="Normal 6 2 2 4" xfId="256" xr:uid="{00000000-0005-0000-0000-00006B670000}"/>
    <cellStyle name="Normal 6 2 2 4 10" xfId="26713" xr:uid="{00000000-0005-0000-0000-00006C670000}"/>
    <cellStyle name="Normal 6 2 2 4 10 2" xfId="26714" xr:uid="{00000000-0005-0000-0000-00006D670000}"/>
    <cellStyle name="Normal 6 2 2 4 10 3" xfId="26715" xr:uid="{00000000-0005-0000-0000-00006E670000}"/>
    <cellStyle name="Normal 6 2 2 4 10 4" xfId="26716" xr:uid="{00000000-0005-0000-0000-00006F670000}"/>
    <cellStyle name="Normal 6 2 2 4 11" xfId="26717" xr:uid="{00000000-0005-0000-0000-000070670000}"/>
    <cellStyle name="Normal 6 2 2 4 11 2" xfId="26718" xr:uid="{00000000-0005-0000-0000-000071670000}"/>
    <cellStyle name="Normal 6 2 2 4 11 3" xfId="26719" xr:uid="{00000000-0005-0000-0000-000072670000}"/>
    <cellStyle name="Normal 6 2 2 4 12" xfId="26720" xr:uid="{00000000-0005-0000-0000-000073670000}"/>
    <cellStyle name="Normal 6 2 2 4 13" xfId="26721" xr:uid="{00000000-0005-0000-0000-000074670000}"/>
    <cellStyle name="Normal 6 2 2 4 14" xfId="26722" xr:uid="{00000000-0005-0000-0000-000075670000}"/>
    <cellStyle name="Normal 6 2 2 4 2" xfId="546" xr:uid="{00000000-0005-0000-0000-000076670000}"/>
    <cellStyle name="Normal 6 2 2 4 2 10" xfId="26723" xr:uid="{00000000-0005-0000-0000-000077670000}"/>
    <cellStyle name="Normal 6 2 2 4 2 11" xfId="26724" xr:uid="{00000000-0005-0000-0000-000078670000}"/>
    <cellStyle name="Normal 6 2 2 4 2 2" xfId="26725" xr:uid="{00000000-0005-0000-0000-000079670000}"/>
    <cellStyle name="Normal 6 2 2 4 2 2 10" xfId="26726" xr:uid="{00000000-0005-0000-0000-00007A670000}"/>
    <cellStyle name="Normal 6 2 2 4 2 2 2" xfId="26727" xr:uid="{00000000-0005-0000-0000-00007B670000}"/>
    <cellStyle name="Normal 6 2 2 4 2 2 2 2" xfId="26728" xr:uid="{00000000-0005-0000-0000-00007C670000}"/>
    <cellStyle name="Normal 6 2 2 4 2 2 2 2 2" xfId="26729" xr:uid="{00000000-0005-0000-0000-00007D670000}"/>
    <cellStyle name="Normal 6 2 2 4 2 2 2 2 2 2" xfId="26730" xr:uid="{00000000-0005-0000-0000-00007E670000}"/>
    <cellStyle name="Normal 6 2 2 4 2 2 2 2 2 3" xfId="26731" xr:uid="{00000000-0005-0000-0000-00007F670000}"/>
    <cellStyle name="Normal 6 2 2 4 2 2 2 2 2 4" xfId="26732" xr:uid="{00000000-0005-0000-0000-000080670000}"/>
    <cellStyle name="Normal 6 2 2 4 2 2 2 2 3" xfId="26733" xr:uid="{00000000-0005-0000-0000-000081670000}"/>
    <cellStyle name="Normal 6 2 2 4 2 2 2 2 3 2" xfId="26734" xr:uid="{00000000-0005-0000-0000-000082670000}"/>
    <cellStyle name="Normal 6 2 2 4 2 2 2 2 3 3" xfId="26735" xr:uid="{00000000-0005-0000-0000-000083670000}"/>
    <cellStyle name="Normal 6 2 2 4 2 2 2 2 4" xfId="26736" xr:uid="{00000000-0005-0000-0000-000084670000}"/>
    <cellStyle name="Normal 6 2 2 4 2 2 2 2 5" xfId="26737" xr:uid="{00000000-0005-0000-0000-000085670000}"/>
    <cellStyle name="Normal 6 2 2 4 2 2 2 2 6" xfId="26738" xr:uid="{00000000-0005-0000-0000-000086670000}"/>
    <cellStyle name="Normal 6 2 2 4 2 2 2 3" xfId="26739" xr:uid="{00000000-0005-0000-0000-000087670000}"/>
    <cellStyle name="Normal 6 2 2 4 2 2 2 3 2" xfId="26740" xr:uid="{00000000-0005-0000-0000-000088670000}"/>
    <cellStyle name="Normal 6 2 2 4 2 2 2 3 3" xfId="26741" xr:uid="{00000000-0005-0000-0000-000089670000}"/>
    <cellStyle name="Normal 6 2 2 4 2 2 2 3 4" xfId="26742" xr:uid="{00000000-0005-0000-0000-00008A670000}"/>
    <cellStyle name="Normal 6 2 2 4 2 2 2 4" xfId="26743" xr:uid="{00000000-0005-0000-0000-00008B670000}"/>
    <cellStyle name="Normal 6 2 2 4 2 2 2 4 2" xfId="26744" xr:uid="{00000000-0005-0000-0000-00008C670000}"/>
    <cellStyle name="Normal 6 2 2 4 2 2 2 4 3" xfId="26745" xr:uid="{00000000-0005-0000-0000-00008D670000}"/>
    <cellStyle name="Normal 6 2 2 4 2 2 2 4 4" xfId="26746" xr:uid="{00000000-0005-0000-0000-00008E670000}"/>
    <cellStyle name="Normal 6 2 2 4 2 2 2 5" xfId="26747" xr:uid="{00000000-0005-0000-0000-00008F670000}"/>
    <cellStyle name="Normal 6 2 2 4 2 2 2 5 2" xfId="26748" xr:uid="{00000000-0005-0000-0000-000090670000}"/>
    <cellStyle name="Normal 6 2 2 4 2 2 2 5 3" xfId="26749" xr:uid="{00000000-0005-0000-0000-000091670000}"/>
    <cellStyle name="Normal 6 2 2 4 2 2 2 5 4" xfId="26750" xr:uid="{00000000-0005-0000-0000-000092670000}"/>
    <cellStyle name="Normal 6 2 2 4 2 2 2 6" xfId="26751" xr:uid="{00000000-0005-0000-0000-000093670000}"/>
    <cellStyle name="Normal 6 2 2 4 2 2 2 6 2" xfId="26752" xr:uid="{00000000-0005-0000-0000-000094670000}"/>
    <cellStyle name="Normal 6 2 2 4 2 2 2 6 3" xfId="26753" xr:uid="{00000000-0005-0000-0000-000095670000}"/>
    <cellStyle name="Normal 6 2 2 4 2 2 2 7" xfId="26754" xr:uid="{00000000-0005-0000-0000-000096670000}"/>
    <cellStyle name="Normal 6 2 2 4 2 2 2 8" xfId="26755" xr:uid="{00000000-0005-0000-0000-000097670000}"/>
    <cellStyle name="Normal 6 2 2 4 2 2 2 9" xfId="26756" xr:uid="{00000000-0005-0000-0000-000098670000}"/>
    <cellStyle name="Normal 6 2 2 4 2 2 3" xfId="26757" xr:uid="{00000000-0005-0000-0000-000099670000}"/>
    <cellStyle name="Normal 6 2 2 4 2 2 3 2" xfId="26758" xr:uid="{00000000-0005-0000-0000-00009A670000}"/>
    <cellStyle name="Normal 6 2 2 4 2 2 3 2 2" xfId="26759" xr:uid="{00000000-0005-0000-0000-00009B670000}"/>
    <cellStyle name="Normal 6 2 2 4 2 2 3 2 3" xfId="26760" xr:uid="{00000000-0005-0000-0000-00009C670000}"/>
    <cellStyle name="Normal 6 2 2 4 2 2 3 2 4" xfId="26761" xr:uid="{00000000-0005-0000-0000-00009D670000}"/>
    <cellStyle name="Normal 6 2 2 4 2 2 3 3" xfId="26762" xr:uid="{00000000-0005-0000-0000-00009E670000}"/>
    <cellStyle name="Normal 6 2 2 4 2 2 3 3 2" xfId="26763" xr:uid="{00000000-0005-0000-0000-00009F670000}"/>
    <cellStyle name="Normal 6 2 2 4 2 2 3 3 3" xfId="26764" xr:uid="{00000000-0005-0000-0000-0000A0670000}"/>
    <cellStyle name="Normal 6 2 2 4 2 2 3 4" xfId="26765" xr:uid="{00000000-0005-0000-0000-0000A1670000}"/>
    <cellStyle name="Normal 6 2 2 4 2 2 3 5" xfId="26766" xr:uid="{00000000-0005-0000-0000-0000A2670000}"/>
    <cellStyle name="Normal 6 2 2 4 2 2 3 6" xfId="26767" xr:uid="{00000000-0005-0000-0000-0000A3670000}"/>
    <cellStyle name="Normal 6 2 2 4 2 2 4" xfId="26768" xr:uid="{00000000-0005-0000-0000-0000A4670000}"/>
    <cellStyle name="Normal 6 2 2 4 2 2 4 2" xfId="26769" xr:uid="{00000000-0005-0000-0000-0000A5670000}"/>
    <cellStyle name="Normal 6 2 2 4 2 2 4 3" xfId="26770" xr:uid="{00000000-0005-0000-0000-0000A6670000}"/>
    <cellStyle name="Normal 6 2 2 4 2 2 4 4" xfId="26771" xr:uid="{00000000-0005-0000-0000-0000A7670000}"/>
    <cellStyle name="Normal 6 2 2 4 2 2 5" xfId="26772" xr:uid="{00000000-0005-0000-0000-0000A8670000}"/>
    <cellStyle name="Normal 6 2 2 4 2 2 5 2" xfId="26773" xr:uid="{00000000-0005-0000-0000-0000A9670000}"/>
    <cellStyle name="Normal 6 2 2 4 2 2 5 3" xfId="26774" xr:uid="{00000000-0005-0000-0000-0000AA670000}"/>
    <cellStyle name="Normal 6 2 2 4 2 2 5 4" xfId="26775" xr:uid="{00000000-0005-0000-0000-0000AB670000}"/>
    <cellStyle name="Normal 6 2 2 4 2 2 6" xfId="26776" xr:uid="{00000000-0005-0000-0000-0000AC670000}"/>
    <cellStyle name="Normal 6 2 2 4 2 2 6 2" xfId="26777" xr:uid="{00000000-0005-0000-0000-0000AD670000}"/>
    <cellStyle name="Normal 6 2 2 4 2 2 6 3" xfId="26778" xr:uid="{00000000-0005-0000-0000-0000AE670000}"/>
    <cellStyle name="Normal 6 2 2 4 2 2 6 4" xfId="26779" xr:uid="{00000000-0005-0000-0000-0000AF670000}"/>
    <cellStyle name="Normal 6 2 2 4 2 2 7" xfId="26780" xr:uid="{00000000-0005-0000-0000-0000B0670000}"/>
    <cellStyle name="Normal 6 2 2 4 2 2 7 2" xfId="26781" xr:uid="{00000000-0005-0000-0000-0000B1670000}"/>
    <cellStyle name="Normal 6 2 2 4 2 2 7 3" xfId="26782" xr:uid="{00000000-0005-0000-0000-0000B2670000}"/>
    <cellStyle name="Normal 6 2 2 4 2 2 8" xfId="26783" xr:uid="{00000000-0005-0000-0000-0000B3670000}"/>
    <cellStyle name="Normal 6 2 2 4 2 2 9" xfId="26784" xr:uid="{00000000-0005-0000-0000-0000B4670000}"/>
    <cellStyle name="Normal 6 2 2 4 2 3" xfId="26785" xr:uid="{00000000-0005-0000-0000-0000B5670000}"/>
    <cellStyle name="Normal 6 2 2 4 2 3 2" xfId="26786" xr:uid="{00000000-0005-0000-0000-0000B6670000}"/>
    <cellStyle name="Normal 6 2 2 4 2 3 2 2" xfId="26787" xr:uid="{00000000-0005-0000-0000-0000B7670000}"/>
    <cellStyle name="Normal 6 2 2 4 2 3 2 2 2" xfId="26788" xr:uid="{00000000-0005-0000-0000-0000B8670000}"/>
    <cellStyle name="Normal 6 2 2 4 2 3 2 2 3" xfId="26789" xr:uid="{00000000-0005-0000-0000-0000B9670000}"/>
    <cellStyle name="Normal 6 2 2 4 2 3 2 2 4" xfId="26790" xr:uid="{00000000-0005-0000-0000-0000BA670000}"/>
    <cellStyle name="Normal 6 2 2 4 2 3 2 3" xfId="26791" xr:uid="{00000000-0005-0000-0000-0000BB670000}"/>
    <cellStyle name="Normal 6 2 2 4 2 3 2 3 2" xfId="26792" xr:uid="{00000000-0005-0000-0000-0000BC670000}"/>
    <cellStyle name="Normal 6 2 2 4 2 3 2 3 3" xfId="26793" xr:uid="{00000000-0005-0000-0000-0000BD670000}"/>
    <cellStyle name="Normal 6 2 2 4 2 3 2 4" xfId="26794" xr:uid="{00000000-0005-0000-0000-0000BE670000}"/>
    <cellStyle name="Normal 6 2 2 4 2 3 2 5" xfId="26795" xr:uid="{00000000-0005-0000-0000-0000BF670000}"/>
    <cellStyle name="Normal 6 2 2 4 2 3 2 6" xfId="26796" xr:uid="{00000000-0005-0000-0000-0000C0670000}"/>
    <cellStyle name="Normal 6 2 2 4 2 3 3" xfId="26797" xr:uid="{00000000-0005-0000-0000-0000C1670000}"/>
    <cellStyle name="Normal 6 2 2 4 2 3 3 2" xfId="26798" xr:uid="{00000000-0005-0000-0000-0000C2670000}"/>
    <cellStyle name="Normal 6 2 2 4 2 3 3 3" xfId="26799" xr:uid="{00000000-0005-0000-0000-0000C3670000}"/>
    <cellStyle name="Normal 6 2 2 4 2 3 3 4" xfId="26800" xr:uid="{00000000-0005-0000-0000-0000C4670000}"/>
    <cellStyle name="Normal 6 2 2 4 2 3 4" xfId="26801" xr:uid="{00000000-0005-0000-0000-0000C5670000}"/>
    <cellStyle name="Normal 6 2 2 4 2 3 4 2" xfId="26802" xr:uid="{00000000-0005-0000-0000-0000C6670000}"/>
    <cellStyle name="Normal 6 2 2 4 2 3 4 3" xfId="26803" xr:uid="{00000000-0005-0000-0000-0000C7670000}"/>
    <cellStyle name="Normal 6 2 2 4 2 3 4 4" xfId="26804" xr:uid="{00000000-0005-0000-0000-0000C8670000}"/>
    <cellStyle name="Normal 6 2 2 4 2 3 5" xfId="26805" xr:uid="{00000000-0005-0000-0000-0000C9670000}"/>
    <cellStyle name="Normal 6 2 2 4 2 3 5 2" xfId="26806" xr:uid="{00000000-0005-0000-0000-0000CA670000}"/>
    <cellStyle name="Normal 6 2 2 4 2 3 5 3" xfId="26807" xr:uid="{00000000-0005-0000-0000-0000CB670000}"/>
    <cellStyle name="Normal 6 2 2 4 2 3 5 4" xfId="26808" xr:uid="{00000000-0005-0000-0000-0000CC670000}"/>
    <cellStyle name="Normal 6 2 2 4 2 3 6" xfId="26809" xr:uid="{00000000-0005-0000-0000-0000CD670000}"/>
    <cellStyle name="Normal 6 2 2 4 2 3 6 2" xfId="26810" xr:uid="{00000000-0005-0000-0000-0000CE670000}"/>
    <cellStyle name="Normal 6 2 2 4 2 3 6 3" xfId="26811" xr:uid="{00000000-0005-0000-0000-0000CF670000}"/>
    <cellStyle name="Normal 6 2 2 4 2 3 7" xfId="26812" xr:uid="{00000000-0005-0000-0000-0000D0670000}"/>
    <cellStyle name="Normal 6 2 2 4 2 3 8" xfId="26813" xr:uid="{00000000-0005-0000-0000-0000D1670000}"/>
    <cellStyle name="Normal 6 2 2 4 2 3 9" xfId="26814" xr:uid="{00000000-0005-0000-0000-0000D2670000}"/>
    <cellStyle name="Normal 6 2 2 4 2 4" xfId="26815" xr:uid="{00000000-0005-0000-0000-0000D3670000}"/>
    <cellStyle name="Normal 6 2 2 4 2 4 2" xfId="26816" xr:uid="{00000000-0005-0000-0000-0000D4670000}"/>
    <cellStyle name="Normal 6 2 2 4 2 4 2 2" xfId="26817" xr:uid="{00000000-0005-0000-0000-0000D5670000}"/>
    <cellStyle name="Normal 6 2 2 4 2 4 2 3" xfId="26818" xr:uid="{00000000-0005-0000-0000-0000D6670000}"/>
    <cellStyle name="Normal 6 2 2 4 2 4 2 4" xfId="26819" xr:uid="{00000000-0005-0000-0000-0000D7670000}"/>
    <cellStyle name="Normal 6 2 2 4 2 4 3" xfId="26820" xr:uid="{00000000-0005-0000-0000-0000D8670000}"/>
    <cellStyle name="Normal 6 2 2 4 2 4 3 2" xfId="26821" xr:uid="{00000000-0005-0000-0000-0000D9670000}"/>
    <cellStyle name="Normal 6 2 2 4 2 4 3 3" xfId="26822" xr:uid="{00000000-0005-0000-0000-0000DA670000}"/>
    <cellStyle name="Normal 6 2 2 4 2 4 4" xfId="26823" xr:uid="{00000000-0005-0000-0000-0000DB670000}"/>
    <cellStyle name="Normal 6 2 2 4 2 4 5" xfId="26824" xr:uid="{00000000-0005-0000-0000-0000DC670000}"/>
    <cellStyle name="Normal 6 2 2 4 2 4 6" xfId="26825" xr:uid="{00000000-0005-0000-0000-0000DD670000}"/>
    <cellStyle name="Normal 6 2 2 4 2 5" xfId="26826" xr:uid="{00000000-0005-0000-0000-0000DE670000}"/>
    <cellStyle name="Normal 6 2 2 4 2 5 2" xfId="26827" xr:uid="{00000000-0005-0000-0000-0000DF670000}"/>
    <cellStyle name="Normal 6 2 2 4 2 5 3" xfId="26828" xr:uid="{00000000-0005-0000-0000-0000E0670000}"/>
    <cellStyle name="Normal 6 2 2 4 2 5 4" xfId="26829" xr:uid="{00000000-0005-0000-0000-0000E1670000}"/>
    <cellStyle name="Normal 6 2 2 4 2 6" xfId="26830" xr:uid="{00000000-0005-0000-0000-0000E2670000}"/>
    <cellStyle name="Normal 6 2 2 4 2 6 2" xfId="26831" xr:uid="{00000000-0005-0000-0000-0000E3670000}"/>
    <cellStyle name="Normal 6 2 2 4 2 6 3" xfId="26832" xr:uid="{00000000-0005-0000-0000-0000E4670000}"/>
    <cellStyle name="Normal 6 2 2 4 2 6 4" xfId="26833" xr:uid="{00000000-0005-0000-0000-0000E5670000}"/>
    <cellStyle name="Normal 6 2 2 4 2 7" xfId="26834" xr:uid="{00000000-0005-0000-0000-0000E6670000}"/>
    <cellStyle name="Normal 6 2 2 4 2 7 2" xfId="26835" xr:uid="{00000000-0005-0000-0000-0000E7670000}"/>
    <cellStyle name="Normal 6 2 2 4 2 7 3" xfId="26836" xr:uid="{00000000-0005-0000-0000-0000E8670000}"/>
    <cellStyle name="Normal 6 2 2 4 2 7 4" xfId="26837" xr:uid="{00000000-0005-0000-0000-0000E9670000}"/>
    <cellStyle name="Normal 6 2 2 4 2 8" xfId="26838" xr:uid="{00000000-0005-0000-0000-0000EA670000}"/>
    <cellStyle name="Normal 6 2 2 4 2 8 2" xfId="26839" xr:uid="{00000000-0005-0000-0000-0000EB670000}"/>
    <cellStyle name="Normal 6 2 2 4 2 8 3" xfId="26840" xr:uid="{00000000-0005-0000-0000-0000EC670000}"/>
    <cellStyle name="Normal 6 2 2 4 2 9" xfId="26841" xr:uid="{00000000-0005-0000-0000-0000ED670000}"/>
    <cellStyle name="Normal 6 2 2 4 3" xfId="26842" xr:uid="{00000000-0005-0000-0000-0000EE670000}"/>
    <cellStyle name="Normal 6 2 2 4 3 10" xfId="26843" xr:uid="{00000000-0005-0000-0000-0000EF670000}"/>
    <cellStyle name="Normal 6 2 2 4 3 2" xfId="26844" xr:uid="{00000000-0005-0000-0000-0000F0670000}"/>
    <cellStyle name="Normal 6 2 2 4 3 2 2" xfId="26845" xr:uid="{00000000-0005-0000-0000-0000F1670000}"/>
    <cellStyle name="Normal 6 2 2 4 3 2 2 2" xfId="26846" xr:uid="{00000000-0005-0000-0000-0000F2670000}"/>
    <cellStyle name="Normal 6 2 2 4 3 2 2 2 2" xfId="26847" xr:uid="{00000000-0005-0000-0000-0000F3670000}"/>
    <cellStyle name="Normal 6 2 2 4 3 2 2 2 3" xfId="26848" xr:uid="{00000000-0005-0000-0000-0000F4670000}"/>
    <cellStyle name="Normal 6 2 2 4 3 2 2 2 4" xfId="26849" xr:uid="{00000000-0005-0000-0000-0000F5670000}"/>
    <cellStyle name="Normal 6 2 2 4 3 2 2 3" xfId="26850" xr:uid="{00000000-0005-0000-0000-0000F6670000}"/>
    <cellStyle name="Normal 6 2 2 4 3 2 2 3 2" xfId="26851" xr:uid="{00000000-0005-0000-0000-0000F7670000}"/>
    <cellStyle name="Normal 6 2 2 4 3 2 2 3 3" xfId="26852" xr:uid="{00000000-0005-0000-0000-0000F8670000}"/>
    <cellStyle name="Normal 6 2 2 4 3 2 2 4" xfId="26853" xr:uid="{00000000-0005-0000-0000-0000F9670000}"/>
    <cellStyle name="Normal 6 2 2 4 3 2 2 5" xfId="26854" xr:uid="{00000000-0005-0000-0000-0000FA670000}"/>
    <cellStyle name="Normal 6 2 2 4 3 2 2 6" xfId="26855" xr:uid="{00000000-0005-0000-0000-0000FB670000}"/>
    <cellStyle name="Normal 6 2 2 4 3 2 3" xfId="26856" xr:uid="{00000000-0005-0000-0000-0000FC670000}"/>
    <cellStyle name="Normal 6 2 2 4 3 2 3 2" xfId="26857" xr:uid="{00000000-0005-0000-0000-0000FD670000}"/>
    <cellStyle name="Normal 6 2 2 4 3 2 3 3" xfId="26858" xr:uid="{00000000-0005-0000-0000-0000FE670000}"/>
    <cellStyle name="Normal 6 2 2 4 3 2 3 4" xfId="26859" xr:uid="{00000000-0005-0000-0000-0000FF670000}"/>
    <cellStyle name="Normal 6 2 2 4 3 2 4" xfId="26860" xr:uid="{00000000-0005-0000-0000-000000680000}"/>
    <cellStyle name="Normal 6 2 2 4 3 2 4 2" xfId="26861" xr:uid="{00000000-0005-0000-0000-000001680000}"/>
    <cellStyle name="Normal 6 2 2 4 3 2 4 3" xfId="26862" xr:uid="{00000000-0005-0000-0000-000002680000}"/>
    <cellStyle name="Normal 6 2 2 4 3 2 4 4" xfId="26863" xr:uid="{00000000-0005-0000-0000-000003680000}"/>
    <cellStyle name="Normal 6 2 2 4 3 2 5" xfId="26864" xr:uid="{00000000-0005-0000-0000-000004680000}"/>
    <cellStyle name="Normal 6 2 2 4 3 2 5 2" xfId="26865" xr:uid="{00000000-0005-0000-0000-000005680000}"/>
    <cellStyle name="Normal 6 2 2 4 3 2 5 3" xfId="26866" xr:uid="{00000000-0005-0000-0000-000006680000}"/>
    <cellStyle name="Normal 6 2 2 4 3 2 5 4" xfId="26867" xr:uid="{00000000-0005-0000-0000-000007680000}"/>
    <cellStyle name="Normal 6 2 2 4 3 2 6" xfId="26868" xr:uid="{00000000-0005-0000-0000-000008680000}"/>
    <cellStyle name="Normal 6 2 2 4 3 2 6 2" xfId="26869" xr:uid="{00000000-0005-0000-0000-000009680000}"/>
    <cellStyle name="Normal 6 2 2 4 3 2 6 3" xfId="26870" xr:uid="{00000000-0005-0000-0000-00000A680000}"/>
    <cellStyle name="Normal 6 2 2 4 3 2 7" xfId="26871" xr:uid="{00000000-0005-0000-0000-00000B680000}"/>
    <cellStyle name="Normal 6 2 2 4 3 2 8" xfId="26872" xr:uid="{00000000-0005-0000-0000-00000C680000}"/>
    <cellStyle name="Normal 6 2 2 4 3 2 9" xfId="26873" xr:uid="{00000000-0005-0000-0000-00000D680000}"/>
    <cellStyle name="Normal 6 2 2 4 3 3" xfId="26874" xr:uid="{00000000-0005-0000-0000-00000E680000}"/>
    <cellStyle name="Normal 6 2 2 4 3 3 2" xfId="26875" xr:uid="{00000000-0005-0000-0000-00000F680000}"/>
    <cellStyle name="Normal 6 2 2 4 3 3 2 2" xfId="26876" xr:uid="{00000000-0005-0000-0000-000010680000}"/>
    <cellStyle name="Normal 6 2 2 4 3 3 2 3" xfId="26877" xr:uid="{00000000-0005-0000-0000-000011680000}"/>
    <cellStyle name="Normal 6 2 2 4 3 3 2 4" xfId="26878" xr:uid="{00000000-0005-0000-0000-000012680000}"/>
    <cellStyle name="Normal 6 2 2 4 3 3 3" xfId="26879" xr:uid="{00000000-0005-0000-0000-000013680000}"/>
    <cellStyle name="Normal 6 2 2 4 3 3 3 2" xfId="26880" xr:uid="{00000000-0005-0000-0000-000014680000}"/>
    <cellStyle name="Normal 6 2 2 4 3 3 3 3" xfId="26881" xr:uid="{00000000-0005-0000-0000-000015680000}"/>
    <cellStyle name="Normal 6 2 2 4 3 3 4" xfId="26882" xr:uid="{00000000-0005-0000-0000-000016680000}"/>
    <cellStyle name="Normal 6 2 2 4 3 3 5" xfId="26883" xr:uid="{00000000-0005-0000-0000-000017680000}"/>
    <cellStyle name="Normal 6 2 2 4 3 3 6" xfId="26884" xr:uid="{00000000-0005-0000-0000-000018680000}"/>
    <cellStyle name="Normal 6 2 2 4 3 4" xfId="26885" xr:uid="{00000000-0005-0000-0000-000019680000}"/>
    <cellStyle name="Normal 6 2 2 4 3 4 2" xfId="26886" xr:uid="{00000000-0005-0000-0000-00001A680000}"/>
    <cellStyle name="Normal 6 2 2 4 3 4 3" xfId="26887" xr:uid="{00000000-0005-0000-0000-00001B680000}"/>
    <cellStyle name="Normal 6 2 2 4 3 4 4" xfId="26888" xr:uid="{00000000-0005-0000-0000-00001C680000}"/>
    <cellStyle name="Normal 6 2 2 4 3 5" xfId="26889" xr:uid="{00000000-0005-0000-0000-00001D680000}"/>
    <cellStyle name="Normal 6 2 2 4 3 5 2" xfId="26890" xr:uid="{00000000-0005-0000-0000-00001E680000}"/>
    <cellStyle name="Normal 6 2 2 4 3 5 3" xfId="26891" xr:uid="{00000000-0005-0000-0000-00001F680000}"/>
    <cellStyle name="Normal 6 2 2 4 3 5 4" xfId="26892" xr:uid="{00000000-0005-0000-0000-000020680000}"/>
    <cellStyle name="Normal 6 2 2 4 3 6" xfId="26893" xr:uid="{00000000-0005-0000-0000-000021680000}"/>
    <cellStyle name="Normal 6 2 2 4 3 6 2" xfId="26894" xr:uid="{00000000-0005-0000-0000-000022680000}"/>
    <cellStyle name="Normal 6 2 2 4 3 6 3" xfId="26895" xr:uid="{00000000-0005-0000-0000-000023680000}"/>
    <cellStyle name="Normal 6 2 2 4 3 6 4" xfId="26896" xr:uid="{00000000-0005-0000-0000-000024680000}"/>
    <cellStyle name="Normal 6 2 2 4 3 7" xfId="26897" xr:uid="{00000000-0005-0000-0000-000025680000}"/>
    <cellStyle name="Normal 6 2 2 4 3 7 2" xfId="26898" xr:uid="{00000000-0005-0000-0000-000026680000}"/>
    <cellStyle name="Normal 6 2 2 4 3 7 3" xfId="26899" xr:uid="{00000000-0005-0000-0000-000027680000}"/>
    <cellStyle name="Normal 6 2 2 4 3 8" xfId="26900" xr:uid="{00000000-0005-0000-0000-000028680000}"/>
    <cellStyle name="Normal 6 2 2 4 3 9" xfId="26901" xr:uid="{00000000-0005-0000-0000-000029680000}"/>
    <cellStyle name="Normal 6 2 2 4 4" xfId="26902" xr:uid="{00000000-0005-0000-0000-00002A680000}"/>
    <cellStyle name="Normal 6 2 2 4 4 2" xfId="26903" xr:uid="{00000000-0005-0000-0000-00002B680000}"/>
    <cellStyle name="Normal 6 2 2 4 4 2 2" xfId="26904" xr:uid="{00000000-0005-0000-0000-00002C680000}"/>
    <cellStyle name="Normal 6 2 2 4 4 2 2 2" xfId="26905" xr:uid="{00000000-0005-0000-0000-00002D680000}"/>
    <cellStyle name="Normal 6 2 2 4 4 2 2 3" xfId="26906" xr:uid="{00000000-0005-0000-0000-00002E680000}"/>
    <cellStyle name="Normal 6 2 2 4 4 2 2 4" xfId="26907" xr:uid="{00000000-0005-0000-0000-00002F680000}"/>
    <cellStyle name="Normal 6 2 2 4 4 2 3" xfId="26908" xr:uid="{00000000-0005-0000-0000-000030680000}"/>
    <cellStyle name="Normal 6 2 2 4 4 2 3 2" xfId="26909" xr:uid="{00000000-0005-0000-0000-000031680000}"/>
    <cellStyle name="Normal 6 2 2 4 4 2 3 3" xfId="26910" xr:uid="{00000000-0005-0000-0000-000032680000}"/>
    <cellStyle name="Normal 6 2 2 4 4 2 4" xfId="26911" xr:uid="{00000000-0005-0000-0000-000033680000}"/>
    <cellStyle name="Normal 6 2 2 4 4 2 5" xfId="26912" xr:uid="{00000000-0005-0000-0000-000034680000}"/>
    <cellStyle name="Normal 6 2 2 4 4 2 6" xfId="26913" xr:uid="{00000000-0005-0000-0000-000035680000}"/>
    <cellStyle name="Normal 6 2 2 4 4 3" xfId="26914" xr:uid="{00000000-0005-0000-0000-000036680000}"/>
    <cellStyle name="Normal 6 2 2 4 4 3 2" xfId="26915" xr:uid="{00000000-0005-0000-0000-000037680000}"/>
    <cellStyle name="Normal 6 2 2 4 4 3 3" xfId="26916" xr:uid="{00000000-0005-0000-0000-000038680000}"/>
    <cellStyle name="Normal 6 2 2 4 4 3 4" xfId="26917" xr:uid="{00000000-0005-0000-0000-000039680000}"/>
    <cellStyle name="Normal 6 2 2 4 4 4" xfId="26918" xr:uid="{00000000-0005-0000-0000-00003A680000}"/>
    <cellStyle name="Normal 6 2 2 4 4 4 2" xfId="26919" xr:uid="{00000000-0005-0000-0000-00003B680000}"/>
    <cellStyle name="Normal 6 2 2 4 4 4 3" xfId="26920" xr:uid="{00000000-0005-0000-0000-00003C680000}"/>
    <cellStyle name="Normal 6 2 2 4 4 4 4" xfId="26921" xr:uid="{00000000-0005-0000-0000-00003D680000}"/>
    <cellStyle name="Normal 6 2 2 4 4 5" xfId="26922" xr:uid="{00000000-0005-0000-0000-00003E680000}"/>
    <cellStyle name="Normal 6 2 2 4 4 5 2" xfId="26923" xr:uid="{00000000-0005-0000-0000-00003F680000}"/>
    <cellStyle name="Normal 6 2 2 4 4 5 3" xfId="26924" xr:uid="{00000000-0005-0000-0000-000040680000}"/>
    <cellStyle name="Normal 6 2 2 4 4 5 4" xfId="26925" xr:uid="{00000000-0005-0000-0000-000041680000}"/>
    <cellStyle name="Normal 6 2 2 4 4 6" xfId="26926" xr:uid="{00000000-0005-0000-0000-000042680000}"/>
    <cellStyle name="Normal 6 2 2 4 4 6 2" xfId="26927" xr:uid="{00000000-0005-0000-0000-000043680000}"/>
    <cellStyle name="Normal 6 2 2 4 4 6 3" xfId="26928" xr:uid="{00000000-0005-0000-0000-000044680000}"/>
    <cellStyle name="Normal 6 2 2 4 4 7" xfId="26929" xr:uid="{00000000-0005-0000-0000-000045680000}"/>
    <cellStyle name="Normal 6 2 2 4 4 8" xfId="26930" xr:uid="{00000000-0005-0000-0000-000046680000}"/>
    <cellStyle name="Normal 6 2 2 4 4 9" xfId="26931" xr:uid="{00000000-0005-0000-0000-000047680000}"/>
    <cellStyle name="Normal 6 2 2 4 5" xfId="26932" xr:uid="{00000000-0005-0000-0000-000048680000}"/>
    <cellStyle name="Normal 6 2 2 4 5 2" xfId="26933" xr:uid="{00000000-0005-0000-0000-000049680000}"/>
    <cellStyle name="Normal 6 2 2 4 5 2 2" xfId="26934" xr:uid="{00000000-0005-0000-0000-00004A680000}"/>
    <cellStyle name="Normal 6 2 2 4 5 2 2 2" xfId="26935" xr:uid="{00000000-0005-0000-0000-00004B680000}"/>
    <cellStyle name="Normal 6 2 2 4 5 2 2 3" xfId="26936" xr:uid="{00000000-0005-0000-0000-00004C680000}"/>
    <cellStyle name="Normal 6 2 2 4 5 2 2 4" xfId="26937" xr:uid="{00000000-0005-0000-0000-00004D680000}"/>
    <cellStyle name="Normal 6 2 2 4 5 2 3" xfId="26938" xr:uid="{00000000-0005-0000-0000-00004E680000}"/>
    <cellStyle name="Normal 6 2 2 4 5 2 3 2" xfId="26939" xr:uid="{00000000-0005-0000-0000-00004F680000}"/>
    <cellStyle name="Normal 6 2 2 4 5 2 3 3" xfId="26940" xr:uid="{00000000-0005-0000-0000-000050680000}"/>
    <cellStyle name="Normal 6 2 2 4 5 2 4" xfId="26941" xr:uid="{00000000-0005-0000-0000-000051680000}"/>
    <cellStyle name="Normal 6 2 2 4 5 2 5" xfId="26942" xr:uid="{00000000-0005-0000-0000-000052680000}"/>
    <cellStyle name="Normal 6 2 2 4 5 2 6" xfId="26943" xr:uid="{00000000-0005-0000-0000-000053680000}"/>
    <cellStyle name="Normal 6 2 2 4 5 3" xfId="26944" xr:uid="{00000000-0005-0000-0000-000054680000}"/>
    <cellStyle name="Normal 6 2 2 4 5 3 2" xfId="26945" xr:uid="{00000000-0005-0000-0000-000055680000}"/>
    <cellStyle name="Normal 6 2 2 4 5 3 3" xfId="26946" xr:uid="{00000000-0005-0000-0000-000056680000}"/>
    <cellStyle name="Normal 6 2 2 4 5 3 4" xfId="26947" xr:uid="{00000000-0005-0000-0000-000057680000}"/>
    <cellStyle name="Normal 6 2 2 4 5 4" xfId="26948" xr:uid="{00000000-0005-0000-0000-000058680000}"/>
    <cellStyle name="Normal 6 2 2 4 5 4 2" xfId="26949" xr:uid="{00000000-0005-0000-0000-000059680000}"/>
    <cellStyle name="Normal 6 2 2 4 5 4 3" xfId="26950" xr:uid="{00000000-0005-0000-0000-00005A680000}"/>
    <cellStyle name="Normal 6 2 2 4 5 4 4" xfId="26951" xr:uid="{00000000-0005-0000-0000-00005B680000}"/>
    <cellStyle name="Normal 6 2 2 4 5 5" xfId="26952" xr:uid="{00000000-0005-0000-0000-00005C680000}"/>
    <cellStyle name="Normal 6 2 2 4 5 5 2" xfId="26953" xr:uid="{00000000-0005-0000-0000-00005D680000}"/>
    <cellStyle name="Normal 6 2 2 4 5 5 3" xfId="26954" xr:uid="{00000000-0005-0000-0000-00005E680000}"/>
    <cellStyle name="Normal 6 2 2 4 5 5 4" xfId="26955" xr:uid="{00000000-0005-0000-0000-00005F680000}"/>
    <cellStyle name="Normal 6 2 2 4 5 6" xfId="26956" xr:uid="{00000000-0005-0000-0000-000060680000}"/>
    <cellStyle name="Normal 6 2 2 4 5 6 2" xfId="26957" xr:uid="{00000000-0005-0000-0000-000061680000}"/>
    <cellStyle name="Normal 6 2 2 4 5 6 3" xfId="26958" xr:uid="{00000000-0005-0000-0000-000062680000}"/>
    <cellStyle name="Normal 6 2 2 4 5 7" xfId="26959" xr:uid="{00000000-0005-0000-0000-000063680000}"/>
    <cellStyle name="Normal 6 2 2 4 5 8" xfId="26960" xr:uid="{00000000-0005-0000-0000-000064680000}"/>
    <cellStyle name="Normal 6 2 2 4 5 9" xfId="26961" xr:uid="{00000000-0005-0000-0000-000065680000}"/>
    <cellStyle name="Normal 6 2 2 4 6" xfId="26962" xr:uid="{00000000-0005-0000-0000-000066680000}"/>
    <cellStyle name="Normal 6 2 2 4 6 2" xfId="26963" xr:uid="{00000000-0005-0000-0000-000067680000}"/>
    <cellStyle name="Normal 6 2 2 4 6 2 2" xfId="26964" xr:uid="{00000000-0005-0000-0000-000068680000}"/>
    <cellStyle name="Normal 6 2 2 4 6 2 2 2" xfId="26965" xr:uid="{00000000-0005-0000-0000-000069680000}"/>
    <cellStyle name="Normal 6 2 2 4 6 2 2 3" xfId="26966" xr:uid="{00000000-0005-0000-0000-00006A680000}"/>
    <cellStyle name="Normal 6 2 2 4 6 2 2 4" xfId="26967" xr:uid="{00000000-0005-0000-0000-00006B680000}"/>
    <cellStyle name="Normal 6 2 2 4 6 2 3" xfId="26968" xr:uid="{00000000-0005-0000-0000-00006C680000}"/>
    <cellStyle name="Normal 6 2 2 4 6 2 3 2" xfId="26969" xr:uid="{00000000-0005-0000-0000-00006D680000}"/>
    <cellStyle name="Normal 6 2 2 4 6 2 3 3" xfId="26970" xr:uid="{00000000-0005-0000-0000-00006E680000}"/>
    <cellStyle name="Normal 6 2 2 4 6 2 4" xfId="26971" xr:uid="{00000000-0005-0000-0000-00006F680000}"/>
    <cellStyle name="Normal 6 2 2 4 6 2 5" xfId="26972" xr:uid="{00000000-0005-0000-0000-000070680000}"/>
    <cellStyle name="Normal 6 2 2 4 6 2 6" xfId="26973" xr:uid="{00000000-0005-0000-0000-000071680000}"/>
    <cellStyle name="Normal 6 2 2 4 6 3" xfId="26974" xr:uid="{00000000-0005-0000-0000-000072680000}"/>
    <cellStyle name="Normal 6 2 2 4 6 3 2" xfId="26975" xr:uid="{00000000-0005-0000-0000-000073680000}"/>
    <cellStyle name="Normal 6 2 2 4 6 3 3" xfId="26976" xr:uid="{00000000-0005-0000-0000-000074680000}"/>
    <cellStyle name="Normal 6 2 2 4 6 3 4" xfId="26977" xr:uid="{00000000-0005-0000-0000-000075680000}"/>
    <cellStyle name="Normal 6 2 2 4 6 4" xfId="26978" xr:uid="{00000000-0005-0000-0000-000076680000}"/>
    <cellStyle name="Normal 6 2 2 4 6 4 2" xfId="26979" xr:uid="{00000000-0005-0000-0000-000077680000}"/>
    <cellStyle name="Normal 6 2 2 4 6 4 3" xfId="26980" xr:uid="{00000000-0005-0000-0000-000078680000}"/>
    <cellStyle name="Normal 6 2 2 4 6 4 4" xfId="26981" xr:uid="{00000000-0005-0000-0000-000079680000}"/>
    <cellStyle name="Normal 6 2 2 4 6 5" xfId="26982" xr:uid="{00000000-0005-0000-0000-00007A680000}"/>
    <cellStyle name="Normal 6 2 2 4 6 5 2" xfId="26983" xr:uid="{00000000-0005-0000-0000-00007B680000}"/>
    <cellStyle name="Normal 6 2 2 4 6 5 3" xfId="26984" xr:uid="{00000000-0005-0000-0000-00007C680000}"/>
    <cellStyle name="Normal 6 2 2 4 6 6" xfId="26985" xr:uid="{00000000-0005-0000-0000-00007D680000}"/>
    <cellStyle name="Normal 6 2 2 4 6 7" xfId="26986" xr:uid="{00000000-0005-0000-0000-00007E680000}"/>
    <cellStyle name="Normal 6 2 2 4 6 8" xfId="26987" xr:uid="{00000000-0005-0000-0000-00007F680000}"/>
    <cellStyle name="Normal 6 2 2 4 7" xfId="26988" xr:uid="{00000000-0005-0000-0000-000080680000}"/>
    <cellStyle name="Normal 6 2 2 4 7 2" xfId="26989" xr:uid="{00000000-0005-0000-0000-000081680000}"/>
    <cellStyle name="Normal 6 2 2 4 7 2 2" xfId="26990" xr:uid="{00000000-0005-0000-0000-000082680000}"/>
    <cellStyle name="Normal 6 2 2 4 7 2 3" xfId="26991" xr:uid="{00000000-0005-0000-0000-000083680000}"/>
    <cellStyle name="Normal 6 2 2 4 7 2 4" xfId="26992" xr:uid="{00000000-0005-0000-0000-000084680000}"/>
    <cellStyle name="Normal 6 2 2 4 7 3" xfId="26993" xr:uid="{00000000-0005-0000-0000-000085680000}"/>
    <cellStyle name="Normal 6 2 2 4 7 3 2" xfId="26994" xr:uid="{00000000-0005-0000-0000-000086680000}"/>
    <cellStyle name="Normal 6 2 2 4 7 3 3" xfId="26995" xr:uid="{00000000-0005-0000-0000-000087680000}"/>
    <cellStyle name="Normal 6 2 2 4 7 4" xfId="26996" xr:uid="{00000000-0005-0000-0000-000088680000}"/>
    <cellStyle name="Normal 6 2 2 4 7 5" xfId="26997" xr:uid="{00000000-0005-0000-0000-000089680000}"/>
    <cellStyle name="Normal 6 2 2 4 7 6" xfId="26998" xr:uid="{00000000-0005-0000-0000-00008A680000}"/>
    <cellStyle name="Normal 6 2 2 4 8" xfId="26999" xr:uid="{00000000-0005-0000-0000-00008B680000}"/>
    <cellStyle name="Normal 6 2 2 4 8 2" xfId="27000" xr:uid="{00000000-0005-0000-0000-00008C680000}"/>
    <cellStyle name="Normal 6 2 2 4 8 3" xfId="27001" xr:uid="{00000000-0005-0000-0000-00008D680000}"/>
    <cellStyle name="Normal 6 2 2 4 8 4" xfId="27002" xr:uid="{00000000-0005-0000-0000-00008E680000}"/>
    <cellStyle name="Normal 6 2 2 4 9" xfId="27003" xr:uid="{00000000-0005-0000-0000-00008F680000}"/>
    <cellStyle name="Normal 6 2 2 4 9 2" xfId="27004" xr:uid="{00000000-0005-0000-0000-000090680000}"/>
    <cellStyle name="Normal 6 2 2 4 9 3" xfId="27005" xr:uid="{00000000-0005-0000-0000-000091680000}"/>
    <cellStyle name="Normal 6 2 2 4 9 4" xfId="27006" xr:uid="{00000000-0005-0000-0000-000092680000}"/>
    <cellStyle name="Normal 6 2 2 5" xfId="322" xr:uid="{00000000-0005-0000-0000-000093680000}"/>
    <cellStyle name="Normal 6 2 2 5 10" xfId="27007" xr:uid="{00000000-0005-0000-0000-000094680000}"/>
    <cellStyle name="Normal 6 2 2 5 10 2" xfId="27008" xr:uid="{00000000-0005-0000-0000-000095680000}"/>
    <cellStyle name="Normal 6 2 2 5 10 3" xfId="27009" xr:uid="{00000000-0005-0000-0000-000096680000}"/>
    <cellStyle name="Normal 6 2 2 5 10 4" xfId="27010" xr:uid="{00000000-0005-0000-0000-000097680000}"/>
    <cellStyle name="Normal 6 2 2 5 11" xfId="27011" xr:uid="{00000000-0005-0000-0000-000098680000}"/>
    <cellStyle name="Normal 6 2 2 5 11 2" xfId="27012" xr:uid="{00000000-0005-0000-0000-000099680000}"/>
    <cellStyle name="Normal 6 2 2 5 11 3" xfId="27013" xr:uid="{00000000-0005-0000-0000-00009A680000}"/>
    <cellStyle name="Normal 6 2 2 5 12" xfId="27014" xr:uid="{00000000-0005-0000-0000-00009B680000}"/>
    <cellStyle name="Normal 6 2 2 5 13" xfId="27015" xr:uid="{00000000-0005-0000-0000-00009C680000}"/>
    <cellStyle name="Normal 6 2 2 5 14" xfId="27016" xr:uid="{00000000-0005-0000-0000-00009D680000}"/>
    <cellStyle name="Normal 6 2 2 5 2" xfId="27017" xr:uid="{00000000-0005-0000-0000-00009E680000}"/>
    <cellStyle name="Normal 6 2 2 5 2 10" xfId="27018" xr:uid="{00000000-0005-0000-0000-00009F680000}"/>
    <cellStyle name="Normal 6 2 2 5 2 11" xfId="27019" xr:uid="{00000000-0005-0000-0000-0000A0680000}"/>
    <cellStyle name="Normal 6 2 2 5 2 2" xfId="27020" xr:uid="{00000000-0005-0000-0000-0000A1680000}"/>
    <cellStyle name="Normal 6 2 2 5 2 2 10" xfId="27021" xr:uid="{00000000-0005-0000-0000-0000A2680000}"/>
    <cellStyle name="Normal 6 2 2 5 2 2 2" xfId="27022" xr:uid="{00000000-0005-0000-0000-0000A3680000}"/>
    <cellStyle name="Normal 6 2 2 5 2 2 2 2" xfId="27023" xr:uid="{00000000-0005-0000-0000-0000A4680000}"/>
    <cellStyle name="Normal 6 2 2 5 2 2 2 2 2" xfId="27024" xr:uid="{00000000-0005-0000-0000-0000A5680000}"/>
    <cellStyle name="Normal 6 2 2 5 2 2 2 2 2 2" xfId="27025" xr:uid="{00000000-0005-0000-0000-0000A6680000}"/>
    <cellStyle name="Normal 6 2 2 5 2 2 2 2 2 3" xfId="27026" xr:uid="{00000000-0005-0000-0000-0000A7680000}"/>
    <cellStyle name="Normal 6 2 2 5 2 2 2 2 2 4" xfId="27027" xr:uid="{00000000-0005-0000-0000-0000A8680000}"/>
    <cellStyle name="Normal 6 2 2 5 2 2 2 2 3" xfId="27028" xr:uid="{00000000-0005-0000-0000-0000A9680000}"/>
    <cellStyle name="Normal 6 2 2 5 2 2 2 2 3 2" xfId="27029" xr:uid="{00000000-0005-0000-0000-0000AA680000}"/>
    <cellStyle name="Normal 6 2 2 5 2 2 2 2 3 3" xfId="27030" xr:uid="{00000000-0005-0000-0000-0000AB680000}"/>
    <cellStyle name="Normal 6 2 2 5 2 2 2 2 4" xfId="27031" xr:uid="{00000000-0005-0000-0000-0000AC680000}"/>
    <cellStyle name="Normal 6 2 2 5 2 2 2 2 5" xfId="27032" xr:uid="{00000000-0005-0000-0000-0000AD680000}"/>
    <cellStyle name="Normal 6 2 2 5 2 2 2 2 6" xfId="27033" xr:uid="{00000000-0005-0000-0000-0000AE680000}"/>
    <cellStyle name="Normal 6 2 2 5 2 2 2 3" xfId="27034" xr:uid="{00000000-0005-0000-0000-0000AF680000}"/>
    <cellStyle name="Normal 6 2 2 5 2 2 2 3 2" xfId="27035" xr:uid="{00000000-0005-0000-0000-0000B0680000}"/>
    <cellStyle name="Normal 6 2 2 5 2 2 2 3 3" xfId="27036" xr:uid="{00000000-0005-0000-0000-0000B1680000}"/>
    <cellStyle name="Normal 6 2 2 5 2 2 2 3 4" xfId="27037" xr:uid="{00000000-0005-0000-0000-0000B2680000}"/>
    <cellStyle name="Normal 6 2 2 5 2 2 2 4" xfId="27038" xr:uid="{00000000-0005-0000-0000-0000B3680000}"/>
    <cellStyle name="Normal 6 2 2 5 2 2 2 4 2" xfId="27039" xr:uid="{00000000-0005-0000-0000-0000B4680000}"/>
    <cellStyle name="Normal 6 2 2 5 2 2 2 4 3" xfId="27040" xr:uid="{00000000-0005-0000-0000-0000B5680000}"/>
    <cellStyle name="Normal 6 2 2 5 2 2 2 4 4" xfId="27041" xr:uid="{00000000-0005-0000-0000-0000B6680000}"/>
    <cellStyle name="Normal 6 2 2 5 2 2 2 5" xfId="27042" xr:uid="{00000000-0005-0000-0000-0000B7680000}"/>
    <cellStyle name="Normal 6 2 2 5 2 2 2 5 2" xfId="27043" xr:uid="{00000000-0005-0000-0000-0000B8680000}"/>
    <cellStyle name="Normal 6 2 2 5 2 2 2 5 3" xfId="27044" xr:uid="{00000000-0005-0000-0000-0000B9680000}"/>
    <cellStyle name="Normal 6 2 2 5 2 2 2 5 4" xfId="27045" xr:uid="{00000000-0005-0000-0000-0000BA680000}"/>
    <cellStyle name="Normal 6 2 2 5 2 2 2 6" xfId="27046" xr:uid="{00000000-0005-0000-0000-0000BB680000}"/>
    <cellStyle name="Normal 6 2 2 5 2 2 2 6 2" xfId="27047" xr:uid="{00000000-0005-0000-0000-0000BC680000}"/>
    <cellStyle name="Normal 6 2 2 5 2 2 2 6 3" xfId="27048" xr:uid="{00000000-0005-0000-0000-0000BD680000}"/>
    <cellStyle name="Normal 6 2 2 5 2 2 2 7" xfId="27049" xr:uid="{00000000-0005-0000-0000-0000BE680000}"/>
    <cellStyle name="Normal 6 2 2 5 2 2 2 8" xfId="27050" xr:uid="{00000000-0005-0000-0000-0000BF680000}"/>
    <cellStyle name="Normal 6 2 2 5 2 2 2 9" xfId="27051" xr:uid="{00000000-0005-0000-0000-0000C0680000}"/>
    <cellStyle name="Normal 6 2 2 5 2 2 3" xfId="27052" xr:uid="{00000000-0005-0000-0000-0000C1680000}"/>
    <cellStyle name="Normal 6 2 2 5 2 2 3 2" xfId="27053" xr:uid="{00000000-0005-0000-0000-0000C2680000}"/>
    <cellStyle name="Normal 6 2 2 5 2 2 3 2 2" xfId="27054" xr:uid="{00000000-0005-0000-0000-0000C3680000}"/>
    <cellStyle name="Normal 6 2 2 5 2 2 3 2 3" xfId="27055" xr:uid="{00000000-0005-0000-0000-0000C4680000}"/>
    <cellStyle name="Normal 6 2 2 5 2 2 3 2 4" xfId="27056" xr:uid="{00000000-0005-0000-0000-0000C5680000}"/>
    <cellStyle name="Normal 6 2 2 5 2 2 3 3" xfId="27057" xr:uid="{00000000-0005-0000-0000-0000C6680000}"/>
    <cellStyle name="Normal 6 2 2 5 2 2 3 3 2" xfId="27058" xr:uid="{00000000-0005-0000-0000-0000C7680000}"/>
    <cellStyle name="Normal 6 2 2 5 2 2 3 3 3" xfId="27059" xr:uid="{00000000-0005-0000-0000-0000C8680000}"/>
    <cellStyle name="Normal 6 2 2 5 2 2 3 4" xfId="27060" xr:uid="{00000000-0005-0000-0000-0000C9680000}"/>
    <cellStyle name="Normal 6 2 2 5 2 2 3 5" xfId="27061" xr:uid="{00000000-0005-0000-0000-0000CA680000}"/>
    <cellStyle name="Normal 6 2 2 5 2 2 3 6" xfId="27062" xr:uid="{00000000-0005-0000-0000-0000CB680000}"/>
    <cellStyle name="Normal 6 2 2 5 2 2 4" xfId="27063" xr:uid="{00000000-0005-0000-0000-0000CC680000}"/>
    <cellStyle name="Normal 6 2 2 5 2 2 4 2" xfId="27064" xr:uid="{00000000-0005-0000-0000-0000CD680000}"/>
    <cellStyle name="Normal 6 2 2 5 2 2 4 3" xfId="27065" xr:uid="{00000000-0005-0000-0000-0000CE680000}"/>
    <cellStyle name="Normal 6 2 2 5 2 2 4 4" xfId="27066" xr:uid="{00000000-0005-0000-0000-0000CF680000}"/>
    <cellStyle name="Normal 6 2 2 5 2 2 5" xfId="27067" xr:uid="{00000000-0005-0000-0000-0000D0680000}"/>
    <cellStyle name="Normal 6 2 2 5 2 2 5 2" xfId="27068" xr:uid="{00000000-0005-0000-0000-0000D1680000}"/>
    <cellStyle name="Normal 6 2 2 5 2 2 5 3" xfId="27069" xr:uid="{00000000-0005-0000-0000-0000D2680000}"/>
    <cellStyle name="Normal 6 2 2 5 2 2 5 4" xfId="27070" xr:uid="{00000000-0005-0000-0000-0000D3680000}"/>
    <cellStyle name="Normal 6 2 2 5 2 2 6" xfId="27071" xr:uid="{00000000-0005-0000-0000-0000D4680000}"/>
    <cellStyle name="Normal 6 2 2 5 2 2 6 2" xfId="27072" xr:uid="{00000000-0005-0000-0000-0000D5680000}"/>
    <cellStyle name="Normal 6 2 2 5 2 2 6 3" xfId="27073" xr:uid="{00000000-0005-0000-0000-0000D6680000}"/>
    <cellStyle name="Normal 6 2 2 5 2 2 6 4" xfId="27074" xr:uid="{00000000-0005-0000-0000-0000D7680000}"/>
    <cellStyle name="Normal 6 2 2 5 2 2 7" xfId="27075" xr:uid="{00000000-0005-0000-0000-0000D8680000}"/>
    <cellStyle name="Normal 6 2 2 5 2 2 7 2" xfId="27076" xr:uid="{00000000-0005-0000-0000-0000D9680000}"/>
    <cellStyle name="Normal 6 2 2 5 2 2 7 3" xfId="27077" xr:uid="{00000000-0005-0000-0000-0000DA680000}"/>
    <cellStyle name="Normal 6 2 2 5 2 2 8" xfId="27078" xr:uid="{00000000-0005-0000-0000-0000DB680000}"/>
    <cellStyle name="Normal 6 2 2 5 2 2 9" xfId="27079" xr:uid="{00000000-0005-0000-0000-0000DC680000}"/>
    <cellStyle name="Normal 6 2 2 5 2 3" xfId="27080" xr:uid="{00000000-0005-0000-0000-0000DD680000}"/>
    <cellStyle name="Normal 6 2 2 5 2 3 2" xfId="27081" xr:uid="{00000000-0005-0000-0000-0000DE680000}"/>
    <cellStyle name="Normal 6 2 2 5 2 3 2 2" xfId="27082" xr:uid="{00000000-0005-0000-0000-0000DF680000}"/>
    <cellStyle name="Normal 6 2 2 5 2 3 2 2 2" xfId="27083" xr:uid="{00000000-0005-0000-0000-0000E0680000}"/>
    <cellStyle name="Normal 6 2 2 5 2 3 2 2 3" xfId="27084" xr:uid="{00000000-0005-0000-0000-0000E1680000}"/>
    <cellStyle name="Normal 6 2 2 5 2 3 2 2 4" xfId="27085" xr:uid="{00000000-0005-0000-0000-0000E2680000}"/>
    <cellStyle name="Normal 6 2 2 5 2 3 2 3" xfId="27086" xr:uid="{00000000-0005-0000-0000-0000E3680000}"/>
    <cellStyle name="Normal 6 2 2 5 2 3 2 3 2" xfId="27087" xr:uid="{00000000-0005-0000-0000-0000E4680000}"/>
    <cellStyle name="Normal 6 2 2 5 2 3 2 3 3" xfId="27088" xr:uid="{00000000-0005-0000-0000-0000E5680000}"/>
    <cellStyle name="Normal 6 2 2 5 2 3 2 4" xfId="27089" xr:uid="{00000000-0005-0000-0000-0000E6680000}"/>
    <cellStyle name="Normal 6 2 2 5 2 3 2 5" xfId="27090" xr:uid="{00000000-0005-0000-0000-0000E7680000}"/>
    <cellStyle name="Normal 6 2 2 5 2 3 2 6" xfId="27091" xr:uid="{00000000-0005-0000-0000-0000E8680000}"/>
    <cellStyle name="Normal 6 2 2 5 2 3 3" xfId="27092" xr:uid="{00000000-0005-0000-0000-0000E9680000}"/>
    <cellStyle name="Normal 6 2 2 5 2 3 3 2" xfId="27093" xr:uid="{00000000-0005-0000-0000-0000EA680000}"/>
    <cellStyle name="Normal 6 2 2 5 2 3 3 3" xfId="27094" xr:uid="{00000000-0005-0000-0000-0000EB680000}"/>
    <cellStyle name="Normal 6 2 2 5 2 3 3 4" xfId="27095" xr:uid="{00000000-0005-0000-0000-0000EC680000}"/>
    <cellStyle name="Normal 6 2 2 5 2 3 4" xfId="27096" xr:uid="{00000000-0005-0000-0000-0000ED680000}"/>
    <cellStyle name="Normal 6 2 2 5 2 3 4 2" xfId="27097" xr:uid="{00000000-0005-0000-0000-0000EE680000}"/>
    <cellStyle name="Normal 6 2 2 5 2 3 4 3" xfId="27098" xr:uid="{00000000-0005-0000-0000-0000EF680000}"/>
    <cellStyle name="Normal 6 2 2 5 2 3 4 4" xfId="27099" xr:uid="{00000000-0005-0000-0000-0000F0680000}"/>
    <cellStyle name="Normal 6 2 2 5 2 3 5" xfId="27100" xr:uid="{00000000-0005-0000-0000-0000F1680000}"/>
    <cellStyle name="Normal 6 2 2 5 2 3 5 2" xfId="27101" xr:uid="{00000000-0005-0000-0000-0000F2680000}"/>
    <cellStyle name="Normal 6 2 2 5 2 3 5 3" xfId="27102" xr:uid="{00000000-0005-0000-0000-0000F3680000}"/>
    <cellStyle name="Normal 6 2 2 5 2 3 5 4" xfId="27103" xr:uid="{00000000-0005-0000-0000-0000F4680000}"/>
    <cellStyle name="Normal 6 2 2 5 2 3 6" xfId="27104" xr:uid="{00000000-0005-0000-0000-0000F5680000}"/>
    <cellStyle name="Normal 6 2 2 5 2 3 6 2" xfId="27105" xr:uid="{00000000-0005-0000-0000-0000F6680000}"/>
    <cellStyle name="Normal 6 2 2 5 2 3 6 3" xfId="27106" xr:uid="{00000000-0005-0000-0000-0000F7680000}"/>
    <cellStyle name="Normal 6 2 2 5 2 3 7" xfId="27107" xr:uid="{00000000-0005-0000-0000-0000F8680000}"/>
    <cellStyle name="Normal 6 2 2 5 2 3 8" xfId="27108" xr:uid="{00000000-0005-0000-0000-0000F9680000}"/>
    <cellStyle name="Normal 6 2 2 5 2 3 9" xfId="27109" xr:uid="{00000000-0005-0000-0000-0000FA680000}"/>
    <cellStyle name="Normal 6 2 2 5 2 4" xfId="27110" xr:uid="{00000000-0005-0000-0000-0000FB680000}"/>
    <cellStyle name="Normal 6 2 2 5 2 4 2" xfId="27111" xr:uid="{00000000-0005-0000-0000-0000FC680000}"/>
    <cellStyle name="Normal 6 2 2 5 2 4 2 2" xfId="27112" xr:uid="{00000000-0005-0000-0000-0000FD680000}"/>
    <cellStyle name="Normal 6 2 2 5 2 4 2 3" xfId="27113" xr:uid="{00000000-0005-0000-0000-0000FE680000}"/>
    <cellStyle name="Normal 6 2 2 5 2 4 2 4" xfId="27114" xr:uid="{00000000-0005-0000-0000-0000FF680000}"/>
    <cellStyle name="Normal 6 2 2 5 2 4 3" xfId="27115" xr:uid="{00000000-0005-0000-0000-000000690000}"/>
    <cellStyle name="Normal 6 2 2 5 2 4 3 2" xfId="27116" xr:uid="{00000000-0005-0000-0000-000001690000}"/>
    <cellStyle name="Normal 6 2 2 5 2 4 3 3" xfId="27117" xr:uid="{00000000-0005-0000-0000-000002690000}"/>
    <cellStyle name="Normal 6 2 2 5 2 4 4" xfId="27118" xr:uid="{00000000-0005-0000-0000-000003690000}"/>
    <cellStyle name="Normal 6 2 2 5 2 4 5" xfId="27119" xr:uid="{00000000-0005-0000-0000-000004690000}"/>
    <cellStyle name="Normal 6 2 2 5 2 4 6" xfId="27120" xr:uid="{00000000-0005-0000-0000-000005690000}"/>
    <cellStyle name="Normal 6 2 2 5 2 5" xfId="27121" xr:uid="{00000000-0005-0000-0000-000006690000}"/>
    <cellStyle name="Normal 6 2 2 5 2 5 2" xfId="27122" xr:uid="{00000000-0005-0000-0000-000007690000}"/>
    <cellStyle name="Normal 6 2 2 5 2 5 3" xfId="27123" xr:uid="{00000000-0005-0000-0000-000008690000}"/>
    <cellStyle name="Normal 6 2 2 5 2 5 4" xfId="27124" xr:uid="{00000000-0005-0000-0000-000009690000}"/>
    <cellStyle name="Normal 6 2 2 5 2 6" xfId="27125" xr:uid="{00000000-0005-0000-0000-00000A690000}"/>
    <cellStyle name="Normal 6 2 2 5 2 6 2" xfId="27126" xr:uid="{00000000-0005-0000-0000-00000B690000}"/>
    <cellStyle name="Normal 6 2 2 5 2 6 3" xfId="27127" xr:uid="{00000000-0005-0000-0000-00000C690000}"/>
    <cellStyle name="Normal 6 2 2 5 2 6 4" xfId="27128" xr:uid="{00000000-0005-0000-0000-00000D690000}"/>
    <cellStyle name="Normal 6 2 2 5 2 7" xfId="27129" xr:uid="{00000000-0005-0000-0000-00000E690000}"/>
    <cellStyle name="Normal 6 2 2 5 2 7 2" xfId="27130" xr:uid="{00000000-0005-0000-0000-00000F690000}"/>
    <cellStyle name="Normal 6 2 2 5 2 7 3" xfId="27131" xr:uid="{00000000-0005-0000-0000-000010690000}"/>
    <cellStyle name="Normal 6 2 2 5 2 7 4" xfId="27132" xr:uid="{00000000-0005-0000-0000-000011690000}"/>
    <cellStyle name="Normal 6 2 2 5 2 8" xfId="27133" xr:uid="{00000000-0005-0000-0000-000012690000}"/>
    <cellStyle name="Normal 6 2 2 5 2 8 2" xfId="27134" xr:uid="{00000000-0005-0000-0000-000013690000}"/>
    <cellStyle name="Normal 6 2 2 5 2 8 3" xfId="27135" xr:uid="{00000000-0005-0000-0000-000014690000}"/>
    <cellStyle name="Normal 6 2 2 5 2 9" xfId="27136" xr:uid="{00000000-0005-0000-0000-000015690000}"/>
    <cellStyle name="Normal 6 2 2 5 3" xfId="27137" xr:uid="{00000000-0005-0000-0000-000016690000}"/>
    <cellStyle name="Normal 6 2 2 5 3 10" xfId="27138" xr:uid="{00000000-0005-0000-0000-000017690000}"/>
    <cellStyle name="Normal 6 2 2 5 3 2" xfId="27139" xr:uid="{00000000-0005-0000-0000-000018690000}"/>
    <cellStyle name="Normal 6 2 2 5 3 2 2" xfId="27140" xr:uid="{00000000-0005-0000-0000-000019690000}"/>
    <cellStyle name="Normal 6 2 2 5 3 2 2 2" xfId="27141" xr:uid="{00000000-0005-0000-0000-00001A690000}"/>
    <cellStyle name="Normal 6 2 2 5 3 2 2 2 2" xfId="27142" xr:uid="{00000000-0005-0000-0000-00001B690000}"/>
    <cellStyle name="Normal 6 2 2 5 3 2 2 2 3" xfId="27143" xr:uid="{00000000-0005-0000-0000-00001C690000}"/>
    <cellStyle name="Normal 6 2 2 5 3 2 2 2 4" xfId="27144" xr:uid="{00000000-0005-0000-0000-00001D690000}"/>
    <cellStyle name="Normal 6 2 2 5 3 2 2 3" xfId="27145" xr:uid="{00000000-0005-0000-0000-00001E690000}"/>
    <cellStyle name="Normal 6 2 2 5 3 2 2 3 2" xfId="27146" xr:uid="{00000000-0005-0000-0000-00001F690000}"/>
    <cellStyle name="Normal 6 2 2 5 3 2 2 3 3" xfId="27147" xr:uid="{00000000-0005-0000-0000-000020690000}"/>
    <cellStyle name="Normal 6 2 2 5 3 2 2 4" xfId="27148" xr:uid="{00000000-0005-0000-0000-000021690000}"/>
    <cellStyle name="Normal 6 2 2 5 3 2 2 5" xfId="27149" xr:uid="{00000000-0005-0000-0000-000022690000}"/>
    <cellStyle name="Normal 6 2 2 5 3 2 2 6" xfId="27150" xr:uid="{00000000-0005-0000-0000-000023690000}"/>
    <cellStyle name="Normal 6 2 2 5 3 2 3" xfId="27151" xr:uid="{00000000-0005-0000-0000-000024690000}"/>
    <cellStyle name="Normal 6 2 2 5 3 2 3 2" xfId="27152" xr:uid="{00000000-0005-0000-0000-000025690000}"/>
    <cellStyle name="Normal 6 2 2 5 3 2 3 3" xfId="27153" xr:uid="{00000000-0005-0000-0000-000026690000}"/>
    <cellStyle name="Normal 6 2 2 5 3 2 3 4" xfId="27154" xr:uid="{00000000-0005-0000-0000-000027690000}"/>
    <cellStyle name="Normal 6 2 2 5 3 2 4" xfId="27155" xr:uid="{00000000-0005-0000-0000-000028690000}"/>
    <cellStyle name="Normal 6 2 2 5 3 2 4 2" xfId="27156" xr:uid="{00000000-0005-0000-0000-000029690000}"/>
    <cellStyle name="Normal 6 2 2 5 3 2 4 3" xfId="27157" xr:uid="{00000000-0005-0000-0000-00002A690000}"/>
    <cellStyle name="Normal 6 2 2 5 3 2 4 4" xfId="27158" xr:uid="{00000000-0005-0000-0000-00002B690000}"/>
    <cellStyle name="Normal 6 2 2 5 3 2 5" xfId="27159" xr:uid="{00000000-0005-0000-0000-00002C690000}"/>
    <cellStyle name="Normal 6 2 2 5 3 2 5 2" xfId="27160" xr:uid="{00000000-0005-0000-0000-00002D690000}"/>
    <cellStyle name="Normal 6 2 2 5 3 2 5 3" xfId="27161" xr:uid="{00000000-0005-0000-0000-00002E690000}"/>
    <cellStyle name="Normal 6 2 2 5 3 2 5 4" xfId="27162" xr:uid="{00000000-0005-0000-0000-00002F690000}"/>
    <cellStyle name="Normal 6 2 2 5 3 2 6" xfId="27163" xr:uid="{00000000-0005-0000-0000-000030690000}"/>
    <cellStyle name="Normal 6 2 2 5 3 2 6 2" xfId="27164" xr:uid="{00000000-0005-0000-0000-000031690000}"/>
    <cellStyle name="Normal 6 2 2 5 3 2 6 3" xfId="27165" xr:uid="{00000000-0005-0000-0000-000032690000}"/>
    <cellStyle name="Normal 6 2 2 5 3 2 7" xfId="27166" xr:uid="{00000000-0005-0000-0000-000033690000}"/>
    <cellStyle name="Normal 6 2 2 5 3 2 8" xfId="27167" xr:uid="{00000000-0005-0000-0000-000034690000}"/>
    <cellStyle name="Normal 6 2 2 5 3 2 9" xfId="27168" xr:uid="{00000000-0005-0000-0000-000035690000}"/>
    <cellStyle name="Normal 6 2 2 5 3 3" xfId="27169" xr:uid="{00000000-0005-0000-0000-000036690000}"/>
    <cellStyle name="Normal 6 2 2 5 3 3 2" xfId="27170" xr:uid="{00000000-0005-0000-0000-000037690000}"/>
    <cellStyle name="Normal 6 2 2 5 3 3 2 2" xfId="27171" xr:uid="{00000000-0005-0000-0000-000038690000}"/>
    <cellStyle name="Normal 6 2 2 5 3 3 2 3" xfId="27172" xr:uid="{00000000-0005-0000-0000-000039690000}"/>
    <cellStyle name="Normal 6 2 2 5 3 3 2 4" xfId="27173" xr:uid="{00000000-0005-0000-0000-00003A690000}"/>
    <cellStyle name="Normal 6 2 2 5 3 3 3" xfId="27174" xr:uid="{00000000-0005-0000-0000-00003B690000}"/>
    <cellStyle name="Normal 6 2 2 5 3 3 3 2" xfId="27175" xr:uid="{00000000-0005-0000-0000-00003C690000}"/>
    <cellStyle name="Normal 6 2 2 5 3 3 3 3" xfId="27176" xr:uid="{00000000-0005-0000-0000-00003D690000}"/>
    <cellStyle name="Normal 6 2 2 5 3 3 4" xfId="27177" xr:uid="{00000000-0005-0000-0000-00003E690000}"/>
    <cellStyle name="Normal 6 2 2 5 3 3 5" xfId="27178" xr:uid="{00000000-0005-0000-0000-00003F690000}"/>
    <cellStyle name="Normal 6 2 2 5 3 3 6" xfId="27179" xr:uid="{00000000-0005-0000-0000-000040690000}"/>
    <cellStyle name="Normal 6 2 2 5 3 4" xfId="27180" xr:uid="{00000000-0005-0000-0000-000041690000}"/>
    <cellStyle name="Normal 6 2 2 5 3 4 2" xfId="27181" xr:uid="{00000000-0005-0000-0000-000042690000}"/>
    <cellStyle name="Normal 6 2 2 5 3 4 3" xfId="27182" xr:uid="{00000000-0005-0000-0000-000043690000}"/>
    <cellStyle name="Normal 6 2 2 5 3 4 4" xfId="27183" xr:uid="{00000000-0005-0000-0000-000044690000}"/>
    <cellStyle name="Normal 6 2 2 5 3 5" xfId="27184" xr:uid="{00000000-0005-0000-0000-000045690000}"/>
    <cellStyle name="Normal 6 2 2 5 3 5 2" xfId="27185" xr:uid="{00000000-0005-0000-0000-000046690000}"/>
    <cellStyle name="Normal 6 2 2 5 3 5 3" xfId="27186" xr:uid="{00000000-0005-0000-0000-000047690000}"/>
    <cellStyle name="Normal 6 2 2 5 3 5 4" xfId="27187" xr:uid="{00000000-0005-0000-0000-000048690000}"/>
    <cellStyle name="Normal 6 2 2 5 3 6" xfId="27188" xr:uid="{00000000-0005-0000-0000-000049690000}"/>
    <cellStyle name="Normal 6 2 2 5 3 6 2" xfId="27189" xr:uid="{00000000-0005-0000-0000-00004A690000}"/>
    <cellStyle name="Normal 6 2 2 5 3 6 3" xfId="27190" xr:uid="{00000000-0005-0000-0000-00004B690000}"/>
    <cellStyle name="Normal 6 2 2 5 3 6 4" xfId="27191" xr:uid="{00000000-0005-0000-0000-00004C690000}"/>
    <cellStyle name="Normal 6 2 2 5 3 7" xfId="27192" xr:uid="{00000000-0005-0000-0000-00004D690000}"/>
    <cellStyle name="Normal 6 2 2 5 3 7 2" xfId="27193" xr:uid="{00000000-0005-0000-0000-00004E690000}"/>
    <cellStyle name="Normal 6 2 2 5 3 7 3" xfId="27194" xr:uid="{00000000-0005-0000-0000-00004F690000}"/>
    <cellStyle name="Normal 6 2 2 5 3 8" xfId="27195" xr:uid="{00000000-0005-0000-0000-000050690000}"/>
    <cellStyle name="Normal 6 2 2 5 3 9" xfId="27196" xr:uid="{00000000-0005-0000-0000-000051690000}"/>
    <cellStyle name="Normal 6 2 2 5 4" xfId="27197" xr:uid="{00000000-0005-0000-0000-000052690000}"/>
    <cellStyle name="Normal 6 2 2 5 4 2" xfId="27198" xr:uid="{00000000-0005-0000-0000-000053690000}"/>
    <cellStyle name="Normal 6 2 2 5 4 2 2" xfId="27199" xr:uid="{00000000-0005-0000-0000-000054690000}"/>
    <cellStyle name="Normal 6 2 2 5 4 2 2 2" xfId="27200" xr:uid="{00000000-0005-0000-0000-000055690000}"/>
    <cellStyle name="Normal 6 2 2 5 4 2 2 3" xfId="27201" xr:uid="{00000000-0005-0000-0000-000056690000}"/>
    <cellStyle name="Normal 6 2 2 5 4 2 2 4" xfId="27202" xr:uid="{00000000-0005-0000-0000-000057690000}"/>
    <cellStyle name="Normal 6 2 2 5 4 2 3" xfId="27203" xr:uid="{00000000-0005-0000-0000-000058690000}"/>
    <cellStyle name="Normal 6 2 2 5 4 2 3 2" xfId="27204" xr:uid="{00000000-0005-0000-0000-000059690000}"/>
    <cellStyle name="Normal 6 2 2 5 4 2 3 3" xfId="27205" xr:uid="{00000000-0005-0000-0000-00005A690000}"/>
    <cellStyle name="Normal 6 2 2 5 4 2 4" xfId="27206" xr:uid="{00000000-0005-0000-0000-00005B690000}"/>
    <cellStyle name="Normal 6 2 2 5 4 2 5" xfId="27207" xr:uid="{00000000-0005-0000-0000-00005C690000}"/>
    <cellStyle name="Normal 6 2 2 5 4 2 6" xfId="27208" xr:uid="{00000000-0005-0000-0000-00005D690000}"/>
    <cellStyle name="Normal 6 2 2 5 4 3" xfId="27209" xr:uid="{00000000-0005-0000-0000-00005E690000}"/>
    <cellStyle name="Normal 6 2 2 5 4 3 2" xfId="27210" xr:uid="{00000000-0005-0000-0000-00005F690000}"/>
    <cellStyle name="Normal 6 2 2 5 4 3 3" xfId="27211" xr:uid="{00000000-0005-0000-0000-000060690000}"/>
    <cellStyle name="Normal 6 2 2 5 4 3 4" xfId="27212" xr:uid="{00000000-0005-0000-0000-000061690000}"/>
    <cellStyle name="Normal 6 2 2 5 4 4" xfId="27213" xr:uid="{00000000-0005-0000-0000-000062690000}"/>
    <cellStyle name="Normal 6 2 2 5 4 4 2" xfId="27214" xr:uid="{00000000-0005-0000-0000-000063690000}"/>
    <cellStyle name="Normal 6 2 2 5 4 4 3" xfId="27215" xr:uid="{00000000-0005-0000-0000-000064690000}"/>
    <cellStyle name="Normal 6 2 2 5 4 4 4" xfId="27216" xr:uid="{00000000-0005-0000-0000-000065690000}"/>
    <cellStyle name="Normal 6 2 2 5 4 5" xfId="27217" xr:uid="{00000000-0005-0000-0000-000066690000}"/>
    <cellStyle name="Normal 6 2 2 5 4 5 2" xfId="27218" xr:uid="{00000000-0005-0000-0000-000067690000}"/>
    <cellStyle name="Normal 6 2 2 5 4 5 3" xfId="27219" xr:uid="{00000000-0005-0000-0000-000068690000}"/>
    <cellStyle name="Normal 6 2 2 5 4 5 4" xfId="27220" xr:uid="{00000000-0005-0000-0000-000069690000}"/>
    <cellStyle name="Normal 6 2 2 5 4 6" xfId="27221" xr:uid="{00000000-0005-0000-0000-00006A690000}"/>
    <cellStyle name="Normal 6 2 2 5 4 6 2" xfId="27222" xr:uid="{00000000-0005-0000-0000-00006B690000}"/>
    <cellStyle name="Normal 6 2 2 5 4 6 3" xfId="27223" xr:uid="{00000000-0005-0000-0000-00006C690000}"/>
    <cellStyle name="Normal 6 2 2 5 4 7" xfId="27224" xr:uid="{00000000-0005-0000-0000-00006D690000}"/>
    <cellStyle name="Normal 6 2 2 5 4 8" xfId="27225" xr:uid="{00000000-0005-0000-0000-00006E690000}"/>
    <cellStyle name="Normal 6 2 2 5 4 9" xfId="27226" xr:uid="{00000000-0005-0000-0000-00006F690000}"/>
    <cellStyle name="Normal 6 2 2 5 5" xfId="27227" xr:uid="{00000000-0005-0000-0000-000070690000}"/>
    <cellStyle name="Normal 6 2 2 5 5 2" xfId="27228" xr:uid="{00000000-0005-0000-0000-000071690000}"/>
    <cellStyle name="Normal 6 2 2 5 5 2 2" xfId="27229" xr:uid="{00000000-0005-0000-0000-000072690000}"/>
    <cellStyle name="Normal 6 2 2 5 5 2 2 2" xfId="27230" xr:uid="{00000000-0005-0000-0000-000073690000}"/>
    <cellStyle name="Normal 6 2 2 5 5 2 2 3" xfId="27231" xr:uid="{00000000-0005-0000-0000-000074690000}"/>
    <cellStyle name="Normal 6 2 2 5 5 2 2 4" xfId="27232" xr:uid="{00000000-0005-0000-0000-000075690000}"/>
    <cellStyle name="Normal 6 2 2 5 5 2 3" xfId="27233" xr:uid="{00000000-0005-0000-0000-000076690000}"/>
    <cellStyle name="Normal 6 2 2 5 5 2 3 2" xfId="27234" xr:uid="{00000000-0005-0000-0000-000077690000}"/>
    <cellStyle name="Normal 6 2 2 5 5 2 3 3" xfId="27235" xr:uid="{00000000-0005-0000-0000-000078690000}"/>
    <cellStyle name="Normal 6 2 2 5 5 2 4" xfId="27236" xr:uid="{00000000-0005-0000-0000-000079690000}"/>
    <cellStyle name="Normal 6 2 2 5 5 2 5" xfId="27237" xr:uid="{00000000-0005-0000-0000-00007A690000}"/>
    <cellStyle name="Normal 6 2 2 5 5 2 6" xfId="27238" xr:uid="{00000000-0005-0000-0000-00007B690000}"/>
    <cellStyle name="Normal 6 2 2 5 5 3" xfId="27239" xr:uid="{00000000-0005-0000-0000-00007C690000}"/>
    <cellStyle name="Normal 6 2 2 5 5 3 2" xfId="27240" xr:uid="{00000000-0005-0000-0000-00007D690000}"/>
    <cellStyle name="Normal 6 2 2 5 5 3 3" xfId="27241" xr:uid="{00000000-0005-0000-0000-00007E690000}"/>
    <cellStyle name="Normal 6 2 2 5 5 3 4" xfId="27242" xr:uid="{00000000-0005-0000-0000-00007F690000}"/>
    <cellStyle name="Normal 6 2 2 5 5 4" xfId="27243" xr:uid="{00000000-0005-0000-0000-000080690000}"/>
    <cellStyle name="Normal 6 2 2 5 5 4 2" xfId="27244" xr:uid="{00000000-0005-0000-0000-000081690000}"/>
    <cellStyle name="Normal 6 2 2 5 5 4 3" xfId="27245" xr:uid="{00000000-0005-0000-0000-000082690000}"/>
    <cellStyle name="Normal 6 2 2 5 5 4 4" xfId="27246" xr:uid="{00000000-0005-0000-0000-000083690000}"/>
    <cellStyle name="Normal 6 2 2 5 5 5" xfId="27247" xr:uid="{00000000-0005-0000-0000-000084690000}"/>
    <cellStyle name="Normal 6 2 2 5 5 5 2" xfId="27248" xr:uid="{00000000-0005-0000-0000-000085690000}"/>
    <cellStyle name="Normal 6 2 2 5 5 5 3" xfId="27249" xr:uid="{00000000-0005-0000-0000-000086690000}"/>
    <cellStyle name="Normal 6 2 2 5 5 5 4" xfId="27250" xr:uid="{00000000-0005-0000-0000-000087690000}"/>
    <cellStyle name="Normal 6 2 2 5 5 6" xfId="27251" xr:uid="{00000000-0005-0000-0000-000088690000}"/>
    <cellStyle name="Normal 6 2 2 5 5 6 2" xfId="27252" xr:uid="{00000000-0005-0000-0000-000089690000}"/>
    <cellStyle name="Normal 6 2 2 5 5 6 3" xfId="27253" xr:uid="{00000000-0005-0000-0000-00008A690000}"/>
    <cellStyle name="Normal 6 2 2 5 5 7" xfId="27254" xr:uid="{00000000-0005-0000-0000-00008B690000}"/>
    <cellStyle name="Normal 6 2 2 5 5 8" xfId="27255" xr:uid="{00000000-0005-0000-0000-00008C690000}"/>
    <cellStyle name="Normal 6 2 2 5 5 9" xfId="27256" xr:uid="{00000000-0005-0000-0000-00008D690000}"/>
    <cellStyle name="Normal 6 2 2 5 6" xfId="27257" xr:uid="{00000000-0005-0000-0000-00008E690000}"/>
    <cellStyle name="Normal 6 2 2 5 6 2" xfId="27258" xr:uid="{00000000-0005-0000-0000-00008F690000}"/>
    <cellStyle name="Normal 6 2 2 5 6 2 2" xfId="27259" xr:uid="{00000000-0005-0000-0000-000090690000}"/>
    <cellStyle name="Normal 6 2 2 5 6 2 2 2" xfId="27260" xr:uid="{00000000-0005-0000-0000-000091690000}"/>
    <cellStyle name="Normal 6 2 2 5 6 2 2 3" xfId="27261" xr:uid="{00000000-0005-0000-0000-000092690000}"/>
    <cellStyle name="Normal 6 2 2 5 6 2 2 4" xfId="27262" xr:uid="{00000000-0005-0000-0000-000093690000}"/>
    <cellStyle name="Normal 6 2 2 5 6 2 3" xfId="27263" xr:uid="{00000000-0005-0000-0000-000094690000}"/>
    <cellStyle name="Normal 6 2 2 5 6 2 3 2" xfId="27264" xr:uid="{00000000-0005-0000-0000-000095690000}"/>
    <cellStyle name="Normal 6 2 2 5 6 2 3 3" xfId="27265" xr:uid="{00000000-0005-0000-0000-000096690000}"/>
    <cellStyle name="Normal 6 2 2 5 6 2 4" xfId="27266" xr:uid="{00000000-0005-0000-0000-000097690000}"/>
    <cellStyle name="Normal 6 2 2 5 6 2 5" xfId="27267" xr:uid="{00000000-0005-0000-0000-000098690000}"/>
    <cellStyle name="Normal 6 2 2 5 6 2 6" xfId="27268" xr:uid="{00000000-0005-0000-0000-000099690000}"/>
    <cellStyle name="Normal 6 2 2 5 6 3" xfId="27269" xr:uid="{00000000-0005-0000-0000-00009A690000}"/>
    <cellStyle name="Normal 6 2 2 5 6 3 2" xfId="27270" xr:uid="{00000000-0005-0000-0000-00009B690000}"/>
    <cellStyle name="Normal 6 2 2 5 6 3 3" xfId="27271" xr:uid="{00000000-0005-0000-0000-00009C690000}"/>
    <cellStyle name="Normal 6 2 2 5 6 3 4" xfId="27272" xr:uid="{00000000-0005-0000-0000-00009D690000}"/>
    <cellStyle name="Normal 6 2 2 5 6 4" xfId="27273" xr:uid="{00000000-0005-0000-0000-00009E690000}"/>
    <cellStyle name="Normal 6 2 2 5 6 4 2" xfId="27274" xr:uid="{00000000-0005-0000-0000-00009F690000}"/>
    <cellStyle name="Normal 6 2 2 5 6 4 3" xfId="27275" xr:uid="{00000000-0005-0000-0000-0000A0690000}"/>
    <cellStyle name="Normal 6 2 2 5 6 4 4" xfId="27276" xr:uid="{00000000-0005-0000-0000-0000A1690000}"/>
    <cellStyle name="Normal 6 2 2 5 6 5" xfId="27277" xr:uid="{00000000-0005-0000-0000-0000A2690000}"/>
    <cellStyle name="Normal 6 2 2 5 6 5 2" xfId="27278" xr:uid="{00000000-0005-0000-0000-0000A3690000}"/>
    <cellStyle name="Normal 6 2 2 5 6 5 3" xfId="27279" xr:uid="{00000000-0005-0000-0000-0000A4690000}"/>
    <cellStyle name="Normal 6 2 2 5 6 6" xfId="27280" xr:uid="{00000000-0005-0000-0000-0000A5690000}"/>
    <cellStyle name="Normal 6 2 2 5 6 7" xfId="27281" xr:uid="{00000000-0005-0000-0000-0000A6690000}"/>
    <cellStyle name="Normal 6 2 2 5 6 8" xfId="27282" xr:uid="{00000000-0005-0000-0000-0000A7690000}"/>
    <cellStyle name="Normal 6 2 2 5 7" xfId="27283" xr:uid="{00000000-0005-0000-0000-0000A8690000}"/>
    <cellStyle name="Normal 6 2 2 5 7 2" xfId="27284" xr:uid="{00000000-0005-0000-0000-0000A9690000}"/>
    <cellStyle name="Normal 6 2 2 5 7 2 2" xfId="27285" xr:uid="{00000000-0005-0000-0000-0000AA690000}"/>
    <cellStyle name="Normal 6 2 2 5 7 2 3" xfId="27286" xr:uid="{00000000-0005-0000-0000-0000AB690000}"/>
    <cellStyle name="Normal 6 2 2 5 7 2 4" xfId="27287" xr:uid="{00000000-0005-0000-0000-0000AC690000}"/>
    <cellStyle name="Normal 6 2 2 5 7 3" xfId="27288" xr:uid="{00000000-0005-0000-0000-0000AD690000}"/>
    <cellStyle name="Normal 6 2 2 5 7 3 2" xfId="27289" xr:uid="{00000000-0005-0000-0000-0000AE690000}"/>
    <cellStyle name="Normal 6 2 2 5 7 3 3" xfId="27290" xr:uid="{00000000-0005-0000-0000-0000AF690000}"/>
    <cellStyle name="Normal 6 2 2 5 7 4" xfId="27291" xr:uid="{00000000-0005-0000-0000-0000B0690000}"/>
    <cellStyle name="Normal 6 2 2 5 7 5" xfId="27292" xr:uid="{00000000-0005-0000-0000-0000B1690000}"/>
    <cellStyle name="Normal 6 2 2 5 7 6" xfId="27293" xr:uid="{00000000-0005-0000-0000-0000B2690000}"/>
    <cellStyle name="Normal 6 2 2 5 8" xfId="27294" xr:uid="{00000000-0005-0000-0000-0000B3690000}"/>
    <cellStyle name="Normal 6 2 2 5 8 2" xfId="27295" xr:uid="{00000000-0005-0000-0000-0000B4690000}"/>
    <cellStyle name="Normal 6 2 2 5 8 3" xfId="27296" xr:uid="{00000000-0005-0000-0000-0000B5690000}"/>
    <cellStyle name="Normal 6 2 2 5 8 4" xfId="27297" xr:uid="{00000000-0005-0000-0000-0000B6690000}"/>
    <cellStyle name="Normal 6 2 2 5 9" xfId="27298" xr:uid="{00000000-0005-0000-0000-0000B7690000}"/>
    <cellStyle name="Normal 6 2 2 5 9 2" xfId="27299" xr:uid="{00000000-0005-0000-0000-0000B8690000}"/>
    <cellStyle name="Normal 6 2 2 5 9 3" xfId="27300" xr:uid="{00000000-0005-0000-0000-0000B9690000}"/>
    <cellStyle name="Normal 6 2 2 5 9 4" xfId="27301" xr:uid="{00000000-0005-0000-0000-0000BA690000}"/>
    <cellStyle name="Normal 6 2 2 6" xfId="433" xr:uid="{00000000-0005-0000-0000-0000BB690000}"/>
    <cellStyle name="Normal 6 2 2 6 10" xfId="27302" xr:uid="{00000000-0005-0000-0000-0000BC690000}"/>
    <cellStyle name="Normal 6 2 2 6 11" xfId="27303" xr:uid="{00000000-0005-0000-0000-0000BD690000}"/>
    <cellStyle name="Normal 6 2 2 6 2" xfId="27304" xr:uid="{00000000-0005-0000-0000-0000BE690000}"/>
    <cellStyle name="Normal 6 2 2 6 2 10" xfId="27305" xr:uid="{00000000-0005-0000-0000-0000BF690000}"/>
    <cellStyle name="Normal 6 2 2 6 2 2" xfId="27306" xr:uid="{00000000-0005-0000-0000-0000C0690000}"/>
    <cellStyle name="Normal 6 2 2 6 2 2 2" xfId="27307" xr:uid="{00000000-0005-0000-0000-0000C1690000}"/>
    <cellStyle name="Normal 6 2 2 6 2 2 2 2" xfId="27308" xr:uid="{00000000-0005-0000-0000-0000C2690000}"/>
    <cellStyle name="Normal 6 2 2 6 2 2 2 2 2" xfId="27309" xr:uid="{00000000-0005-0000-0000-0000C3690000}"/>
    <cellStyle name="Normal 6 2 2 6 2 2 2 2 3" xfId="27310" xr:uid="{00000000-0005-0000-0000-0000C4690000}"/>
    <cellStyle name="Normal 6 2 2 6 2 2 2 2 4" xfId="27311" xr:uid="{00000000-0005-0000-0000-0000C5690000}"/>
    <cellStyle name="Normal 6 2 2 6 2 2 2 3" xfId="27312" xr:uid="{00000000-0005-0000-0000-0000C6690000}"/>
    <cellStyle name="Normal 6 2 2 6 2 2 2 3 2" xfId="27313" xr:uid="{00000000-0005-0000-0000-0000C7690000}"/>
    <cellStyle name="Normal 6 2 2 6 2 2 2 3 3" xfId="27314" xr:uid="{00000000-0005-0000-0000-0000C8690000}"/>
    <cellStyle name="Normal 6 2 2 6 2 2 2 4" xfId="27315" xr:uid="{00000000-0005-0000-0000-0000C9690000}"/>
    <cellStyle name="Normal 6 2 2 6 2 2 2 5" xfId="27316" xr:uid="{00000000-0005-0000-0000-0000CA690000}"/>
    <cellStyle name="Normal 6 2 2 6 2 2 2 6" xfId="27317" xr:uid="{00000000-0005-0000-0000-0000CB690000}"/>
    <cellStyle name="Normal 6 2 2 6 2 2 3" xfId="27318" xr:uid="{00000000-0005-0000-0000-0000CC690000}"/>
    <cellStyle name="Normal 6 2 2 6 2 2 3 2" xfId="27319" xr:uid="{00000000-0005-0000-0000-0000CD690000}"/>
    <cellStyle name="Normal 6 2 2 6 2 2 3 3" xfId="27320" xr:uid="{00000000-0005-0000-0000-0000CE690000}"/>
    <cellStyle name="Normal 6 2 2 6 2 2 3 4" xfId="27321" xr:uid="{00000000-0005-0000-0000-0000CF690000}"/>
    <cellStyle name="Normal 6 2 2 6 2 2 4" xfId="27322" xr:uid="{00000000-0005-0000-0000-0000D0690000}"/>
    <cellStyle name="Normal 6 2 2 6 2 2 4 2" xfId="27323" xr:uid="{00000000-0005-0000-0000-0000D1690000}"/>
    <cellStyle name="Normal 6 2 2 6 2 2 4 3" xfId="27324" xr:uid="{00000000-0005-0000-0000-0000D2690000}"/>
    <cellStyle name="Normal 6 2 2 6 2 2 4 4" xfId="27325" xr:uid="{00000000-0005-0000-0000-0000D3690000}"/>
    <cellStyle name="Normal 6 2 2 6 2 2 5" xfId="27326" xr:uid="{00000000-0005-0000-0000-0000D4690000}"/>
    <cellStyle name="Normal 6 2 2 6 2 2 5 2" xfId="27327" xr:uid="{00000000-0005-0000-0000-0000D5690000}"/>
    <cellStyle name="Normal 6 2 2 6 2 2 5 3" xfId="27328" xr:uid="{00000000-0005-0000-0000-0000D6690000}"/>
    <cellStyle name="Normal 6 2 2 6 2 2 5 4" xfId="27329" xr:uid="{00000000-0005-0000-0000-0000D7690000}"/>
    <cellStyle name="Normal 6 2 2 6 2 2 6" xfId="27330" xr:uid="{00000000-0005-0000-0000-0000D8690000}"/>
    <cellStyle name="Normal 6 2 2 6 2 2 6 2" xfId="27331" xr:uid="{00000000-0005-0000-0000-0000D9690000}"/>
    <cellStyle name="Normal 6 2 2 6 2 2 6 3" xfId="27332" xr:uid="{00000000-0005-0000-0000-0000DA690000}"/>
    <cellStyle name="Normal 6 2 2 6 2 2 7" xfId="27333" xr:uid="{00000000-0005-0000-0000-0000DB690000}"/>
    <cellStyle name="Normal 6 2 2 6 2 2 8" xfId="27334" xr:uid="{00000000-0005-0000-0000-0000DC690000}"/>
    <cellStyle name="Normal 6 2 2 6 2 2 9" xfId="27335" xr:uid="{00000000-0005-0000-0000-0000DD690000}"/>
    <cellStyle name="Normal 6 2 2 6 2 3" xfId="27336" xr:uid="{00000000-0005-0000-0000-0000DE690000}"/>
    <cellStyle name="Normal 6 2 2 6 2 3 2" xfId="27337" xr:uid="{00000000-0005-0000-0000-0000DF690000}"/>
    <cellStyle name="Normal 6 2 2 6 2 3 2 2" xfId="27338" xr:uid="{00000000-0005-0000-0000-0000E0690000}"/>
    <cellStyle name="Normal 6 2 2 6 2 3 2 3" xfId="27339" xr:uid="{00000000-0005-0000-0000-0000E1690000}"/>
    <cellStyle name="Normal 6 2 2 6 2 3 2 4" xfId="27340" xr:uid="{00000000-0005-0000-0000-0000E2690000}"/>
    <cellStyle name="Normal 6 2 2 6 2 3 3" xfId="27341" xr:uid="{00000000-0005-0000-0000-0000E3690000}"/>
    <cellStyle name="Normal 6 2 2 6 2 3 3 2" xfId="27342" xr:uid="{00000000-0005-0000-0000-0000E4690000}"/>
    <cellStyle name="Normal 6 2 2 6 2 3 3 3" xfId="27343" xr:uid="{00000000-0005-0000-0000-0000E5690000}"/>
    <cellStyle name="Normal 6 2 2 6 2 3 4" xfId="27344" xr:uid="{00000000-0005-0000-0000-0000E6690000}"/>
    <cellStyle name="Normal 6 2 2 6 2 3 5" xfId="27345" xr:uid="{00000000-0005-0000-0000-0000E7690000}"/>
    <cellStyle name="Normal 6 2 2 6 2 3 6" xfId="27346" xr:uid="{00000000-0005-0000-0000-0000E8690000}"/>
    <cellStyle name="Normal 6 2 2 6 2 4" xfId="27347" xr:uid="{00000000-0005-0000-0000-0000E9690000}"/>
    <cellStyle name="Normal 6 2 2 6 2 4 2" xfId="27348" xr:uid="{00000000-0005-0000-0000-0000EA690000}"/>
    <cellStyle name="Normal 6 2 2 6 2 4 3" xfId="27349" xr:uid="{00000000-0005-0000-0000-0000EB690000}"/>
    <cellStyle name="Normal 6 2 2 6 2 4 4" xfId="27350" xr:uid="{00000000-0005-0000-0000-0000EC690000}"/>
    <cellStyle name="Normal 6 2 2 6 2 5" xfId="27351" xr:uid="{00000000-0005-0000-0000-0000ED690000}"/>
    <cellStyle name="Normal 6 2 2 6 2 5 2" xfId="27352" xr:uid="{00000000-0005-0000-0000-0000EE690000}"/>
    <cellStyle name="Normal 6 2 2 6 2 5 3" xfId="27353" xr:uid="{00000000-0005-0000-0000-0000EF690000}"/>
    <cellStyle name="Normal 6 2 2 6 2 5 4" xfId="27354" xr:uid="{00000000-0005-0000-0000-0000F0690000}"/>
    <cellStyle name="Normal 6 2 2 6 2 6" xfId="27355" xr:uid="{00000000-0005-0000-0000-0000F1690000}"/>
    <cellStyle name="Normal 6 2 2 6 2 6 2" xfId="27356" xr:uid="{00000000-0005-0000-0000-0000F2690000}"/>
    <cellStyle name="Normal 6 2 2 6 2 6 3" xfId="27357" xr:uid="{00000000-0005-0000-0000-0000F3690000}"/>
    <cellStyle name="Normal 6 2 2 6 2 6 4" xfId="27358" xr:uid="{00000000-0005-0000-0000-0000F4690000}"/>
    <cellStyle name="Normal 6 2 2 6 2 7" xfId="27359" xr:uid="{00000000-0005-0000-0000-0000F5690000}"/>
    <cellStyle name="Normal 6 2 2 6 2 7 2" xfId="27360" xr:uid="{00000000-0005-0000-0000-0000F6690000}"/>
    <cellStyle name="Normal 6 2 2 6 2 7 3" xfId="27361" xr:uid="{00000000-0005-0000-0000-0000F7690000}"/>
    <cellStyle name="Normal 6 2 2 6 2 8" xfId="27362" xr:uid="{00000000-0005-0000-0000-0000F8690000}"/>
    <cellStyle name="Normal 6 2 2 6 2 9" xfId="27363" xr:uid="{00000000-0005-0000-0000-0000F9690000}"/>
    <cellStyle name="Normal 6 2 2 6 3" xfId="27364" xr:uid="{00000000-0005-0000-0000-0000FA690000}"/>
    <cellStyle name="Normal 6 2 2 6 3 2" xfId="27365" xr:uid="{00000000-0005-0000-0000-0000FB690000}"/>
    <cellStyle name="Normal 6 2 2 6 3 2 2" xfId="27366" xr:uid="{00000000-0005-0000-0000-0000FC690000}"/>
    <cellStyle name="Normal 6 2 2 6 3 2 2 2" xfId="27367" xr:uid="{00000000-0005-0000-0000-0000FD690000}"/>
    <cellStyle name="Normal 6 2 2 6 3 2 2 3" xfId="27368" xr:uid="{00000000-0005-0000-0000-0000FE690000}"/>
    <cellStyle name="Normal 6 2 2 6 3 2 2 4" xfId="27369" xr:uid="{00000000-0005-0000-0000-0000FF690000}"/>
    <cellStyle name="Normal 6 2 2 6 3 2 3" xfId="27370" xr:uid="{00000000-0005-0000-0000-0000006A0000}"/>
    <cellStyle name="Normal 6 2 2 6 3 2 3 2" xfId="27371" xr:uid="{00000000-0005-0000-0000-0000016A0000}"/>
    <cellStyle name="Normal 6 2 2 6 3 2 3 3" xfId="27372" xr:uid="{00000000-0005-0000-0000-0000026A0000}"/>
    <cellStyle name="Normal 6 2 2 6 3 2 4" xfId="27373" xr:uid="{00000000-0005-0000-0000-0000036A0000}"/>
    <cellStyle name="Normal 6 2 2 6 3 2 5" xfId="27374" xr:uid="{00000000-0005-0000-0000-0000046A0000}"/>
    <cellStyle name="Normal 6 2 2 6 3 2 6" xfId="27375" xr:uid="{00000000-0005-0000-0000-0000056A0000}"/>
    <cellStyle name="Normal 6 2 2 6 3 3" xfId="27376" xr:uid="{00000000-0005-0000-0000-0000066A0000}"/>
    <cellStyle name="Normal 6 2 2 6 3 3 2" xfId="27377" xr:uid="{00000000-0005-0000-0000-0000076A0000}"/>
    <cellStyle name="Normal 6 2 2 6 3 3 3" xfId="27378" xr:uid="{00000000-0005-0000-0000-0000086A0000}"/>
    <cellStyle name="Normal 6 2 2 6 3 3 4" xfId="27379" xr:uid="{00000000-0005-0000-0000-0000096A0000}"/>
    <cellStyle name="Normal 6 2 2 6 3 4" xfId="27380" xr:uid="{00000000-0005-0000-0000-00000A6A0000}"/>
    <cellStyle name="Normal 6 2 2 6 3 4 2" xfId="27381" xr:uid="{00000000-0005-0000-0000-00000B6A0000}"/>
    <cellStyle name="Normal 6 2 2 6 3 4 3" xfId="27382" xr:uid="{00000000-0005-0000-0000-00000C6A0000}"/>
    <cellStyle name="Normal 6 2 2 6 3 4 4" xfId="27383" xr:uid="{00000000-0005-0000-0000-00000D6A0000}"/>
    <cellStyle name="Normal 6 2 2 6 3 5" xfId="27384" xr:uid="{00000000-0005-0000-0000-00000E6A0000}"/>
    <cellStyle name="Normal 6 2 2 6 3 5 2" xfId="27385" xr:uid="{00000000-0005-0000-0000-00000F6A0000}"/>
    <cellStyle name="Normal 6 2 2 6 3 5 3" xfId="27386" xr:uid="{00000000-0005-0000-0000-0000106A0000}"/>
    <cellStyle name="Normal 6 2 2 6 3 5 4" xfId="27387" xr:uid="{00000000-0005-0000-0000-0000116A0000}"/>
    <cellStyle name="Normal 6 2 2 6 3 6" xfId="27388" xr:uid="{00000000-0005-0000-0000-0000126A0000}"/>
    <cellStyle name="Normal 6 2 2 6 3 6 2" xfId="27389" xr:uid="{00000000-0005-0000-0000-0000136A0000}"/>
    <cellStyle name="Normal 6 2 2 6 3 6 3" xfId="27390" xr:uid="{00000000-0005-0000-0000-0000146A0000}"/>
    <cellStyle name="Normal 6 2 2 6 3 7" xfId="27391" xr:uid="{00000000-0005-0000-0000-0000156A0000}"/>
    <cellStyle name="Normal 6 2 2 6 3 8" xfId="27392" xr:uid="{00000000-0005-0000-0000-0000166A0000}"/>
    <cellStyle name="Normal 6 2 2 6 3 9" xfId="27393" xr:uid="{00000000-0005-0000-0000-0000176A0000}"/>
    <cellStyle name="Normal 6 2 2 6 4" xfId="27394" xr:uid="{00000000-0005-0000-0000-0000186A0000}"/>
    <cellStyle name="Normal 6 2 2 6 4 2" xfId="27395" xr:uid="{00000000-0005-0000-0000-0000196A0000}"/>
    <cellStyle name="Normal 6 2 2 6 4 2 2" xfId="27396" xr:uid="{00000000-0005-0000-0000-00001A6A0000}"/>
    <cellStyle name="Normal 6 2 2 6 4 2 3" xfId="27397" xr:uid="{00000000-0005-0000-0000-00001B6A0000}"/>
    <cellStyle name="Normal 6 2 2 6 4 2 4" xfId="27398" xr:uid="{00000000-0005-0000-0000-00001C6A0000}"/>
    <cellStyle name="Normal 6 2 2 6 4 3" xfId="27399" xr:uid="{00000000-0005-0000-0000-00001D6A0000}"/>
    <cellStyle name="Normal 6 2 2 6 4 3 2" xfId="27400" xr:uid="{00000000-0005-0000-0000-00001E6A0000}"/>
    <cellStyle name="Normal 6 2 2 6 4 3 3" xfId="27401" xr:uid="{00000000-0005-0000-0000-00001F6A0000}"/>
    <cellStyle name="Normal 6 2 2 6 4 4" xfId="27402" xr:uid="{00000000-0005-0000-0000-0000206A0000}"/>
    <cellStyle name="Normal 6 2 2 6 4 5" xfId="27403" xr:uid="{00000000-0005-0000-0000-0000216A0000}"/>
    <cellStyle name="Normal 6 2 2 6 4 6" xfId="27404" xr:uid="{00000000-0005-0000-0000-0000226A0000}"/>
    <cellStyle name="Normal 6 2 2 6 5" xfId="27405" xr:uid="{00000000-0005-0000-0000-0000236A0000}"/>
    <cellStyle name="Normal 6 2 2 6 5 2" xfId="27406" xr:uid="{00000000-0005-0000-0000-0000246A0000}"/>
    <cellStyle name="Normal 6 2 2 6 5 3" xfId="27407" xr:uid="{00000000-0005-0000-0000-0000256A0000}"/>
    <cellStyle name="Normal 6 2 2 6 5 4" xfId="27408" xr:uid="{00000000-0005-0000-0000-0000266A0000}"/>
    <cellStyle name="Normal 6 2 2 6 6" xfId="27409" xr:uid="{00000000-0005-0000-0000-0000276A0000}"/>
    <cellStyle name="Normal 6 2 2 6 6 2" xfId="27410" xr:uid="{00000000-0005-0000-0000-0000286A0000}"/>
    <cellStyle name="Normal 6 2 2 6 6 3" xfId="27411" xr:uid="{00000000-0005-0000-0000-0000296A0000}"/>
    <cellStyle name="Normal 6 2 2 6 6 4" xfId="27412" xr:uid="{00000000-0005-0000-0000-00002A6A0000}"/>
    <cellStyle name="Normal 6 2 2 6 7" xfId="27413" xr:uid="{00000000-0005-0000-0000-00002B6A0000}"/>
    <cellStyle name="Normal 6 2 2 6 7 2" xfId="27414" xr:uid="{00000000-0005-0000-0000-00002C6A0000}"/>
    <cellStyle name="Normal 6 2 2 6 7 3" xfId="27415" xr:uid="{00000000-0005-0000-0000-00002D6A0000}"/>
    <cellStyle name="Normal 6 2 2 6 7 4" xfId="27416" xr:uid="{00000000-0005-0000-0000-00002E6A0000}"/>
    <cellStyle name="Normal 6 2 2 6 8" xfId="27417" xr:uid="{00000000-0005-0000-0000-00002F6A0000}"/>
    <cellStyle name="Normal 6 2 2 6 8 2" xfId="27418" xr:uid="{00000000-0005-0000-0000-0000306A0000}"/>
    <cellStyle name="Normal 6 2 2 6 8 3" xfId="27419" xr:uid="{00000000-0005-0000-0000-0000316A0000}"/>
    <cellStyle name="Normal 6 2 2 6 9" xfId="27420" xr:uid="{00000000-0005-0000-0000-0000326A0000}"/>
    <cellStyle name="Normal 6 2 2 7" xfId="27421" xr:uid="{00000000-0005-0000-0000-0000336A0000}"/>
    <cellStyle name="Normal 6 2 2 7 10" xfId="27422" xr:uid="{00000000-0005-0000-0000-0000346A0000}"/>
    <cellStyle name="Normal 6 2 2 7 11" xfId="27423" xr:uid="{00000000-0005-0000-0000-0000356A0000}"/>
    <cellStyle name="Normal 6 2 2 7 2" xfId="27424" xr:uid="{00000000-0005-0000-0000-0000366A0000}"/>
    <cellStyle name="Normal 6 2 2 7 2 10" xfId="27425" xr:uid="{00000000-0005-0000-0000-0000376A0000}"/>
    <cellStyle name="Normal 6 2 2 7 2 2" xfId="27426" xr:uid="{00000000-0005-0000-0000-0000386A0000}"/>
    <cellStyle name="Normal 6 2 2 7 2 2 2" xfId="27427" xr:uid="{00000000-0005-0000-0000-0000396A0000}"/>
    <cellStyle name="Normal 6 2 2 7 2 2 2 2" xfId="27428" xr:uid="{00000000-0005-0000-0000-00003A6A0000}"/>
    <cellStyle name="Normal 6 2 2 7 2 2 2 2 2" xfId="27429" xr:uid="{00000000-0005-0000-0000-00003B6A0000}"/>
    <cellStyle name="Normal 6 2 2 7 2 2 2 2 3" xfId="27430" xr:uid="{00000000-0005-0000-0000-00003C6A0000}"/>
    <cellStyle name="Normal 6 2 2 7 2 2 2 2 4" xfId="27431" xr:uid="{00000000-0005-0000-0000-00003D6A0000}"/>
    <cellStyle name="Normal 6 2 2 7 2 2 2 3" xfId="27432" xr:uid="{00000000-0005-0000-0000-00003E6A0000}"/>
    <cellStyle name="Normal 6 2 2 7 2 2 2 3 2" xfId="27433" xr:uid="{00000000-0005-0000-0000-00003F6A0000}"/>
    <cellStyle name="Normal 6 2 2 7 2 2 2 3 3" xfId="27434" xr:uid="{00000000-0005-0000-0000-0000406A0000}"/>
    <cellStyle name="Normal 6 2 2 7 2 2 2 4" xfId="27435" xr:uid="{00000000-0005-0000-0000-0000416A0000}"/>
    <cellStyle name="Normal 6 2 2 7 2 2 2 5" xfId="27436" xr:uid="{00000000-0005-0000-0000-0000426A0000}"/>
    <cellStyle name="Normal 6 2 2 7 2 2 2 6" xfId="27437" xr:uid="{00000000-0005-0000-0000-0000436A0000}"/>
    <cellStyle name="Normal 6 2 2 7 2 2 3" xfId="27438" xr:uid="{00000000-0005-0000-0000-0000446A0000}"/>
    <cellStyle name="Normal 6 2 2 7 2 2 3 2" xfId="27439" xr:uid="{00000000-0005-0000-0000-0000456A0000}"/>
    <cellStyle name="Normal 6 2 2 7 2 2 3 3" xfId="27440" xr:uid="{00000000-0005-0000-0000-0000466A0000}"/>
    <cellStyle name="Normal 6 2 2 7 2 2 3 4" xfId="27441" xr:uid="{00000000-0005-0000-0000-0000476A0000}"/>
    <cellStyle name="Normal 6 2 2 7 2 2 4" xfId="27442" xr:uid="{00000000-0005-0000-0000-0000486A0000}"/>
    <cellStyle name="Normal 6 2 2 7 2 2 4 2" xfId="27443" xr:uid="{00000000-0005-0000-0000-0000496A0000}"/>
    <cellStyle name="Normal 6 2 2 7 2 2 4 3" xfId="27444" xr:uid="{00000000-0005-0000-0000-00004A6A0000}"/>
    <cellStyle name="Normal 6 2 2 7 2 2 4 4" xfId="27445" xr:uid="{00000000-0005-0000-0000-00004B6A0000}"/>
    <cellStyle name="Normal 6 2 2 7 2 2 5" xfId="27446" xr:uid="{00000000-0005-0000-0000-00004C6A0000}"/>
    <cellStyle name="Normal 6 2 2 7 2 2 5 2" xfId="27447" xr:uid="{00000000-0005-0000-0000-00004D6A0000}"/>
    <cellStyle name="Normal 6 2 2 7 2 2 5 3" xfId="27448" xr:uid="{00000000-0005-0000-0000-00004E6A0000}"/>
    <cellStyle name="Normal 6 2 2 7 2 2 5 4" xfId="27449" xr:uid="{00000000-0005-0000-0000-00004F6A0000}"/>
    <cellStyle name="Normal 6 2 2 7 2 2 6" xfId="27450" xr:uid="{00000000-0005-0000-0000-0000506A0000}"/>
    <cellStyle name="Normal 6 2 2 7 2 2 6 2" xfId="27451" xr:uid="{00000000-0005-0000-0000-0000516A0000}"/>
    <cellStyle name="Normal 6 2 2 7 2 2 6 3" xfId="27452" xr:uid="{00000000-0005-0000-0000-0000526A0000}"/>
    <cellStyle name="Normal 6 2 2 7 2 2 7" xfId="27453" xr:uid="{00000000-0005-0000-0000-0000536A0000}"/>
    <cellStyle name="Normal 6 2 2 7 2 2 8" xfId="27454" xr:uid="{00000000-0005-0000-0000-0000546A0000}"/>
    <cellStyle name="Normal 6 2 2 7 2 2 9" xfId="27455" xr:uid="{00000000-0005-0000-0000-0000556A0000}"/>
    <cellStyle name="Normal 6 2 2 7 2 3" xfId="27456" xr:uid="{00000000-0005-0000-0000-0000566A0000}"/>
    <cellStyle name="Normal 6 2 2 7 2 3 2" xfId="27457" xr:uid="{00000000-0005-0000-0000-0000576A0000}"/>
    <cellStyle name="Normal 6 2 2 7 2 3 2 2" xfId="27458" xr:uid="{00000000-0005-0000-0000-0000586A0000}"/>
    <cellStyle name="Normal 6 2 2 7 2 3 2 3" xfId="27459" xr:uid="{00000000-0005-0000-0000-0000596A0000}"/>
    <cellStyle name="Normal 6 2 2 7 2 3 2 4" xfId="27460" xr:uid="{00000000-0005-0000-0000-00005A6A0000}"/>
    <cellStyle name="Normal 6 2 2 7 2 3 3" xfId="27461" xr:uid="{00000000-0005-0000-0000-00005B6A0000}"/>
    <cellStyle name="Normal 6 2 2 7 2 3 3 2" xfId="27462" xr:uid="{00000000-0005-0000-0000-00005C6A0000}"/>
    <cellStyle name="Normal 6 2 2 7 2 3 3 3" xfId="27463" xr:uid="{00000000-0005-0000-0000-00005D6A0000}"/>
    <cellStyle name="Normal 6 2 2 7 2 3 4" xfId="27464" xr:uid="{00000000-0005-0000-0000-00005E6A0000}"/>
    <cellStyle name="Normal 6 2 2 7 2 3 5" xfId="27465" xr:uid="{00000000-0005-0000-0000-00005F6A0000}"/>
    <cellStyle name="Normal 6 2 2 7 2 3 6" xfId="27466" xr:uid="{00000000-0005-0000-0000-0000606A0000}"/>
    <cellStyle name="Normal 6 2 2 7 2 4" xfId="27467" xr:uid="{00000000-0005-0000-0000-0000616A0000}"/>
    <cellStyle name="Normal 6 2 2 7 2 4 2" xfId="27468" xr:uid="{00000000-0005-0000-0000-0000626A0000}"/>
    <cellStyle name="Normal 6 2 2 7 2 4 3" xfId="27469" xr:uid="{00000000-0005-0000-0000-0000636A0000}"/>
    <cellStyle name="Normal 6 2 2 7 2 4 4" xfId="27470" xr:uid="{00000000-0005-0000-0000-0000646A0000}"/>
    <cellStyle name="Normal 6 2 2 7 2 5" xfId="27471" xr:uid="{00000000-0005-0000-0000-0000656A0000}"/>
    <cellStyle name="Normal 6 2 2 7 2 5 2" xfId="27472" xr:uid="{00000000-0005-0000-0000-0000666A0000}"/>
    <cellStyle name="Normal 6 2 2 7 2 5 3" xfId="27473" xr:uid="{00000000-0005-0000-0000-0000676A0000}"/>
    <cellStyle name="Normal 6 2 2 7 2 5 4" xfId="27474" xr:uid="{00000000-0005-0000-0000-0000686A0000}"/>
    <cellStyle name="Normal 6 2 2 7 2 6" xfId="27475" xr:uid="{00000000-0005-0000-0000-0000696A0000}"/>
    <cellStyle name="Normal 6 2 2 7 2 6 2" xfId="27476" xr:uid="{00000000-0005-0000-0000-00006A6A0000}"/>
    <cellStyle name="Normal 6 2 2 7 2 6 3" xfId="27477" xr:uid="{00000000-0005-0000-0000-00006B6A0000}"/>
    <cellStyle name="Normal 6 2 2 7 2 6 4" xfId="27478" xr:uid="{00000000-0005-0000-0000-00006C6A0000}"/>
    <cellStyle name="Normal 6 2 2 7 2 7" xfId="27479" xr:uid="{00000000-0005-0000-0000-00006D6A0000}"/>
    <cellStyle name="Normal 6 2 2 7 2 7 2" xfId="27480" xr:uid="{00000000-0005-0000-0000-00006E6A0000}"/>
    <cellStyle name="Normal 6 2 2 7 2 7 3" xfId="27481" xr:uid="{00000000-0005-0000-0000-00006F6A0000}"/>
    <cellStyle name="Normal 6 2 2 7 2 8" xfId="27482" xr:uid="{00000000-0005-0000-0000-0000706A0000}"/>
    <cellStyle name="Normal 6 2 2 7 2 9" xfId="27483" xr:uid="{00000000-0005-0000-0000-0000716A0000}"/>
    <cellStyle name="Normal 6 2 2 7 3" xfId="27484" xr:uid="{00000000-0005-0000-0000-0000726A0000}"/>
    <cellStyle name="Normal 6 2 2 7 3 2" xfId="27485" xr:uid="{00000000-0005-0000-0000-0000736A0000}"/>
    <cellStyle name="Normal 6 2 2 7 3 2 2" xfId="27486" xr:uid="{00000000-0005-0000-0000-0000746A0000}"/>
    <cellStyle name="Normal 6 2 2 7 3 2 2 2" xfId="27487" xr:uid="{00000000-0005-0000-0000-0000756A0000}"/>
    <cellStyle name="Normal 6 2 2 7 3 2 2 3" xfId="27488" xr:uid="{00000000-0005-0000-0000-0000766A0000}"/>
    <cellStyle name="Normal 6 2 2 7 3 2 2 4" xfId="27489" xr:uid="{00000000-0005-0000-0000-0000776A0000}"/>
    <cellStyle name="Normal 6 2 2 7 3 2 3" xfId="27490" xr:uid="{00000000-0005-0000-0000-0000786A0000}"/>
    <cellStyle name="Normal 6 2 2 7 3 2 3 2" xfId="27491" xr:uid="{00000000-0005-0000-0000-0000796A0000}"/>
    <cellStyle name="Normal 6 2 2 7 3 2 3 3" xfId="27492" xr:uid="{00000000-0005-0000-0000-00007A6A0000}"/>
    <cellStyle name="Normal 6 2 2 7 3 2 4" xfId="27493" xr:uid="{00000000-0005-0000-0000-00007B6A0000}"/>
    <cellStyle name="Normal 6 2 2 7 3 2 5" xfId="27494" xr:uid="{00000000-0005-0000-0000-00007C6A0000}"/>
    <cellStyle name="Normal 6 2 2 7 3 2 6" xfId="27495" xr:uid="{00000000-0005-0000-0000-00007D6A0000}"/>
    <cellStyle name="Normal 6 2 2 7 3 3" xfId="27496" xr:uid="{00000000-0005-0000-0000-00007E6A0000}"/>
    <cellStyle name="Normal 6 2 2 7 3 3 2" xfId="27497" xr:uid="{00000000-0005-0000-0000-00007F6A0000}"/>
    <cellStyle name="Normal 6 2 2 7 3 3 3" xfId="27498" xr:uid="{00000000-0005-0000-0000-0000806A0000}"/>
    <cellStyle name="Normal 6 2 2 7 3 3 4" xfId="27499" xr:uid="{00000000-0005-0000-0000-0000816A0000}"/>
    <cellStyle name="Normal 6 2 2 7 3 4" xfId="27500" xr:uid="{00000000-0005-0000-0000-0000826A0000}"/>
    <cellStyle name="Normal 6 2 2 7 3 4 2" xfId="27501" xr:uid="{00000000-0005-0000-0000-0000836A0000}"/>
    <cellStyle name="Normal 6 2 2 7 3 4 3" xfId="27502" xr:uid="{00000000-0005-0000-0000-0000846A0000}"/>
    <cellStyle name="Normal 6 2 2 7 3 4 4" xfId="27503" xr:uid="{00000000-0005-0000-0000-0000856A0000}"/>
    <cellStyle name="Normal 6 2 2 7 3 5" xfId="27504" xr:uid="{00000000-0005-0000-0000-0000866A0000}"/>
    <cellStyle name="Normal 6 2 2 7 3 5 2" xfId="27505" xr:uid="{00000000-0005-0000-0000-0000876A0000}"/>
    <cellStyle name="Normal 6 2 2 7 3 5 3" xfId="27506" xr:uid="{00000000-0005-0000-0000-0000886A0000}"/>
    <cellStyle name="Normal 6 2 2 7 3 5 4" xfId="27507" xr:uid="{00000000-0005-0000-0000-0000896A0000}"/>
    <cellStyle name="Normal 6 2 2 7 3 6" xfId="27508" xr:uid="{00000000-0005-0000-0000-00008A6A0000}"/>
    <cellStyle name="Normal 6 2 2 7 3 6 2" xfId="27509" xr:uid="{00000000-0005-0000-0000-00008B6A0000}"/>
    <cellStyle name="Normal 6 2 2 7 3 6 3" xfId="27510" xr:uid="{00000000-0005-0000-0000-00008C6A0000}"/>
    <cellStyle name="Normal 6 2 2 7 3 7" xfId="27511" xr:uid="{00000000-0005-0000-0000-00008D6A0000}"/>
    <cellStyle name="Normal 6 2 2 7 3 8" xfId="27512" xr:uid="{00000000-0005-0000-0000-00008E6A0000}"/>
    <cellStyle name="Normal 6 2 2 7 3 9" xfId="27513" xr:uid="{00000000-0005-0000-0000-00008F6A0000}"/>
    <cellStyle name="Normal 6 2 2 7 4" xfId="27514" xr:uid="{00000000-0005-0000-0000-0000906A0000}"/>
    <cellStyle name="Normal 6 2 2 7 4 2" xfId="27515" xr:uid="{00000000-0005-0000-0000-0000916A0000}"/>
    <cellStyle name="Normal 6 2 2 7 4 2 2" xfId="27516" xr:uid="{00000000-0005-0000-0000-0000926A0000}"/>
    <cellStyle name="Normal 6 2 2 7 4 2 3" xfId="27517" xr:uid="{00000000-0005-0000-0000-0000936A0000}"/>
    <cellStyle name="Normal 6 2 2 7 4 2 4" xfId="27518" xr:uid="{00000000-0005-0000-0000-0000946A0000}"/>
    <cellStyle name="Normal 6 2 2 7 4 3" xfId="27519" xr:uid="{00000000-0005-0000-0000-0000956A0000}"/>
    <cellStyle name="Normal 6 2 2 7 4 3 2" xfId="27520" xr:uid="{00000000-0005-0000-0000-0000966A0000}"/>
    <cellStyle name="Normal 6 2 2 7 4 3 3" xfId="27521" xr:uid="{00000000-0005-0000-0000-0000976A0000}"/>
    <cellStyle name="Normal 6 2 2 7 4 4" xfId="27522" xr:uid="{00000000-0005-0000-0000-0000986A0000}"/>
    <cellStyle name="Normal 6 2 2 7 4 5" xfId="27523" xr:uid="{00000000-0005-0000-0000-0000996A0000}"/>
    <cellStyle name="Normal 6 2 2 7 4 6" xfId="27524" xr:uid="{00000000-0005-0000-0000-00009A6A0000}"/>
    <cellStyle name="Normal 6 2 2 7 5" xfId="27525" xr:uid="{00000000-0005-0000-0000-00009B6A0000}"/>
    <cellStyle name="Normal 6 2 2 7 5 2" xfId="27526" xr:uid="{00000000-0005-0000-0000-00009C6A0000}"/>
    <cellStyle name="Normal 6 2 2 7 5 3" xfId="27527" xr:uid="{00000000-0005-0000-0000-00009D6A0000}"/>
    <cellStyle name="Normal 6 2 2 7 5 4" xfId="27528" xr:uid="{00000000-0005-0000-0000-00009E6A0000}"/>
    <cellStyle name="Normal 6 2 2 7 6" xfId="27529" xr:uid="{00000000-0005-0000-0000-00009F6A0000}"/>
    <cellStyle name="Normal 6 2 2 7 6 2" xfId="27530" xr:uid="{00000000-0005-0000-0000-0000A06A0000}"/>
    <cellStyle name="Normal 6 2 2 7 6 3" xfId="27531" xr:uid="{00000000-0005-0000-0000-0000A16A0000}"/>
    <cellStyle name="Normal 6 2 2 7 6 4" xfId="27532" xr:uid="{00000000-0005-0000-0000-0000A26A0000}"/>
    <cellStyle name="Normal 6 2 2 7 7" xfId="27533" xr:uid="{00000000-0005-0000-0000-0000A36A0000}"/>
    <cellStyle name="Normal 6 2 2 7 7 2" xfId="27534" xr:uid="{00000000-0005-0000-0000-0000A46A0000}"/>
    <cellStyle name="Normal 6 2 2 7 7 3" xfId="27535" xr:uid="{00000000-0005-0000-0000-0000A56A0000}"/>
    <cellStyle name="Normal 6 2 2 7 7 4" xfId="27536" xr:uid="{00000000-0005-0000-0000-0000A66A0000}"/>
    <cellStyle name="Normal 6 2 2 7 8" xfId="27537" xr:uid="{00000000-0005-0000-0000-0000A76A0000}"/>
    <cellStyle name="Normal 6 2 2 7 8 2" xfId="27538" xr:uid="{00000000-0005-0000-0000-0000A86A0000}"/>
    <cellStyle name="Normal 6 2 2 7 8 3" xfId="27539" xr:uid="{00000000-0005-0000-0000-0000A96A0000}"/>
    <cellStyle name="Normal 6 2 2 7 9" xfId="27540" xr:uid="{00000000-0005-0000-0000-0000AA6A0000}"/>
    <cellStyle name="Normal 6 2 2 8" xfId="27541" xr:uid="{00000000-0005-0000-0000-0000AB6A0000}"/>
    <cellStyle name="Normal 6 2 2 8 10" xfId="27542" xr:uid="{00000000-0005-0000-0000-0000AC6A0000}"/>
    <cellStyle name="Normal 6 2 2 8 11" xfId="27543" xr:uid="{00000000-0005-0000-0000-0000AD6A0000}"/>
    <cellStyle name="Normal 6 2 2 8 2" xfId="27544" xr:uid="{00000000-0005-0000-0000-0000AE6A0000}"/>
    <cellStyle name="Normal 6 2 2 8 2 10" xfId="27545" xr:uid="{00000000-0005-0000-0000-0000AF6A0000}"/>
    <cellStyle name="Normal 6 2 2 8 2 2" xfId="27546" xr:uid="{00000000-0005-0000-0000-0000B06A0000}"/>
    <cellStyle name="Normal 6 2 2 8 2 2 2" xfId="27547" xr:uid="{00000000-0005-0000-0000-0000B16A0000}"/>
    <cellStyle name="Normal 6 2 2 8 2 2 2 2" xfId="27548" xr:uid="{00000000-0005-0000-0000-0000B26A0000}"/>
    <cellStyle name="Normal 6 2 2 8 2 2 2 2 2" xfId="27549" xr:uid="{00000000-0005-0000-0000-0000B36A0000}"/>
    <cellStyle name="Normal 6 2 2 8 2 2 2 2 3" xfId="27550" xr:uid="{00000000-0005-0000-0000-0000B46A0000}"/>
    <cellStyle name="Normal 6 2 2 8 2 2 2 2 4" xfId="27551" xr:uid="{00000000-0005-0000-0000-0000B56A0000}"/>
    <cellStyle name="Normal 6 2 2 8 2 2 2 3" xfId="27552" xr:uid="{00000000-0005-0000-0000-0000B66A0000}"/>
    <cellStyle name="Normal 6 2 2 8 2 2 2 3 2" xfId="27553" xr:uid="{00000000-0005-0000-0000-0000B76A0000}"/>
    <cellStyle name="Normal 6 2 2 8 2 2 2 3 3" xfId="27554" xr:uid="{00000000-0005-0000-0000-0000B86A0000}"/>
    <cellStyle name="Normal 6 2 2 8 2 2 2 4" xfId="27555" xr:uid="{00000000-0005-0000-0000-0000B96A0000}"/>
    <cellStyle name="Normal 6 2 2 8 2 2 2 5" xfId="27556" xr:uid="{00000000-0005-0000-0000-0000BA6A0000}"/>
    <cellStyle name="Normal 6 2 2 8 2 2 2 6" xfId="27557" xr:uid="{00000000-0005-0000-0000-0000BB6A0000}"/>
    <cellStyle name="Normal 6 2 2 8 2 2 3" xfId="27558" xr:uid="{00000000-0005-0000-0000-0000BC6A0000}"/>
    <cellStyle name="Normal 6 2 2 8 2 2 3 2" xfId="27559" xr:uid="{00000000-0005-0000-0000-0000BD6A0000}"/>
    <cellStyle name="Normal 6 2 2 8 2 2 3 3" xfId="27560" xr:uid="{00000000-0005-0000-0000-0000BE6A0000}"/>
    <cellStyle name="Normal 6 2 2 8 2 2 3 4" xfId="27561" xr:uid="{00000000-0005-0000-0000-0000BF6A0000}"/>
    <cellStyle name="Normal 6 2 2 8 2 2 4" xfId="27562" xr:uid="{00000000-0005-0000-0000-0000C06A0000}"/>
    <cellStyle name="Normal 6 2 2 8 2 2 4 2" xfId="27563" xr:uid="{00000000-0005-0000-0000-0000C16A0000}"/>
    <cellStyle name="Normal 6 2 2 8 2 2 4 3" xfId="27564" xr:uid="{00000000-0005-0000-0000-0000C26A0000}"/>
    <cellStyle name="Normal 6 2 2 8 2 2 4 4" xfId="27565" xr:uid="{00000000-0005-0000-0000-0000C36A0000}"/>
    <cellStyle name="Normal 6 2 2 8 2 2 5" xfId="27566" xr:uid="{00000000-0005-0000-0000-0000C46A0000}"/>
    <cellStyle name="Normal 6 2 2 8 2 2 5 2" xfId="27567" xr:uid="{00000000-0005-0000-0000-0000C56A0000}"/>
    <cellStyle name="Normal 6 2 2 8 2 2 5 3" xfId="27568" xr:uid="{00000000-0005-0000-0000-0000C66A0000}"/>
    <cellStyle name="Normal 6 2 2 8 2 2 5 4" xfId="27569" xr:uid="{00000000-0005-0000-0000-0000C76A0000}"/>
    <cellStyle name="Normal 6 2 2 8 2 2 6" xfId="27570" xr:uid="{00000000-0005-0000-0000-0000C86A0000}"/>
    <cellStyle name="Normal 6 2 2 8 2 2 6 2" xfId="27571" xr:uid="{00000000-0005-0000-0000-0000C96A0000}"/>
    <cellStyle name="Normal 6 2 2 8 2 2 6 3" xfId="27572" xr:uid="{00000000-0005-0000-0000-0000CA6A0000}"/>
    <cellStyle name="Normal 6 2 2 8 2 2 7" xfId="27573" xr:uid="{00000000-0005-0000-0000-0000CB6A0000}"/>
    <cellStyle name="Normal 6 2 2 8 2 2 8" xfId="27574" xr:uid="{00000000-0005-0000-0000-0000CC6A0000}"/>
    <cellStyle name="Normal 6 2 2 8 2 2 9" xfId="27575" xr:uid="{00000000-0005-0000-0000-0000CD6A0000}"/>
    <cellStyle name="Normal 6 2 2 8 2 3" xfId="27576" xr:uid="{00000000-0005-0000-0000-0000CE6A0000}"/>
    <cellStyle name="Normal 6 2 2 8 2 3 2" xfId="27577" xr:uid="{00000000-0005-0000-0000-0000CF6A0000}"/>
    <cellStyle name="Normal 6 2 2 8 2 3 2 2" xfId="27578" xr:uid="{00000000-0005-0000-0000-0000D06A0000}"/>
    <cellStyle name="Normal 6 2 2 8 2 3 2 3" xfId="27579" xr:uid="{00000000-0005-0000-0000-0000D16A0000}"/>
    <cellStyle name="Normal 6 2 2 8 2 3 2 4" xfId="27580" xr:uid="{00000000-0005-0000-0000-0000D26A0000}"/>
    <cellStyle name="Normal 6 2 2 8 2 3 3" xfId="27581" xr:uid="{00000000-0005-0000-0000-0000D36A0000}"/>
    <cellStyle name="Normal 6 2 2 8 2 3 3 2" xfId="27582" xr:uid="{00000000-0005-0000-0000-0000D46A0000}"/>
    <cellStyle name="Normal 6 2 2 8 2 3 3 3" xfId="27583" xr:uid="{00000000-0005-0000-0000-0000D56A0000}"/>
    <cellStyle name="Normal 6 2 2 8 2 3 4" xfId="27584" xr:uid="{00000000-0005-0000-0000-0000D66A0000}"/>
    <cellStyle name="Normal 6 2 2 8 2 3 5" xfId="27585" xr:uid="{00000000-0005-0000-0000-0000D76A0000}"/>
    <cellStyle name="Normal 6 2 2 8 2 3 6" xfId="27586" xr:uid="{00000000-0005-0000-0000-0000D86A0000}"/>
    <cellStyle name="Normal 6 2 2 8 2 4" xfId="27587" xr:uid="{00000000-0005-0000-0000-0000D96A0000}"/>
    <cellStyle name="Normal 6 2 2 8 2 4 2" xfId="27588" xr:uid="{00000000-0005-0000-0000-0000DA6A0000}"/>
    <cellStyle name="Normal 6 2 2 8 2 4 3" xfId="27589" xr:uid="{00000000-0005-0000-0000-0000DB6A0000}"/>
    <cellStyle name="Normal 6 2 2 8 2 4 4" xfId="27590" xr:uid="{00000000-0005-0000-0000-0000DC6A0000}"/>
    <cellStyle name="Normal 6 2 2 8 2 5" xfId="27591" xr:uid="{00000000-0005-0000-0000-0000DD6A0000}"/>
    <cellStyle name="Normal 6 2 2 8 2 5 2" xfId="27592" xr:uid="{00000000-0005-0000-0000-0000DE6A0000}"/>
    <cellStyle name="Normal 6 2 2 8 2 5 3" xfId="27593" xr:uid="{00000000-0005-0000-0000-0000DF6A0000}"/>
    <cellStyle name="Normal 6 2 2 8 2 5 4" xfId="27594" xr:uid="{00000000-0005-0000-0000-0000E06A0000}"/>
    <cellStyle name="Normal 6 2 2 8 2 6" xfId="27595" xr:uid="{00000000-0005-0000-0000-0000E16A0000}"/>
    <cellStyle name="Normal 6 2 2 8 2 6 2" xfId="27596" xr:uid="{00000000-0005-0000-0000-0000E26A0000}"/>
    <cellStyle name="Normal 6 2 2 8 2 6 3" xfId="27597" xr:uid="{00000000-0005-0000-0000-0000E36A0000}"/>
    <cellStyle name="Normal 6 2 2 8 2 6 4" xfId="27598" xr:uid="{00000000-0005-0000-0000-0000E46A0000}"/>
    <cellStyle name="Normal 6 2 2 8 2 7" xfId="27599" xr:uid="{00000000-0005-0000-0000-0000E56A0000}"/>
    <cellStyle name="Normal 6 2 2 8 2 7 2" xfId="27600" xr:uid="{00000000-0005-0000-0000-0000E66A0000}"/>
    <cellStyle name="Normal 6 2 2 8 2 7 3" xfId="27601" xr:uid="{00000000-0005-0000-0000-0000E76A0000}"/>
    <cellStyle name="Normal 6 2 2 8 2 8" xfId="27602" xr:uid="{00000000-0005-0000-0000-0000E86A0000}"/>
    <cellStyle name="Normal 6 2 2 8 2 9" xfId="27603" xr:uid="{00000000-0005-0000-0000-0000E96A0000}"/>
    <cellStyle name="Normal 6 2 2 8 3" xfId="27604" xr:uid="{00000000-0005-0000-0000-0000EA6A0000}"/>
    <cellStyle name="Normal 6 2 2 8 3 2" xfId="27605" xr:uid="{00000000-0005-0000-0000-0000EB6A0000}"/>
    <cellStyle name="Normal 6 2 2 8 3 2 2" xfId="27606" xr:uid="{00000000-0005-0000-0000-0000EC6A0000}"/>
    <cellStyle name="Normal 6 2 2 8 3 2 2 2" xfId="27607" xr:uid="{00000000-0005-0000-0000-0000ED6A0000}"/>
    <cellStyle name="Normal 6 2 2 8 3 2 2 3" xfId="27608" xr:uid="{00000000-0005-0000-0000-0000EE6A0000}"/>
    <cellStyle name="Normal 6 2 2 8 3 2 2 4" xfId="27609" xr:uid="{00000000-0005-0000-0000-0000EF6A0000}"/>
    <cellStyle name="Normal 6 2 2 8 3 2 3" xfId="27610" xr:uid="{00000000-0005-0000-0000-0000F06A0000}"/>
    <cellStyle name="Normal 6 2 2 8 3 2 3 2" xfId="27611" xr:uid="{00000000-0005-0000-0000-0000F16A0000}"/>
    <cellStyle name="Normal 6 2 2 8 3 2 3 3" xfId="27612" xr:uid="{00000000-0005-0000-0000-0000F26A0000}"/>
    <cellStyle name="Normal 6 2 2 8 3 2 4" xfId="27613" xr:uid="{00000000-0005-0000-0000-0000F36A0000}"/>
    <cellStyle name="Normal 6 2 2 8 3 2 5" xfId="27614" xr:uid="{00000000-0005-0000-0000-0000F46A0000}"/>
    <cellStyle name="Normal 6 2 2 8 3 2 6" xfId="27615" xr:uid="{00000000-0005-0000-0000-0000F56A0000}"/>
    <cellStyle name="Normal 6 2 2 8 3 3" xfId="27616" xr:uid="{00000000-0005-0000-0000-0000F66A0000}"/>
    <cellStyle name="Normal 6 2 2 8 3 3 2" xfId="27617" xr:uid="{00000000-0005-0000-0000-0000F76A0000}"/>
    <cellStyle name="Normal 6 2 2 8 3 3 3" xfId="27618" xr:uid="{00000000-0005-0000-0000-0000F86A0000}"/>
    <cellStyle name="Normal 6 2 2 8 3 3 4" xfId="27619" xr:uid="{00000000-0005-0000-0000-0000F96A0000}"/>
    <cellStyle name="Normal 6 2 2 8 3 4" xfId="27620" xr:uid="{00000000-0005-0000-0000-0000FA6A0000}"/>
    <cellStyle name="Normal 6 2 2 8 3 4 2" xfId="27621" xr:uid="{00000000-0005-0000-0000-0000FB6A0000}"/>
    <cellStyle name="Normal 6 2 2 8 3 4 3" xfId="27622" xr:uid="{00000000-0005-0000-0000-0000FC6A0000}"/>
    <cellStyle name="Normal 6 2 2 8 3 4 4" xfId="27623" xr:uid="{00000000-0005-0000-0000-0000FD6A0000}"/>
    <cellStyle name="Normal 6 2 2 8 3 5" xfId="27624" xr:uid="{00000000-0005-0000-0000-0000FE6A0000}"/>
    <cellStyle name="Normal 6 2 2 8 3 5 2" xfId="27625" xr:uid="{00000000-0005-0000-0000-0000FF6A0000}"/>
    <cellStyle name="Normal 6 2 2 8 3 5 3" xfId="27626" xr:uid="{00000000-0005-0000-0000-0000006B0000}"/>
    <cellStyle name="Normal 6 2 2 8 3 5 4" xfId="27627" xr:uid="{00000000-0005-0000-0000-0000016B0000}"/>
    <cellStyle name="Normal 6 2 2 8 3 6" xfId="27628" xr:uid="{00000000-0005-0000-0000-0000026B0000}"/>
    <cellStyle name="Normal 6 2 2 8 3 6 2" xfId="27629" xr:uid="{00000000-0005-0000-0000-0000036B0000}"/>
    <cellStyle name="Normal 6 2 2 8 3 6 3" xfId="27630" xr:uid="{00000000-0005-0000-0000-0000046B0000}"/>
    <cellStyle name="Normal 6 2 2 8 3 7" xfId="27631" xr:uid="{00000000-0005-0000-0000-0000056B0000}"/>
    <cellStyle name="Normal 6 2 2 8 3 8" xfId="27632" xr:uid="{00000000-0005-0000-0000-0000066B0000}"/>
    <cellStyle name="Normal 6 2 2 8 3 9" xfId="27633" xr:uid="{00000000-0005-0000-0000-0000076B0000}"/>
    <cellStyle name="Normal 6 2 2 8 4" xfId="27634" xr:uid="{00000000-0005-0000-0000-0000086B0000}"/>
    <cellStyle name="Normal 6 2 2 8 4 2" xfId="27635" xr:uid="{00000000-0005-0000-0000-0000096B0000}"/>
    <cellStyle name="Normal 6 2 2 8 4 2 2" xfId="27636" xr:uid="{00000000-0005-0000-0000-00000A6B0000}"/>
    <cellStyle name="Normal 6 2 2 8 4 2 3" xfId="27637" xr:uid="{00000000-0005-0000-0000-00000B6B0000}"/>
    <cellStyle name="Normal 6 2 2 8 4 2 4" xfId="27638" xr:uid="{00000000-0005-0000-0000-00000C6B0000}"/>
    <cellStyle name="Normal 6 2 2 8 4 3" xfId="27639" xr:uid="{00000000-0005-0000-0000-00000D6B0000}"/>
    <cellStyle name="Normal 6 2 2 8 4 3 2" xfId="27640" xr:uid="{00000000-0005-0000-0000-00000E6B0000}"/>
    <cellStyle name="Normal 6 2 2 8 4 3 3" xfId="27641" xr:uid="{00000000-0005-0000-0000-00000F6B0000}"/>
    <cellStyle name="Normal 6 2 2 8 4 4" xfId="27642" xr:uid="{00000000-0005-0000-0000-0000106B0000}"/>
    <cellStyle name="Normal 6 2 2 8 4 5" xfId="27643" xr:uid="{00000000-0005-0000-0000-0000116B0000}"/>
    <cellStyle name="Normal 6 2 2 8 4 6" xfId="27644" xr:uid="{00000000-0005-0000-0000-0000126B0000}"/>
    <cellStyle name="Normal 6 2 2 8 5" xfId="27645" xr:uid="{00000000-0005-0000-0000-0000136B0000}"/>
    <cellStyle name="Normal 6 2 2 8 5 2" xfId="27646" xr:uid="{00000000-0005-0000-0000-0000146B0000}"/>
    <cellStyle name="Normal 6 2 2 8 5 3" xfId="27647" xr:uid="{00000000-0005-0000-0000-0000156B0000}"/>
    <cellStyle name="Normal 6 2 2 8 5 4" xfId="27648" xr:uid="{00000000-0005-0000-0000-0000166B0000}"/>
    <cellStyle name="Normal 6 2 2 8 6" xfId="27649" xr:uid="{00000000-0005-0000-0000-0000176B0000}"/>
    <cellStyle name="Normal 6 2 2 8 6 2" xfId="27650" xr:uid="{00000000-0005-0000-0000-0000186B0000}"/>
    <cellStyle name="Normal 6 2 2 8 6 3" xfId="27651" xr:uid="{00000000-0005-0000-0000-0000196B0000}"/>
    <cellStyle name="Normal 6 2 2 8 6 4" xfId="27652" xr:uid="{00000000-0005-0000-0000-00001A6B0000}"/>
    <cellStyle name="Normal 6 2 2 8 7" xfId="27653" xr:uid="{00000000-0005-0000-0000-00001B6B0000}"/>
    <cellStyle name="Normal 6 2 2 8 7 2" xfId="27654" xr:uid="{00000000-0005-0000-0000-00001C6B0000}"/>
    <cellStyle name="Normal 6 2 2 8 7 3" xfId="27655" xr:uid="{00000000-0005-0000-0000-00001D6B0000}"/>
    <cellStyle name="Normal 6 2 2 8 7 4" xfId="27656" xr:uid="{00000000-0005-0000-0000-00001E6B0000}"/>
    <cellStyle name="Normal 6 2 2 8 8" xfId="27657" xr:uid="{00000000-0005-0000-0000-00001F6B0000}"/>
    <cellStyle name="Normal 6 2 2 8 8 2" xfId="27658" xr:uid="{00000000-0005-0000-0000-0000206B0000}"/>
    <cellStyle name="Normal 6 2 2 8 8 3" xfId="27659" xr:uid="{00000000-0005-0000-0000-0000216B0000}"/>
    <cellStyle name="Normal 6 2 2 8 9" xfId="27660" xr:uid="{00000000-0005-0000-0000-0000226B0000}"/>
    <cellStyle name="Normal 6 2 2 9" xfId="27661" xr:uid="{00000000-0005-0000-0000-0000236B0000}"/>
    <cellStyle name="Normal 6 2 2 9 10" xfId="27662" xr:uid="{00000000-0005-0000-0000-0000246B0000}"/>
    <cellStyle name="Normal 6 2 2 9 2" xfId="27663" xr:uid="{00000000-0005-0000-0000-0000256B0000}"/>
    <cellStyle name="Normal 6 2 2 9 2 2" xfId="27664" xr:uid="{00000000-0005-0000-0000-0000266B0000}"/>
    <cellStyle name="Normal 6 2 2 9 2 2 2" xfId="27665" xr:uid="{00000000-0005-0000-0000-0000276B0000}"/>
    <cellStyle name="Normal 6 2 2 9 2 2 2 2" xfId="27666" xr:uid="{00000000-0005-0000-0000-0000286B0000}"/>
    <cellStyle name="Normal 6 2 2 9 2 2 2 3" xfId="27667" xr:uid="{00000000-0005-0000-0000-0000296B0000}"/>
    <cellStyle name="Normal 6 2 2 9 2 2 2 4" xfId="27668" xr:uid="{00000000-0005-0000-0000-00002A6B0000}"/>
    <cellStyle name="Normal 6 2 2 9 2 2 3" xfId="27669" xr:uid="{00000000-0005-0000-0000-00002B6B0000}"/>
    <cellStyle name="Normal 6 2 2 9 2 2 3 2" xfId="27670" xr:uid="{00000000-0005-0000-0000-00002C6B0000}"/>
    <cellStyle name="Normal 6 2 2 9 2 2 3 3" xfId="27671" xr:uid="{00000000-0005-0000-0000-00002D6B0000}"/>
    <cellStyle name="Normal 6 2 2 9 2 2 4" xfId="27672" xr:uid="{00000000-0005-0000-0000-00002E6B0000}"/>
    <cellStyle name="Normal 6 2 2 9 2 2 5" xfId="27673" xr:uid="{00000000-0005-0000-0000-00002F6B0000}"/>
    <cellStyle name="Normal 6 2 2 9 2 2 6" xfId="27674" xr:uid="{00000000-0005-0000-0000-0000306B0000}"/>
    <cellStyle name="Normal 6 2 2 9 2 3" xfId="27675" xr:uid="{00000000-0005-0000-0000-0000316B0000}"/>
    <cellStyle name="Normal 6 2 2 9 2 3 2" xfId="27676" xr:uid="{00000000-0005-0000-0000-0000326B0000}"/>
    <cellStyle name="Normal 6 2 2 9 2 3 3" xfId="27677" xr:uid="{00000000-0005-0000-0000-0000336B0000}"/>
    <cellStyle name="Normal 6 2 2 9 2 3 4" xfId="27678" xr:uid="{00000000-0005-0000-0000-0000346B0000}"/>
    <cellStyle name="Normal 6 2 2 9 2 4" xfId="27679" xr:uid="{00000000-0005-0000-0000-0000356B0000}"/>
    <cellStyle name="Normal 6 2 2 9 2 4 2" xfId="27680" xr:uid="{00000000-0005-0000-0000-0000366B0000}"/>
    <cellStyle name="Normal 6 2 2 9 2 4 3" xfId="27681" xr:uid="{00000000-0005-0000-0000-0000376B0000}"/>
    <cellStyle name="Normal 6 2 2 9 2 4 4" xfId="27682" xr:uid="{00000000-0005-0000-0000-0000386B0000}"/>
    <cellStyle name="Normal 6 2 2 9 2 5" xfId="27683" xr:uid="{00000000-0005-0000-0000-0000396B0000}"/>
    <cellStyle name="Normal 6 2 2 9 2 5 2" xfId="27684" xr:uid="{00000000-0005-0000-0000-00003A6B0000}"/>
    <cellStyle name="Normal 6 2 2 9 2 5 3" xfId="27685" xr:uid="{00000000-0005-0000-0000-00003B6B0000}"/>
    <cellStyle name="Normal 6 2 2 9 2 5 4" xfId="27686" xr:uid="{00000000-0005-0000-0000-00003C6B0000}"/>
    <cellStyle name="Normal 6 2 2 9 2 6" xfId="27687" xr:uid="{00000000-0005-0000-0000-00003D6B0000}"/>
    <cellStyle name="Normal 6 2 2 9 2 6 2" xfId="27688" xr:uid="{00000000-0005-0000-0000-00003E6B0000}"/>
    <cellStyle name="Normal 6 2 2 9 2 6 3" xfId="27689" xr:uid="{00000000-0005-0000-0000-00003F6B0000}"/>
    <cellStyle name="Normal 6 2 2 9 2 7" xfId="27690" xr:uid="{00000000-0005-0000-0000-0000406B0000}"/>
    <cellStyle name="Normal 6 2 2 9 2 8" xfId="27691" xr:uid="{00000000-0005-0000-0000-0000416B0000}"/>
    <cellStyle name="Normal 6 2 2 9 2 9" xfId="27692" xr:uid="{00000000-0005-0000-0000-0000426B0000}"/>
    <cellStyle name="Normal 6 2 2 9 3" xfId="27693" xr:uid="{00000000-0005-0000-0000-0000436B0000}"/>
    <cellStyle name="Normal 6 2 2 9 3 2" xfId="27694" xr:uid="{00000000-0005-0000-0000-0000446B0000}"/>
    <cellStyle name="Normal 6 2 2 9 3 2 2" xfId="27695" xr:uid="{00000000-0005-0000-0000-0000456B0000}"/>
    <cellStyle name="Normal 6 2 2 9 3 2 3" xfId="27696" xr:uid="{00000000-0005-0000-0000-0000466B0000}"/>
    <cellStyle name="Normal 6 2 2 9 3 2 4" xfId="27697" xr:uid="{00000000-0005-0000-0000-0000476B0000}"/>
    <cellStyle name="Normal 6 2 2 9 3 3" xfId="27698" xr:uid="{00000000-0005-0000-0000-0000486B0000}"/>
    <cellStyle name="Normal 6 2 2 9 3 3 2" xfId="27699" xr:uid="{00000000-0005-0000-0000-0000496B0000}"/>
    <cellStyle name="Normal 6 2 2 9 3 3 3" xfId="27700" xr:uid="{00000000-0005-0000-0000-00004A6B0000}"/>
    <cellStyle name="Normal 6 2 2 9 3 4" xfId="27701" xr:uid="{00000000-0005-0000-0000-00004B6B0000}"/>
    <cellStyle name="Normal 6 2 2 9 3 5" xfId="27702" xr:uid="{00000000-0005-0000-0000-00004C6B0000}"/>
    <cellStyle name="Normal 6 2 2 9 3 6" xfId="27703" xr:uid="{00000000-0005-0000-0000-00004D6B0000}"/>
    <cellStyle name="Normal 6 2 2 9 4" xfId="27704" xr:uid="{00000000-0005-0000-0000-00004E6B0000}"/>
    <cellStyle name="Normal 6 2 2 9 4 2" xfId="27705" xr:uid="{00000000-0005-0000-0000-00004F6B0000}"/>
    <cellStyle name="Normal 6 2 2 9 4 3" xfId="27706" xr:uid="{00000000-0005-0000-0000-0000506B0000}"/>
    <cellStyle name="Normal 6 2 2 9 4 4" xfId="27707" xr:uid="{00000000-0005-0000-0000-0000516B0000}"/>
    <cellStyle name="Normal 6 2 2 9 5" xfId="27708" xr:uid="{00000000-0005-0000-0000-0000526B0000}"/>
    <cellStyle name="Normal 6 2 2 9 5 2" xfId="27709" xr:uid="{00000000-0005-0000-0000-0000536B0000}"/>
    <cellStyle name="Normal 6 2 2 9 5 3" xfId="27710" xr:uid="{00000000-0005-0000-0000-0000546B0000}"/>
    <cellStyle name="Normal 6 2 2 9 5 4" xfId="27711" xr:uid="{00000000-0005-0000-0000-0000556B0000}"/>
    <cellStyle name="Normal 6 2 2 9 6" xfId="27712" xr:uid="{00000000-0005-0000-0000-0000566B0000}"/>
    <cellStyle name="Normal 6 2 2 9 6 2" xfId="27713" xr:uid="{00000000-0005-0000-0000-0000576B0000}"/>
    <cellStyle name="Normal 6 2 2 9 6 3" xfId="27714" xr:uid="{00000000-0005-0000-0000-0000586B0000}"/>
    <cellStyle name="Normal 6 2 2 9 6 4" xfId="27715" xr:uid="{00000000-0005-0000-0000-0000596B0000}"/>
    <cellStyle name="Normal 6 2 2 9 7" xfId="27716" xr:uid="{00000000-0005-0000-0000-00005A6B0000}"/>
    <cellStyle name="Normal 6 2 2 9 7 2" xfId="27717" xr:uid="{00000000-0005-0000-0000-00005B6B0000}"/>
    <cellStyle name="Normal 6 2 2 9 7 3" xfId="27718" xr:uid="{00000000-0005-0000-0000-00005C6B0000}"/>
    <cellStyle name="Normal 6 2 2 9 8" xfId="27719" xr:uid="{00000000-0005-0000-0000-00005D6B0000}"/>
    <cellStyle name="Normal 6 2 2 9 9" xfId="27720" xr:uid="{00000000-0005-0000-0000-00005E6B0000}"/>
    <cellStyle name="Normal 6 2 20" xfId="27721" xr:uid="{00000000-0005-0000-0000-00005F6B0000}"/>
    <cellStyle name="Normal 6 2 21" xfId="27722" xr:uid="{00000000-0005-0000-0000-0000606B0000}"/>
    <cellStyle name="Normal 6 2 22" xfId="27723" xr:uid="{00000000-0005-0000-0000-0000616B0000}"/>
    <cellStyle name="Normal 6 2 3" xfId="133" xr:uid="{00000000-0005-0000-0000-0000626B0000}"/>
    <cellStyle name="Normal 6 2 3 10" xfId="27724" xr:uid="{00000000-0005-0000-0000-0000636B0000}"/>
    <cellStyle name="Normal 6 2 3 10 2" xfId="27725" xr:uid="{00000000-0005-0000-0000-0000646B0000}"/>
    <cellStyle name="Normal 6 2 3 10 2 2" xfId="27726" xr:uid="{00000000-0005-0000-0000-0000656B0000}"/>
    <cellStyle name="Normal 6 2 3 10 2 2 2" xfId="27727" xr:uid="{00000000-0005-0000-0000-0000666B0000}"/>
    <cellStyle name="Normal 6 2 3 10 2 2 3" xfId="27728" xr:uid="{00000000-0005-0000-0000-0000676B0000}"/>
    <cellStyle name="Normal 6 2 3 10 2 2 4" xfId="27729" xr:uid="{00000000-0005-0000-0000-0000686B0000}"/>
    <cellStyle name="Normal 6 2 3 10 2 3" xfId="27730" xr:uid="{00000000-0005-0000-0000-0000696B0000}"/>
    <cellStyle name="Normal 6 2 3 10 2 3 2" xfId="27731" xr:uid="{00000000-0005-0000-0000-00006A6B0000}"/>
    <cellStyle name="Normal 6 2 3 10 2 3 3" xfId="27732" xr:uid="{00000000-0005-0000-0000-00006B6B0000}"/>
    <cellStyle name="Normal 6 2 3 10 2 4" xfId="27733" xr:uid="{00000000-0005-0000-0000-00006C6B0000}"/>
    <cellStyle name="Normal 6 2 3 10 2 5" xfId="27734" xr:uid="{00000000-0005-0000-0000-00006D6B0000}"/>
    <cellStyle name="Normal 6 2 3 10 2 6" xfId="27735" xr:uid="{00000000-0005-0000-0000-00006E6B0000}"/>
    <cellStyle name="Normal 6 2 3 10 3" xfId="27736" xr:uid="{00000000-0005-0000-0000-00006F6B0000}"/>
    <cellStyle name="Normal 6 2 3 10 3 2" xfId="27737" xr:uid="{00000000-0005-0000-0000-0000706B0000}"/>
    <cellStyle name="Normal 6 2 3 10 3 3" xfId="27738" xr:uid="{00000000-0005-0000-0000-0000716B0000}"/>
    <cellStyle name="Normal 6 2 3 10 3 4" xfId="27739" xr:uid="{00000000-0005-0000-0000-0000726B0000}"/>
    <cellStyle name="Normal 6 2 3 10 4" xfId="27740" xr:uid="{00000000-0005-0000-0000-0000736B0000}"/>
    <cellStyle name="Normal 6 2 3 10 4 2" xfId="27741" xr:uid="{00000000-0005-0000-0000-0000746B0000}"/>
    <cellStyle name="Normal 6 2 3 10 4 3" xfId="27742" xr:uid="{00000000-0005-0000-0000-0000756B0000}"/>
    <cellStyle name="Normal 6 2 3 10 4 4" xfId="27743" xr:uid="{00000000-0005-0000-0000-0000766B0000}"/>
    <cellStyle name="Normal 6 2 3 10 5" xfId="27744" xr:uid="{00000000-0005-0000-0000-0000776B0000}"/>
    <cellStyle name="Normal 6 2 3 10 5 2" xfId="27745" xr:uid="{00000000-0005-0000-0000-0000786B0000}"/>
    <cellStyle name="Normal 6 2 3 10 5 3" xfId="27746" xr:uid="{00000000-0005-0000-0000-0000796B0000}"/>
    <cellStyle name="Normal 6 2 3 10 5 4" xfId="27747" xr:uid="{00000000-0005-0000-0000-00007A6B0000}"/>
    <cellStyle name="Normal 6 2 3 10 6" xfId="27748" xr:uid="{00000000-0005-0000-0000-00007B6B0000}"/>
    <cellStyle name="Normal 6 2 3 10 6 2" xfId="27749" xr:uid="{00000000-0005-0000-0000-00007C6B0000}"/>
    <cellStyle name="Normal 6 2 3 10 6 3" xfId="27750" xr:uid="{00000000-0005-0000-0000-00007D6B0000}"/>
    <cellStyle name="Normal 6 2 3 10 7" xfId="27751" xr:uid="{00000000-0005-0000-0000-00007E6B0000}"/>
    <cellStyle name="Normal 6 2 3 10 8" xfId="27752" xr:uid="{00000000-0005-0000-0000-00007F6B0000}"/>
    <cellStyle name="Normal 6 2 3 10 9" xfId="27753" xr:uid="{00000000-0005-0000-0000-0000806B0000}"/>
    <cellStyle name="Normal 6 2 3 11" xfId="27754" xr:uid="{00000000-0005-0000-0000-0000816B0000}"/>
    <cellStyle name="Normal 6 2 3 11 2" xfId="27755" xr:uid="{00000000-0005-0000-0000-0000826B0000}"/>
    <cellStyle name="Normal 6 2 3 11 2 2" xfId="27756" xr:uid="{00000000-0005-0000-0000-0000836B0000}"/>
    <cellStyle name="Normal 6 2 3 11 2 2 2" xfId="27757" xr:uid="{00000000-0005-0000-0000-0000846B0000}"/>
    <cellStyle name="Normal 6 2 3 11 2 2 3" xfId="27758" xr:uid="{00000000-0005-0000-0000-0000856B0000}"/>
    <cellStyle name="Normal 6 2 3 11 2 2 4" xfId="27759" xr:uid="{00000000-0005-0000-0000-0000866B0000}"/>
    <cellStyle name="Normal 6 2 3 11 2 3" xfId="27760" xr:uid="{00000000-0005-0000-0000-0000876B0000}"/>
    <cellStyle name="Normal 6 2 3 11 2 3 2" xfId="27761" xr:uid="{00000000-0005-0000-0000-0000886B0000}"/>
    <cellStyle name="Normal 6 2 3 11 2 3 3" xfId="27762" xr:uid="{00000000-0005-0000-0000-0000896B0000}"/>
    <cellStyle name="Normal 6 2 3 11 2 4" xfId="27763" xr:uid="{00000000-0005-0000-0000-00008A6B0000}"/>
    <cellStyle name="Normal 6 2 3 11 2 5" xfId="27764" xr:uid="{00000000-0005-0000-0000-00008B6B0000}"/>
    <cellStyle name="Normal 6 2 3 11 2 6" xfId="27765" xr:uid="{00000000-0005-0000-0000-00008C6B0000}"/>
    <cellStyle name="Normal 6 2 3 11 3" xfId="27766" xr:uid="{00000000-0005-0000-0000-00008D6B0000}"/>
    <cellStyle name="Normal 6 2 3 11 3 2" xfId="27767" xr:uid="{00000000-0005-0000-0000-00008E6B0000}"/>
    <cellStyle name="Normal 6 2 3 11 3 3" xfId="27768" xr:uid="{00000000-0005-0000-0000-00008F6B0000}"/>
    <cellStyle name="Normal 6 2 3 11 3 4" xfId="27769" xr:uid="{00000000-0005-0000-0000-0000906B0000}"/>
    <cellStyle name="Normal 6 2 3 11 4" xfId="27770" xr:uid="{00000000-0005-0000-0000-0000916B0000}"/>
    <cellStyle name="Normal 6 2 3 11 4 2" xfId="27771" xr:uid="{00000000-0005-0000-0000-0000926B0000}"/>
    <cellStyle name="Normal 6 2 3 11 4 3" xfId="27772" xr:uid="{00000000-0005-0000-0000-0000936B0000}"/>
    <cellStyle name="Normal 6 2 3 11 4 4" xfId="27773" xr:uid="{00000000-0005-0000-0000-0000946B0000}"/>
    <cellStyle name="Normal 6 2 3 11 5" xfId="27774" xr:uid="{00000000-0005-0000-0000-0000956B0000}"/>
    <cellStyle name="Normal 6 2 3 11 5 2" xfId="27775" xr:uid="{00000000-0005-0000-0000-0000966B0000}"/>
    <cellStyle name="Normal 6 2 3 11 5 3" xfId="27776" xr:uid="{00000000-0005-0000-0000-0000976B0000}"/>
    <cellStyle name="Normal 6 2 3 11 6" xfId="27777" xr:uid="{00000000-0005-0000-0000-0000986B0000}"/>
    <cellStyle name="Normal 6 2 3 11 7" xfId="27778" xr:uid="{00000000-0005-0000-0000-0000996B0000}"/>
    <cellStyle name="Normal 6 2 3 11 8" xfId="27779" xr:uid="{00000000-0005-0000-0000-00009A6B0000}"/>
    <cellStyle name="Normal 6 2 3 12" xfId="27780" xr:uid="{00000000-0005-0000-0000-00009B6B0000}"/>
    <cellStyle name="Normal 6 2 3 12 2" xfId="27781" xr:uid="{00000000-0005-0000-0000-00009C6B0000}"/>
    <cellStyle name="Normal 6 2 3 12 2 2" xfId="27782" xr:uid="{00000000-0005-0000-0000-00009D6B0000}"/>
    <cellStyle name="Normal 6 2 3 12 2 3" xfId="27783" xr:uid="{00000000-0005-0000-0000-00009E6B0000}"/>
    <cellStyle name="Normal 6 2 3 12 2 4" xfId="27784" xr:uid="{00000000-0005-0000-0000-00009F6B0000}"/>
    <cellStyle name="Normal 6 2 3 12 3" xfId="27785" xr:uid="{00000000-0005-0000-0000-0000A06B0000}"/>
    <cellStyle name="Normal 6 2 3 12 3 2" xfId="27786" xr:uid="{00000000-0005-0000-0000-0000A16B0000}"/>
    <cellStyle name="Normal 6 2 3 12 3 3" xfId="27787" xr:uid="{00000000-0005-0000-0000-0000A26B0000}"/>
    <cellStyle name="Normal 6 2 3 12 3 4" xfId="27788" xr:uid="{00000000-0005-0000-0000-0000A36B0000}"/>
    <cellStyle name="Normal 6 2 3 12 4" xfId="27789" xr:uid="{00000000-0005-0000-0000-0000A46B0000}"/>
    <cellStyle name="Normal 6 2 3 12 4 2" xfId="27790" xr:uid="{00000000-0005-0000-0000-0000A56B0000}"/>
    <cellStyle name="Normal 6 2 3 12 4 3" xfId="27791" xr:uid="{00000000-0005-0000-0000-0000A66B0000}"/>
    <cellStyle name="Normal 6 2 3 12 5" xfId="27792" xr:uid="{00000000-0005-0000-0000-0000A76B0000}"/>
    <cellStyle name="Normal 6 2 3 12 6" xfId="27793" xr:uid="{00000000-0005-0000-0000-0000A86B0000}"/>
    <cellStyle name="Normal 6 2 3 12 7" xfId="27794" xr:uid="{00000000-0005-0000-0000-0000A96B0000}"/>
    <cellStyle name="Normal 6 2 3 13" xfId="27795" xr:uid="{00000000-0005-0000-0000-0000AA6B0000}"/>
    <cellStyle name="Normal 6 2 3 13 2" xfId="27796" xr:uid="{00000000-0005-0000-0000-0000AB6B0000}"/>
    <cellStyle name="Normal 6 2 3 13 3" xfId="27797" xr:uid="{00000000-0005-0000-0000-0000AC6B0000}"/>
    <cellStyle name="Normal 6 2 3 13 4" xfId="27798" xr:uid="{00000000-0005-0000-0000-0000AD6B0000}"/>
    <cellStyle name="Normal 6 2 3 14" xfId="27799" xr:uid="{00000000-0005-0000-0000-0000AE6B0000}"/>
    <cellStyle name="Normal 6 2 3 14 2" xfId="27800" xr:uid="{00000000-0005-0000-0000-0000AF6B0000}"/>
    <cellStyle name="Normal 6 2 3 14 3" xfId="27801" xr:uid="{00000000-0005-0000-0000-0000B06B0000}"/>
    <cellStyle name="Normal 6 2 3 14 4" xfId="27802" xr:uid="{00000000-0005-0000-0000-0000B16B0000}"/>
    <cellStyle name="Normal 6 2 3 15" xfId="27803" xr:uid="{00000000-0005-0000-0000-0000B26B0000}"/>
    <cellStyle name="Normal 6 2 3 15 2" xfId="27804" xr:uid="{00000000-0005-0000-0000-0000B36B0000}"/>
    <cellStyle name="Normal 6 2 3 15 3" xfId="27805" xr:uid="{00000000-0005-0000-0000-0000B46B0000}"/>
    <cellStyle name="Normal 6 2 3 15 4" xfId="27806" xr:uid="{00000000-0005-0000-0000-0000B56B0000}"/>
    <cellStyle name="Normal 6 2 3 16" xfId="27807" xr:uid="{00000000-0005-0000-0000-0000B66B0000}"/>
    <cellStyle name="Normal 6 2 3 16 2" xfId="27808" xr:uid="{00000000-0005-0000-0000-0000B76B0000}"/>
    <cellStyle name="Normal 6 2 3 16 3" xfId="27809" xr:uid="{00000000-0005-0000-0000-0000B86B0000}"/>
    <cellStyle name="Normal 6 2 3 17" xfId="27810" xr:uid="{00000000-0005-0000-0000-0000B96B0000}"/>
    <cellStyle name="Normal 6 2 3 18" xfId="27811" xr:uid="{00000000-0005-0000-0000-0000BA6B0000}"/>
    <cellStyle name="Normal 6 2 3 19" xfId="27812" xr:uid="{00000000-0005-0000-0000-0000BB6B0000}"/>
    <cellStyle name="Normal 6 2 3 2" xfId="257" xr:uid="{00000000-0005-0000-0000-0000BC6B0000}"/>
    <cellStyle name="Normal 6 2 3 2 10" xfId="27813" xr:uid="{00000000-0005-0000-0000-0000BD6B0000}"/>
    <cellStyle name="Normal 6 2 3 2 10 2" xfId="27814" xr:uid="{00000000-0005-0000-0000-0000BE6B0000}"/>
    <cellStyle name="Normal 6 2 3 2 10 3" xfId="27815" xr:uid="{00000000-0005-0000-0000-0000BF6B0000}"/>
    <cellStyle name="Normal 6 2 3 2 10 4" xfId="27816" xr:uid="{00000000-0005-0000-0000-0000C06B0000}"/>
    <cellStyle name="Normal 6 2 3 2 11" xfId="27817" xr:uid="{00000000-0005-0000-0000-0000C16B0000}"/>
    <cellStyle name="Normal 6 2 3 2 11 2" xfId="27818" xr:uid="{00000000-0005-0000-0000-0000C26B0000}"/>
    <cellStyle name="Normal 6 2 3 2 11 3" xfId="27819" xr:uid="{00000000-0005-0000-0000-0000C36B0000}"/>
    <cellStyle name="Normal 6 2 3 2 12" xfId="27820" xr:uid="{00000000-0005-0000-0000-0000C46B0000}"/>
    <cellStyle name="Normal 6 2 3 2 13" xfId="27821" xr:uid="{00000000-0005-0000-0000-0000C56B0000}"/>
    <cellStyle name="Normal 6 2 3 2 14" xfId="27822" xr:uid="{00000000-0005-0000-0000-0000C66B0000}"/>
    <cellStyle name="Normal 6 2 3 2 2" xfId="547" xr:uid="{00000000-0005-0000-0000-0000C76B0000}"/>
    <cellStyle name="Normal 6 2 3 2 2 10" xfId="27823" xr:uid="{00000000-0005-0000-0000-0000C86B0000}"/>
    <cellStyle name="Normal 6 2 3 2 2 11" xfId="27824" xr:uid="{00000000-0005-0000-0000-0000C96B0000}"/>
    <cellStyle name="Normal 6 2 3 2 2 2" xfId="27825" xr:uid="{00000000-0005-0000-0000-0000CA6B0000}"/>
    <cellStyle name="Normal 6 2 3 2 2 2 10" xfId="27826" xr:uid="{00000000-0005-0000-0000-0000CB6B0000}"/>
    <cellStyle name="Normal 6 2 3 2 2 2 2" xfId="27827" xr:uid="{00000000-0005-0000-0000-0000CC6B0000}"/>
    <cellStyle name="Normal 6 2 3 2 2 2 2 2" xfId="27828" xr:uid="{00000000-0005-0000-0000-0000CD6B0000}"/>
    <cellStyle name="Normal 6 2 3 2 2 2 2 2 2" xfId="27829" xr:uid="{00000000-0005-0000-0000-0000CE6B0000}"/>
    <cellStyle name="Normal 6 2 3 2 2 2 2 2 2 2" xfId="27830" xr:uid="{00000000-0005-0000-0000-0000CF6B0000}"/>
    <cellStyle name="Normal 6 2 3 2 2 2 2 2 2 3" xfId="27831" xr:uid="{00000000-0005-0000-0000-0000D06B0000}"/>
    <cellStyle name="Normal 6 2 3 2 2 2 2 2 2 4" xfId="27832" xr:uid="{00000000-0005-0000-0000-0000D16B0000}"/>
    <cellStyle name="Normal 6 2 3 2 2 2 2 2 3" xfId="27833" xr:uid="{00000000-0005-0000-0000-0000D26B0000}"/>
    <cellStyle name="Normal 6 2 3 2 2 2 2 2 3 2" xfId="27834" xr:uid="{00000000-0005-0000-0000-0000D36B0000}"/>
    <cellStyle name="Normal 6 2 3 2 2 2 2 2 3 3" xfId="27835" xr:uid="{00000000-0005-0000-0000-0000D46B0000}"/>
    <cellStyle name="Normal 6 2 3 2 2 2 2 2 4" xfId="27836" xr:uid="{00000000-0005-0000-0000-0000D56B0000}"/>
    <cellStyle name="Normal 6 2 3 2 2 2 2 2 5" xfId="27837" xr:uid="{00000000-0005-0000-0000-0000D66B0000}"/>
    <cellStyle name="Normal 6 2 3 2 2 2 2 2 6" xfId="27838" xr:uid="{00000000-0005-0000-0000-0000D76B0000}"/>
    <cellStyle name="Normal 6 2 3 2 2 2 2 3" xfId="27839" xr:uid="{00000000-0005-0000-0000-0000D86B0000}"/>
    <cellStyle name="Normal 6 2 3 2 2 2 2 3 2" xfId="27840" xr:uid="{00000000-0005-0000-0000-0000D96B0000}"/>
    <cellStyle name="Normal 6 2 3 2 2 2 2 3 3" xfId="27841" xr:uid="{00000000-0005-0000-0000-0000DA6B0000}"/>
    <cellStyle name="Normal 6 2 3 2 2 2 2 3 4" xfId="27842" xr:uid="{00000000-0005-0000-0000-0000DB6B0000}"/>
    <cellStyle name="Normal 6 2 3 2 2 2 2 4" xfId="27843" xr:uid="{00000000-0005-0000-0000-0000DC6B0000}"/>
    <cellStyle name="Normal 6 2 3 2 2 2 2 4 2" xfId="27844" xr:uid="{00000000-0005-0000-0000-0000DD6B0000}"/>
    <cellStyle name="Normal 6 2 3 2 2 2 2 4 3" xfId="27845" xr:uid="{00000000-0005-0000-0000-0000DE6B0000}"/>
    <cellStyle name="Normal 6 2 3 2 2 2 2 4 4" xfId="27846" xr:uid="{00000000-0005-0000-0000-0000DF6B0000}"/>
    <cellStyle name="Normal 6 2 3 2 2 2 2 5" xfId="27847" xr:uid="{00000000-0005-0000-0000-0000E06B0000}"/>
    <cellStyle name="Normal 6 2 3 2 2 2 2 5 2" xfId="27848" xr:uid="{00000000-0005-0000-0000-0000E16B0000}"/>
    <cellStyle name="Normal 6 2 3 2 2 2 2 5 3" xfId="27849" xr:uid="{00000000-0005-0000-0000-0000E26B0000}"/>
    <cellStyle name="Normal 6 2 3 2 2 2 2 5 4" xfId="27850" xr:uid="{00000000-0005-0000-0000-0000E36B0000}"/>
    <cellStyle name="Normal 6 2 3 2 2 2 2 6" xfId="27851" xr:uid="{00000000-0005-0000-0000-0000E46B0000}"/>
    <cellStyle name="Normal 6 2 3 2 2 2 2 6 2" xfId="27852" xr:uid="{00000000-0005-0000-0000-0000E56B0000}"/>
    <cellStyle name="Normal 6 2 3 2 2 2 2 6 3" xfId="27853" xr:uid="{00000000-0005-0000-0000-0000E66B0000}"/>
    <cellStyle name="Normal 6 2 3 2 2 2 2 7" xfId="27854" xr:uid="{00000000-0005-0000-0000-0000E76B0000}"/>
    <cellStyle name="Normal 6 2 3 2 2 2 2 8" xfId="27855" xr:uid="{00000000-0005-0000-0000-0000E86B0000}"/>
    <cellStyle name="Normal 6 2 3 2 2 2 2 9" xfId="27856" xr:uid="{00000000-0005-0000-0000-0000E96B0000}"/>
    <cellStyle name="Normal 6 2 3 2 2 2 3" xfId="27857" xr:uid="{00000000-0005-0000-0000-0000EA6B0000}"/>
    <cellStyle name="Normal 6 2 3 2 2 2 3 2" xfId="27858" xr:uid="{00000000-0005-0000-0000-0000EB6B0000}"/>
    <cellStyle name="Normal 6 2 3 2 2 2 3 2 2" xfId="27859" xr:uid="{00000000-0005-0000-0000-0000EC6B0000}"/>
    <cellStyle name="Normal 6 2 3 2 2 2 3 2 3" xfId="27860" xr:uid="{00000000-0005-0000-0000-0000ED6B0000}"/>
    <cellStyle name="Normal 6 2 3 2 2 2 3 2 4" xfId="27861" xr:uid="{00000000-0005-0000-0000-0000EE6B0000}"/>
    <cellStyle name="Normal 6 2 3 2 2 2 3 3" xfId="27862" xr:uid="{00000000-0005-0000-0000-0000EF6B0000}"/>
    <cellStyle name="Normal 6 2 3 2 2 2 3 3 2" xfId="27863" xr:uid="{00000000-0005-0000-0000-0000F06B0000}"/>
    <cellStyle name="Normal 6 2 3 2 2 2 3 3 3" xfId="27864" xr:uid="{00000000-0005-0000-0000-0000F16B0000}"/>
    <cellStyle name="Normal 6 2 3 2 2 2 3 4" xfId="27865" xr:uid="{00000000-0005-0000-0000-0000F26B0000}"/>
    <cellStyle name="Normal 6 2 3 2 2 2 3 5" xfId="27866" xr:uid="{00000000-0005-0000-0000-0000F36B0000}"/>
    <cellStyle name="Normal 6 2 3 2 2 2 3 6" xfId="27867" xr:uid="{00000000-0005-0000-0000-0000F46B0000}"/>
    <cellStyle name="Normal 6 2 3 2 2 2 4" xfId="27868" xr:uid="{00000000-0005-0000-0000-0000F56B0000}"/>
    <cellStyle name="Normal 6 2 3 2 2 2 4 2" xfId="27869" xr:uid="{00000000-0005-0000-0000-0000F66B0000}"/>
    <cellStyle name="Normal 6 2 3 2 2 2 4 3" xfId="27870" xr:uid="{00000000-0005-0000-0000-0000F76B0000}"/>
    <cellStyle name="Normal 6 2 3 2 2 2 4 4" xfId="27871" xr:uid="{00000000-0005-0000-0000-0000F86B0000}"/>
    <cellStyle name="Normal 6 2 3 2 2 2 5" xfId="27872" xr:uid="{00000000-0005-0000-0000-0000F96B0000}"/>
    <cellStyle name="Normal 6 2 3 2 2 2 5 2" xfId="27873" xr:uid="{00000000-0005-0000-0000-0000FA6B0000}"/>
    <cellStyle name="Normal 6 2 3 2 2 2 5 3" xfId="27874" xr:uid="{00000000-0005-0000-0000-0000FB6B0000}"/>
    <cellStyle name="Normal 6 2 3 2 2 2 5 4" xfId="27875" xr:uid="{00000000-0005-0000-0000-0000FC6B0000}"/>
    <cellStyle name="Normal 6 2 3 2 2 2 6" xfId="27876" xr:uid="{00000000-0005-0000-0000-0000FD6B0000}"/>
    <cellStyle name="Normal 6 2 3 2 2 2 6 2" xfId="27877" xr:uid="{00000000-0005-0000-0000-0000FE6B0000}"/>
    <cellStyle name="Normal 6 2 3 2 2 2 6 3" xfId="27878" xr:uid="{00000000-0005-0000-0000-0000FF6B0000}"/>
    <cellStyle name="Normal 6 2 3 2 2 2 6 4" xfId="27879" xr:uid="{00000000-0005-0000-0000-0000006C0000}"/>
    <cellStyle name="Normal 6 2 3 2 2 2 7" xfId="27880" xr:uid="{00000000-0005-0000-0000-0000016C0000}"/>
    <cellStyle name="Normal 6 2 3 2 2 2 7 2" xfId="27881" xr:uid="{00000000-0005-0000-0000-0000026C0000}"/>
    <cellStyle name="Normal 6 2 3 2 2 2 7 3" xfId="27882" xr:uid="{00000000-0005-0000-0000-0000036C0000}"/>
    <cellStyle name="Normal 6 2 3 2 2 2 8" xfId="27883" xr:uid="{00000000-0005-0000-0000-0000046C0000}"/>
    <cellStyle name="Normal 6 2 3 2 2 2 9" xfId="27884" xr:uid="{00000000-0005-0000-0000-0000056C0000}"/>
    <cellStyle name="Normal 6 2 3 2 2 3" xfId="27885" xr:uid="{00000000-0005-0000-0000-0000066C0000}"/>
    <cellStyle name="Normal 6 2 3 2 2 3 2" xfId="27886" xr:uid="{00000000-0005-0000-0000-0000076C0000}"/>
    <cellStyle name="Normal 6 2 3 2 2 3 2 2" xfId="27887" xr:uid="{00000000-0005-0000-0000-0000086C0000}"/>
    <cellStyle name="Normal 6 2 3 2 2 3 2 2 2" xfId="27888" xr:uid="{00000000-0005-0000-0000-0000096C0000}"/>
    <cellStyle name="Normal 6 2 3 2 2 3 2 2 3" xfId="27889" xr:uid="{00000000-0005-0000-0000-00000A6C0000}"/>
    <cellStyle name="Normal 6 2 3 2 2 3 2 2 4" xfId="27890" xr:uid="{00000000-0005-0000-0000-00000B6C0000}"/>
    <cellStyle name="Normal 6 2 3 2 2 3 2 3" xfId="27891" xr:uid="{00000000-0005-0000-0000-00000C6C0000}"/>
    <cellStyle name="Normal 6 2 3 2 2 3 2 3 2" xfId="27892" xr:uid="{00000000-0005-0000-0000-00000D6C0000}"/>
    <cellStyle name="Normal 6 2 3 2 2 3 2 3 3" xfId="27893" xr:uid="{00000000-0005-0000-0000-00000E6C0000}"/>
    <cellStyle name="Normal 6 2 3 2 2 3 2 4" xfId="27894" xr:uid="{00000000-0005-0000-0000-00000F6C0000}"/>
    <cellStyle name="Normal 6 2 3 2 2 3 2 5" xfId="27895" xr:uid="{00000000-0005-0000-0000-0000106C0000}"/>
    <cellStyle name="Normal 6 2 3 2 2 3 2 6" xfId="27896" xr:uid="{00000000-0005-0000-0000-0000116C0000}"/>
    <cellStyle name="Normal 6 2 3 2 2 3 3" xfId="27897" xr:uid="{00000000-0005-0000-0000-0000126C0000}"/>
    <cellStyle name="Normal 6 2 3 2 2 3 3 2" xfId="27898" xr:uid="{00000000-0005-0000-0000-0000136C0000}"/>
    <cellStyle name="Normal 6 2 3 2 2 3 3 3" xfId="27899" xr:uid="{00000000-0005-0000-0000-0000146C0000}"/>
    <cellStyle name="Normal 6 2 3 2 2 3 3 4" xfId="27900" xr:uid="{00000000-0005-0000-0000-0000156C0000}"/>
    <cellStyle name="Normal 6 2 3 2 2 3 4" xfId="27901" xr:uid="{00000000-0005-0000-0000-0000166C0000}"/>
    <cellStyle name="Normal 6 2 3 2 2 3 4 2" xfId="27902" xr:uid="{00000000-0005-0000-0000-0000176C0000}"/>
    <cellStyle name="Normal 6 2 3 2 2 3 4 3" xfId="27903" xr:uid="{00000000-0005-0000-0000-0000186C0000}"/>
    <cellStyle name="Normal 6 2 3 2 2 3 4 4" xfId="27904" xr:uid="{00000000-0005-0000-0000-0000196C0000}"/>
    <cellStyle name="Normal 6 2 3 2 2 3 5" xfId="27905" xr:uid="{00000000-0005-0000-0000-00001A6C0000}"/>
    <cellStyle name="Normal 6 2 3 2 2 3 5 2" xfId="27906" xr:uid="{00000000-0005-0000-0000-00001B6C0000}"/>
    <cellStyle name="Normal 6 2 3 2 2 3 5 3" xfId="27907" xr:uid="{00000000-0005-0000-0000-00001C6C0000}"/>
    <cellStyle name="Normal 6 2 3 2 2 3 5 4" xfId="27908" xr:uid="{00000000-0005-0000-0000-00001D6C0000}"/>
    <cellStyle name="Normal 6 2 3 2 2 3 6" xfId="27909" xr:uid="{00000000-0005-0000-0000-00001E6C0000}"/>
    <cellStyle name="Normal 6 2 3 2 2 3 6 2" xfId="27910" xr:uid="{00000000-0005-0000-0000-00001F6C0000}"/>
    <cellStyle name="Normal 6 2 3 2 2 3 6 3" xfId="27911" xr:uid="{00000000-0005-0000-0000-0000206C0000}"/>
    <cellStyle name="Normal 6 2 3 2 2 3 7" xfId="27912" xr:uid="{00000000-0005-0000-0000-0000216C0000}"/>
    <cellStyle name="Normal 6 2 3 2 2 3 8" xfId="27913" xr:uid="{00000000-0005-0000-0000-0000226C0000}"/>
    <cellStyle name="Normal 6 2 3 2 2 3 9" xfId="27914" xr:uid="{00000000-0005-0000-0000-0000236C0000}"/>
    <cellStyle name="Normal 6 2 3 2 2 4" xfId="27915" xr:uid="{00000000-0005-0000-0000-0000246C0000}"/>
    <cellStyle name="Normal 6 2 3 2 2 4 2" xfId="27916" xr:uid="{00000000-0005-0000-0000-0000256C0000}"/>
    <cellStyle name="Normal 6 2 3 2 2 4 2 2" xfId="27917" xr:uid="{00000000-0005-0000-0000-0000266C0000}"/>
    <cellStyle name="Normal 6 2 3 2 2 4 2 3" xfId="27918" xr:uid="{00000000-0005-0000-0000-0000276C0000}"/>
    <cellStyle name="Normal 6 2 3 2 2 4 2 4" xfId="27919" xr:uid="{00000000-0005-0000-0000-0000286C0000}"/>
    <cellStyle name="Normal 6 2 3 2 2 4 3" xfId="27920" xr:uid="{00000000-0005-0000-0000-0000296C0000}"/>
    <cellStyle name="Normal 6 2 3 2 2 4 3 2" xfId="27921" xr:uid="{00000000-0005-0000-0000-00002A6C0000}"/>
    <cellStyle name="Normal 6 2 3 2 2 4 3 3" xfId="27922" xr:uid="{00000000-0005-0000-0000-00002B6C0000}"/>
    <cellStyle name="Normal 6 2 3 2 2 4 4" xfId="27923" xr:uid="{00000000-0005-0000-0000-00002C6C0000}"/>
    <cellStyle name="Normal 6 2 3 2 2 4 5" xfId="27924" xr:uid="{00000000-0005-0000-0000-00002D6C0000}"/>
    <cellStyle name="Normal 6 2 3 2 2 4 6" xfId="27925" xr:uid="{00000000-0005-0000-0000-00002E6C0000}"/>
    <cellStyle name="Normal 6 2 3 2 2 5" xfId="27926" xr:uid="{00000000-0005-0000-0000-00002F6C0000}"/>
    <cellStyle name="Normal 6 2 3 2 2 5 2" xfId="27927" xr:uid="{00000000-0005-0000-0000-0000306C0000}"/>
    <cellStyle name="Normal 6 2 3 2 2 5 3" xfId="27928" xr:uid="{00000000-0005-0000-0000-0000316C0000}"/>
    <cellStyle name="Normal 6 2 3 2 2 5 4" xfId="27929" xr:uid="{00000000-0005-0000-0000-0000326C0000}"/>
    <cellStyle name="Normal 6 2 3 2 2 6" xfId="27930" xr:uid="{00000000-0005-0000-0000-0000336C0000}"/>
    <cellStyle name="Normal 6 2 3 2 2 6 2" xfId="27931" xr:uid="{00000000-0005-0000-0000-0000346C0000}"/>
    <cellStyle name="Normal 6 2 3 2 2 6 3" xfId="27932" xr:uid="{00000000-0005-0000-0000-0000356C0000}"/>
    <cellStyle name="Normal 6 2 3 2 2 6 4" xfId="27933" xr:uid="{00000000-0005-0000-0000-0000366C0000}"/>
    <cellStyle name="Normal 6 2 3 2 2 7" xfId="27934" xr:uid="{00000000-0005-0000-0000-0000376C0000}"/>
    <cellStyle name="Normal 6 2 3 2 2 7 2" xfId="27935" xr:uid="{00000000-0005-0000-0000-0000386C0000}"/>
    <cellStyle name="Normal 6 2 3 2 2 7 3" xfId="27936" xr:uid="{00000000-0005-0000-0000-0000396C0000}"/>
    <cellStyle name="Normal 6 2 3 2 2 7 4" xfId="27937" xr:uid="{00000000-0005-0000-0000-00003A6C0000}"/>
    <cellStyle name="Normal 6 2 3 2 2 8" xfId="27938" xr:uid="{00000000-0005-0000-0000-00003B6C0000}"/>
    <cellStyle name="Normal 6 2 3 2 2 8 2" xfId="27939" xr:uid="{00000000-0005-0000-0000-00003C6C0000}"/>
    <cellStyle name="Normal 6 2 3 2 2 8 3" xfId="27940" xr:uid="{00000000-0005-0000-0000-00003D6C0000}"/>
    <cellStyle name="Normal 6 2 3 2 2 9" xfId="27941" xr:uid="{00000000-0005-0000-0000-00003E6C0000}"/>
    <cellStyle name="Normal 6 2 3 2 3" xfId="27942" xr:uid="{00000000-0005-0000-0000-00003F6C0000}"/>
    <cellStyle name="Normal 6 2 3 2 3 10" xfId="27943" xr:uid="{00000000-0005-0000-0000-0000406C0000}"/>
    <cellStyle name="Normal 6 2 3 2 3 2" xfId="27944" xr:uid="{00000000-0005-0000-0000-0000416C0000}"/>
    <cellStyle name="Normal 6 2 3 2 3 2 2" xfId="27945" xr:uid="{00000000-0005-0000-0000-0000426C0000}"/>
    <cellStyle name="Normal 6 2 3 2 3 2 2 2" xfId="27946" xr:uid="{00000000-0005-0000-0000-0000436C0000}"/>
    <cellStyle name="Normal 6 2 3 2 3 2 2 2 2" xfId="27947" xr:uid="{00000000-0005-0000-0000-0000446C0000}"/>
    <cellStyle name="Normal 6 2 3 2 3 2 2 2 3" xfId="27948" xr:uid="{00000000-0005-0000-0000-0000456C0000}"/>
    <cellStyle name="Normal 6 2 3 2 3 2 2 2 4" xfId="27949" xr:uid="{00000000-0005-0000-0000-0000466C0000}"/>
    <cellStyle name="Normal 6 2 3 2 3 2 2 3" xfId="27950" xr:uid="{00000000-0005-0000-0000-0000476C0000}"/>
    <cellStyle name="Normal 6 2 3 2 3 2 2 3 2" xfId="27951" xr:uid="{00000000-0005-0000-0000-0000486C0000}"/>
    <cellStyle name="Normal 6 2 3 2 3 2 2 3 3" xfId="27952" xr:uid="{00000000-0005-0000-0000-0000496C0000}"/>
    <cellStyle name="Normal 6 2 3 2 3 2 2 4" xfId="27953" xr:uid="{00000000-0005-0000-0000-00004A6C0000}"/>
    <cellStyle name="Normal 6 2 3 2 3 2 2 5" xfId="27954" xr:uid="{00000000-0005-0000-0000-00004B6C0000}"/>
    <cellStyle name="Normal 6 2 3 2 3 2 2 6" xfId="27955" xr:uid="{00000000-0005-0000-0000-00004C6C0000}"/>
    <cellStyle name="Normal 6 2 3 2 3 2 3" xfId="27956" xr:uid="{00000000-0005-0000-0000-00004D6C0000}"/>
    <cellStyle name="Normal 6 2 3 2 3 2 3 2" xfId="27957" xr:uid="{00000000-0005-0000-0000-00004E6C0000}"/>
    <cellStyle name="Normal 6 2 3 2 3 2 3 3" xfId="27958" xr:uid="{00000000-0005-0000-0000-00004F6C0000}"/>
    <cellStyle name="Normal 6 2 3 2 3 2 3 4" xfId="27959" xr:uid="{00000000-0005-0000-0000-0000506C0000}"/>
    <cellStyle name="Normal 6 2 3 2 3 2 4" xfId="27960" xr:uid="{00000000-0005-0000-0000-0000516C0000}"/>
    <cellStyle name="Normal 6 2 3 2 3 2 4 2" xfId="27961" xr:uid="{00000000-0005-0000-0000-0000526C0000}"/>
    <cellStyle name="Normal 6 2 3 2 3 2 4 3" xfId="27962" xr:uid="{00000000-0005-0000-0000-0000536C0000}"/>
    <cellStyle name="Normal 6 2 3 2 3 2 4 4" xfId="27963" xr:uid="{00000000-0005-0000-0000-0000546C0000}"/>
    <cellStyle name="Normal 6 2 3 2 3 2 5" xfId="27964" xr:uid="{00000000-0005-0000-0000-0000556C0000}"/>
    <cellStyle name="Normal 6 2 3 2 3 2 5 2" xfId="27965" xr:uid="{00000000-0005-0000-0000-0000566C0000}"/>
    <cellStyle name="Normal 6 2 3 2 3 2 5 3" xfId="27966" xr:uid="{00000000-0005-0000-0000-0000576C0000}"/>
    <cellStyle name="Normal 6 2 3 2 3 2 5 4" xfId="27967" xr:uid="{00000000-0005-0000-0000-0000586C0000}"/>
    <cellStyle name="Normal 6 2 3 2 3 2 6" xfId="27968" xr:uid="{00000000-0005-0000-0000-0000596C0000}"/>
    <cellStyle name="Normal 6 2 3 2 3 2 6 2" xfId="27969" xr:uid="{00000000-0005-0000-0000-00005A6C0000}"/>
    <cellStyle name="Normal 6 2 3 2 3 2 6 3" xfId="27970" xr:uid="{00000000-0005-0000-0000-00005B6C0000}"/>
    <cellStyle name="Normal 6 2 3 2 3 2 7" xfId="27971" xr:uid="{00000000-0005-0000-0000-00005C6C0000}"/>
    <cellStyle name="Normal 6 2 3 2 3 2 8" xfId="27972" xr:uid="{00000000-0005-0000-0000-00005D6C0000}"/>
    <cellStyle name="Normal 6 2 3 2 3 2 9" xfId="27973" xr:uid="{00000000-0005-0000-0000-00005E6C0000}"/>
    <cellStyle name="Normal 6 2 3 2 3 3" xfId="27974" xr:uid="{00000000-0005-0000-0000-00005F6C0000}"/>
    <cellStyle name="Normal 6 2 3 2 3 3 2" xfId="27975" xr:uid="{00000000-0005-0000-0000-0000606C0000}"/>
    <cellStyle name="Normal 6 2 3 2 3 3 2 2" xfId="27976" xr:uid="{00000000-0005-0000-0000-0000616C0000}"/>
    <cellStyle name="Normal 6 2 3 2 3 3 2 3" xfId="27977" xr:uid="{00000000-0005-0000-0000-0000626C0000}"/>
    <cellStyle name="Normal 6 2 3 2 3 3 2 4" xfId="27978" xr:uid="{00000000-0005-0000-0000-0000636C0000}"/>
    <cellStyle name="Normal 6 2 3 2 3 3 3" xfId="27979" xr:uid="{00000000-0005-0000-0000-0000646C0000}"/>
    <cellStyle name="Normal 6 2 3 2 3 3 3 2" xfId="27980" xr:uid="{00000000-0005-0000-0000-0000656C0000}"/>
    <cellStyle name="Normal 6 2 3 2 3 3 3 3" xfId="27981" xr:uid="{00000000-0005-0000-0000-0000666C0000}"/>
    <cellStyle name="Normal 6 2 3 2 3 3 4" xfId="27982" xr:uid="{00000000-0005-0000-0000-0000676C0000}"/>
    <cellStyle name="Normal 6 2 3 2 3 3 5" xfId="27983" xr:uid="{00000000-0005-0000-0000-0000686C0000}"/>
    <cellStyle name="Normal 6 2 3 2 3 3 6" xfId="27984" xr:uid="{00000000-0005-0000-0000-0000696C0000}"/>
    <cellStyle name="Normal 6 2 3 2 3 4" xfId="27985" xr:uid="{00000000-0005-0000-0000-00006A6C0000}"/>
    <cellStyle name="Normal 6 2 3 2 3 4 2" xfId="27986" xr:uid="{00000000-0005-0000-0000-00006B6C0000}"/>
    <cellStyle name="Normal 6 2 3 2 3 4 3" xfId="27987" xr:uid="{00000000-0005-0000-0000-00006C6C0000}"/>
    <cellStyle name="Normal 6 2 3 2 3 4 4" xfId="27988" xr:uid="{00000000-0005-0000-0000-00006D6C0000}"/>
    <cellStyle name="Normal 6 2 3 2 3 5" xfId="27989" xr:uid="{00000000-0005-0000-0000-00006E6C0000}"/>
    <cellStyle name="Normal 6 2 3 2 3 5 2" xfId="27990" xr:uid="{00000000-0005-0000-0000-00006F6C0000}"/>
    <cellStyle name="Normal 6 2 3 2 3 5 3" xfId="27991" xr:uid="{00000000-0005-0000-0000-0000706C0000}"/>
    <cellStyle name="Normal 6 2 3 2 3 5 4" xfId="27992" xr:uid="{00000000-0005-0000-0000-0000716C0000}"/>
    <cellStyle name="Normal 6 2 3 2 3 6" xfId="27993" xr:uid="{00000000-0005-0000-0000-0000726C0000}"/>
    <cellStyle name="Normal 6 2 3 2 3 6 2" xfId="27994" xr:uid="{00000000-0005-0000-0000-0000736C0000}"/>
    <cellStyle name="Normal 6 2 3 2 3 6 3" xfId="27995" xr:uid="{00000000-0005-0000-0000-0000746C0000}"/>
    <cellStyle name="Normal 6 2 3 2 3 6 4" xfId="27996" xr:uid="{00000000-0005-0000-0000-0000756C0000}"/>
    <cellStyle name="Normal 6 2 3 2 3 7" xfId="27997" xr:uid="{00000000-0005-0000-0000-0000766C0000}"/>
    <cellStyle name="Normal 6 2 3 2 3 7 2" xfId="27998" xr:uid="{00000000-0005-0000-0000-0000776C0000}"/>
    <cellStyle name="Normal 6 2 3 2 3 7 3" xfId="27999" xr:uid="{00000000-0005-0000-0000-0000786C0000}"/>
    <cellStyle name="Normal 6 2 3 2 3 8" xfId="28000" xr:uid="{00000000-0005-0000-0000-0000796C0000}"/>
    <cellStyle name="Normal 6 2 3 2 3 9" xfId="28001" xr:uid="{00000000-0005-0000-0000-00007A6C0000}"/>
    <cellStyle name="Normal 6 2 3 2 4" xfId="28002" xr:uid="{00000000-0005-0000-0000-00007B6C0000}"/>
    <cellStyle name="Normal 6 2 3 2 4 2" xfId="28003" xr:uid="{00000000-0005-0000-0000-00007C6C0000}"/>
    <cellStyle name="Normal 6 2 3 2 4 2 2" xfId="28004" xr:uid="{00000000-0005-0000-0000-00007D6C0000}"/>
    <cellStyle name="Normal 6 2 3 2 4 2 2 2" xfId="28005" xr:uid="{00000000-0005-0000-0000-00007E6C0000}"/>
    <cellStyle name="Normal 6 2 3 2 4 2 2 3" xfId="28006" xr:uid="{00000000-0005-0000-0000-00007F6C0000}"/>
    <cellStyle name="Normal 6 2 3 2 4 2 2 4" xfId="28007" xr:uid="{00000000-0005-0000-0000-0000806C0000}"/>
    <cellStyle name="Normal 6 2 3 2 4 2 3" xfId="28008" xr:uid="{00000000-0005-0000-0000-0000816C0000}"/>
    <cellStyle name="Normal 6 2 3 2 4 2 3 2" xfId="28009" xr:uid="{00000000-0005-0000-0000-0000826C0000}"/>
    <cellStyle name="Normal 6 2 3 2 4 2 3 3" xfId="28010" xr:uid="{00000000-0005-0000-0000-0000836C0000}"/>
    <cellStyle name="Normal 6 2 3 2 4 2 4" xfId="28011" xr:uid="{00000000-0005-0000-0000-0000846C0000}"/>
    <cellStyle name="Normal 6 2 3 2 4 2 5" xfId="28012" xr:uid="{00000000-0005-0000-0000-0000856C0000}"/>
    <cellStyle name="Normal 6 2 3 2 4 2 6" xfId="28013" xr:uid="{00000000-0005-0000-0000-0000866C0000}"/>
    <cellStyle name="Normal 6 2 3 2 4 3" xfId="28014" xr:uid="{00000000-0005-0000-0000-0000876C0000}"/>
    <cellStyle name="Normal 6 2 3 2 4 3 2" xfId="28015" xr:uid="{00000000-0005-0000-0000-0000886C0000}"/>
    <cellStyle name="Normal 6 2 3 2 4 3 3" xfId="28016" xr:uid="{00000000-0005-0000-0000-0000896C0000}"/>
    <cellStyle name="Normal 6 2 3 2 4 3 4" xfId="28017" xr:uid="{00000000-0005-0000-0000-00008A6C0000}"/>
    <cellStyle name="Normal 6 2 3 2 4 4" xfId="28018" xr:uid="{00000000-0005-0000-0000-00008B6C0000}"/>
    <cellStyle name="Normal 6 2 3 2 4 4 2" xfId="28019" xr:uid="{00000000-0005-0000-0000-00008C6C0000}"/>
    <cellStyle name="Normal 6 2 3 2 4 4 3" xfId="28020" xr:uid="{00000000-0005-0000-0000-00008D6C0000}"/>
    <cellStyle name="Normal 6 2 3 2 4 4 4" xfId="28021" xr:uid="{00000000-0005-0000-0000-00008E6C0000}"/>
    <cellStyle name="Normal 6 2 3 2 4 5" xfId="28022" xr:uid="{00000000-0005-0000-0000-00008F6C0000}"/>
    <cellStyle name="Normal 6 2 3 2 4 5 2" xfId="28023" xr:uid="{00000000-0005-0000-0000-0000906C0000}"/>
    <cellStyle name="Normal 6 2 3 2 4 5 3" xfId="28024" xr:uid="{00000000-0005-0000-0000-0000916C0000}"/>
    <cellStyle name="Normal 6 2 3 2 4 5 4" xfId="28025" xr:uid="{00000000-0005-0000-0000-0000926C0000}"/>
    <cellStyle name="Normal 6 2 3 2 4 6" xfId="28026" xr:uid="{00000000-0005-0000-0000-0000936C0000}"/>
    <cellStyle name="Normal 6 2 3 2 4 6 2" xfId="28027" xr:uid="{00000000-0005-0000-0000-0000946C0000}"/>
    <cellStyle name="Normal 6 2 3 2 4 6 3" xfId="28028" xr:uid="{00000000-0005-0000-0000-0000956C0000}"/>
    <cellStyle name="Normal 6 2 3 2 4 7" xfId="28029" xr:uid="{00000000-0005-0000-0000-0000966C0000}"/>
    <cellStyle name="Normal 6 2 3 2 4 8" xfId="28030" xr:uid="{00000000-0005-0000-0000-0000976C0000}"/>
    <cellStyle name="Normal 6 2 3 2 4 9" xfId="28031" xr:uid="{00000000-0005-0000-0000-0000986C0000}"/>
    <cellStyle name="Normal 6 2 3 2 5" xfId="28032" xr:uid="{00000000-0005-0000-0000-0000996C0000}"/>
    <cellStyle name="Normal 6 2 3 2 5 2" xfId="28033" xr:uid="{00000000-0005-0000-0000-00009A6C0000}"/>
    <cellStyle name="Normal 6 2 3 2 5 2 2" xfId="28034" xr:uid="{00000000-0005-0000-0000-00009B6C0000}"/>
    <cellStyle name="Normal 6 2 3 2 5 2 2 2" xfId="28035" xr:uid="{00000000-0005-0000-0000-00009C6C0000}"/>
    <cellStyle name="Normal 6 2 3 2 5 2 2 3" xfId="28036" xr:uid="{00000000-0005-0000-0000-00009D6C0000}"/>
    <cellStyle name="Normal 6 2 3 2 5 2 2 4" xfId="28037" xr:uid="{00000000-0005-0000-0000-00009E6C0000}"/>
    <cellStyle name="Normal 6 2 3 2 5 2 3" xfId="28038" xr:uid="{00000000-0005-0000-0000-00009F6C0000}"/>
    <cellStyle name="Normal 6 2 3 2 5 2 3 2" xfId="28039" xr:uid="{00000000-0005-0000-0000-0000A06C0000}"/>
    <cellStyle name="Normal 6 2 3 2 5 2 3 3" xfId="28040" xr:uid="{00000000-0005-0000-0000-0000A16C0000}"/>
    <cellStyle name="Normal 6 2 3 2 5 2 4" xfId="28041" xr:uid="{00000000-0005-0000-0000-0000A26C0000}"/>
    <cellStyle name="Normal 6 2 3 2 5 2 5" xfId="28042" xr:uid="{00000000-0005-0000-0000-0000A36C0000}"/>
    <cellStyle name="Normal 6 2 3 2 5 2 6" xfId="28043" xr:uid="{00000000-0005-0000-0000-0000A46C0000}"/>
    <cellStyle name="Normal 6 2 3 2 5 3" xfId="28044" xr:uid="{00000000-0005-0000-0000-0000A56C0000}"/>
    <cellStyle name="Normal 6 2 3 2 5 3 2" xfId="28045" xr:uid="{00000000-0005-0000-0000-0000A66C0000}"/>
    <cellStyle name="Normal 6 2 3 2 5 3 3" xfId="28046" xr:uid="{00000000-0005-0000-0000-0000A76C0000}"/>
    <cellStyle name="Normal 6 2 3 2 5 3 4" xfId="28047" xr:uid="{00000000-0005-0000-0000-0000A86C0000}"/>
    <cellStyle name="Normal 6 2 3 2 5 4" xfId="28048" xr:uid="{00000000-0005-0000-0000-0000A96C0000}"/>
    <cellStyle name="Normal 6 2 3 2 5 4 2" xfId="28049" xr:uid="{00000000-0005-0000-0000-0000AA6C0000}"/>
    <cellStyle name="Normal 6 2 3 2 5 4 3" xfId="28050" xr:uid="{00000000-0005-0000-0000-0000AB6C0000}"/>
    <cellStyle name="Normal 6 2 3 2 5 4 4" xfId="28051" xr:uid="{00000000-0005-0000-0000-0000AC6C0000}"/>
    <cellStyle name="Normal 6 2 3 2 5 5" xfId="28052" xr:uid="{00000000-0005-0000-0000-0000AD6C0000}"/>
    <cellStyle name="Normal 6 2 3 2 5 5 2" xfId="28053" xr:uid="{00000000-0005-0000-0000-0000AE6C0000}"/>
    <cellStyle name="Normal 6 2 3 2 5 5 3" xfId="28054" xr:uid="{00000000-0005-0000-0000-0000AF6C0000}"/>
    <cellStyle name="Normal 6 2 3 2 5 5 4" xfId="28055" xr:uid="{00000000-0005-0000-0000-0000B06C0000}"/>
    <cellStyle name="Normal 6 2 3 2 5 6" xfId="28056" xr:uid="{00000000-0005-0000-0000-0000B16C0000}"/>
    <cellStyle name="Normal 6 2 3 2 5 6 2" xfId="28057" xr:uid="{00000000-0005-0000-0000-0000B26C0000}"/>
    <cellStyle name="Normal 6 2 3 2 5 6 3" xfId="28058" xr:uid="{00000000-0005-0000-0000-0000B36C0000}"/>
    <cellStyle name="Normal 6 2 3 2 5 7" xfId="28059" xr:uid="{00000000-0005-0000-0000-0000B46C0000}"/>
    <cellStyle name="Normal 6 2 3 2 5 8" xfId="28060" xr:uid="{00000000-0005-0000-0000-0000B56C0000}"/>
    <cellStyle name="Normal 6 2 3 2 5 9" xfId="28061" xr:uid="{00000000-0005-0000-0000-0000B66C0000}"/>
    <cellStyle name="Normal 6 2 3 2 6" xfId="28062" xr:uid="{00000000-0005-0000-0000-0000B76C0000}"/>
    <cellStyle name="Normal 6 2 3 2 6 2" xfId="28063" xr:uid="{00000000-0005-0000-0000-0000B86C0000}"/>
    <cellStyle name="Normal 6 2 3 2 6 2 2" xfId="28064" xr:uid="{00000000-0005-0000-0000-0000B96C0000}"/>
    <cellStyle name="Normal 6 2 3 2 6 2 2 2" xfId="28065" xr:uid="{00000000-0005-0000-0000-0000BA6C0000}"/>
    <cellStyle name="Normal 6 2 3 2 6 2 2 3" xfId="28066" xr:uid="{00000000-0005-0000-0000-0000BB6C0000}"/>
    <cellStyle name="Normal 6 2 3 2 6 2 2 4" xfId="28067" xr:uid="{00000000-0005-0000-0000-0000BC6C0000}"/>
    <cellStyle name="Normal 6 2 3 2 6 2 3" xfId="28068" xr:uid="{00000000-0005-0000-0000-0000BD6C0000}"/>
    <cellStyle name="Normal 6 2 3 2 6 2 3 2" xfId="28069" xr:uid="{00000000-0005-0000-0000-0000BE6C0000}"/>
    <cellStyle name="Normal 6 2 3 2 6 2 3 3" xfId="28070" xr:uid="{00000000-0005-0000-0000-0000BF6C0000}"/>
    <cellStyle name="Normal 6 2 3 2 6 2 4" xfId="28071" xr:uid="{00000000-0005-0000-0000-0000C06C0000}"/>
    <cellStyle name="Normal 6 2 3 2 6 2 5" xfId="28072" xr:uid="{00000000-0005-0000-0000-0000C16C0000}"/>
    <cellStyle name="Normal 6 2 3 2 6 2 6" xfId="28073" xr:uid="{00000000-0005-0000-0000-0000C26C0000}"/>
    <cellStyle name="Normal 6 2 3 2 6 3" xfId="28074" xr:uid="{00000000-0005-0000-0000-0000C36C0000}"/>
    <cellStyle name="Normal 6 2 3 2 6 3 2" xfId="28075" xr:uid="{00000000-0005-0000-0000-0000C46C0000}"/>
    <cellStyle name="Normal 6 2 3 2 6 3 3" xfId="28076" xr:uid="{00000000-0005-0000-0000-0000C56C0000}"/>
    <cellStyle name="Normal 6 2 3 2 6 3 4" xfId="28077" xr:uid="{00000000-0005-0000-0000-0000C66C0000}"/>
    <cellStyle name="Normal 6 2 3 2 6 4" xfId="28078" xr:uid="{00000000-0005-0000-0000-0000C76C0000}"/>
    <cellStyle name="Normal 6 2 3 2 6 4 2" xfId="28079" xr:uid="{00000000-0005-0000-0000-0000C86C0000}"/>
    <cellStyle name="Normal 6 2 3 2 6 4 3" xfId="28080" xr:uid="{00000000-0005-0000-0000-0000C96C0000}"/>
    <cellStyle name="Normal 6 2 3 2 6 4 4" xfId="28081" xr:uid="{00000000-0005-0000-0000-0000CA6C0000}"/>
    <cellStyle name="Normal 6 2 3 2 6 5" xfId="28082" xr:uid="{00000000-0005-0000-0000-0000CB6C0000}"/>
    <cellStyle name="Normal 6 2 3 2 6 5 2" xfId="28083" xr:uid="{00000000-0005-0000-0000-0000CC6C0000}"/>
    <cellStyle name="Normal 6 2 3 2 6 5 3" xfId="28084" xr:uid="{00000000-0005-0000-0000-0000CD6C0000}"/>
    <cellStyle name="Normal 6 2 3 2 6 6" xfId="28085" xr:uid="{00000000-0005-0000-0000-0000CE6C0000}"/>
    <cellStyle name="Normal 6 2 3 2 6 7" xfId="28086" xr:uid="{00000000-0005-0000-0000-0000CF6C0000}"/>
    <cellStyle name="Normal 6 2 3 2 6 8" xfId="28087" xr:uid="{00000000-0005-0000-0000-0000D06C0000}"/>
    <cellStyle name="Normal 6 2 3 2 7" xfId="28088" xr:uid="{00000000-0005-0000-0000-0000D16C0000}"/>
    <cellStyle name="Normal 6 2 3 2 7 2" xfId="28089" xr:uid="{00000000-0005-0000-0000-0000D26C0000}"/>
    <cellStyle name="Normal 6 2 3 2 7 2 2" xfId="28090" xr:uid="{00000000-0005-0000-0000-0000D36C0000}"/>
    <cellStyle name="Normal 6 2 3 2 7 2 3" xfId="28091" xr:uid="{00000000-0005-0000-0000-0000D46C0000}"/>
    <cellStyle name="Normal 6 2 3 2 7 2 4" xfId="28092" xr:uid="{00000000-0005-0000-0000-0000D56C0000}"/>
    <cellStyle name="Normal 6 2 3 2 7 3" xfId="28093" xr:uid="{00000000-0005-0000-0000-0000D66C0000}"/>
    <cellStyle name="Normal 6 2 3 2 7 3 2" xfId="28094" xr:uid="{00000000-0005-0000-0000-0000D76C0000}"/>
    <cellStyle name="Normal 6 2 3 2 7 3 3" xfId="28095" xr:uid="{00000000-0005-0000-0000-0000D86C0000}"/>
    <cellStyle name="Normal 6 2 3 2 7 4" xfId="28096" xr:uid="{00000000-0005-0000-0000-0000D96C0000}"/>
    <cellStyle name="Normal 6 2 3 2 7 5" xfId="28097" xr:uid="{00000000-0005-0000-0000-0000DA6C0000}"/>
    <cellStyle name="Normal 6 2 3 2 7 6" xfId="28098" xr:uid="{00000000-0005-0000-0000-0000DB6C0000}"/>
    <cellStyle name="Normal 6 2 3 2 8" xfId="28099" xr:uid="{00000000-0005-0000-0000-0000DC6C0000}"/>
    <cellStyle name="Normal 6 2 3 2 8 2" xfId="28100" xr:uid="{00000000-0005-0000-0000-0000DD6C0000}"/>
    <cellStyle name="Normal 6 2 3 2 8 3" xfId="28101" xr:uid="{00000000-0005-0000-0000-0000DE6C0000}"/>
    <cellStyle name="Normal 6 2 3 2 8 4" xfId="28102" xr:uid="{00000000-0005-0000-0000-0000DF6C0000}"/>
    <cellStyle name="Normal 6 2 3 2 9" xfId="28103" xr:uid="{00000000-0005-0000-0000-0000E06C0000}"/>
    <cellStyle name="Normal 6 2 3 2 9 2" xfId="28104" xr:uid="{00000000-0005-0000-0000-0000E16C0000}"/>
    <cellStyle name="Normal 6 2 3 2 9 3" xfId="28105" xr:uid="{00000000-0005-0000-0000-0000E26C0000}"/>
    <cellStyle name="Normal 6 2 3 2 9 4" xfId="28106" xr:uid="{00000000-0005-0000-0000-0000E36C0000}"/>
    <cellStyle name="Normal 6 2 3 3" xfId="325" xr:uid="{00000000-0005-0000-0000-0000E46C0000}"/>
    <cellStyle name="Normal 6 2 3 3 10" xfId="28107" xr:uid="{00000000-0005-0000-0000-0000E56C0000}"/>
    <cellStyle name="Normal 6 2 3 3 10 2" xfId="28108" xr:uid="{00000000-0005-0000-0000-0000E66C0000}"/>
    <cellStyle name="Normal 6 2 3 3 10 3" xfId="28109" xr:uid="{00000000-0005-0000-0000-0000E76C0000}"/>
    <cellStyle name="Normal 6 2 3 3 10 4" xfId="28110" xr:uid="{00000000-0005-0000-0000-0000E86C0000}"/>
    <cellStyle name="Normal 6 2 3 3 11" xfId="28111" xr:uid="{00000000-0005-0000-0000-0000E96C0000}"/>
    <cellStyle name="Normal 6 2 3 3 11 2" xfId="28112" xr:uid="{00000000-0005-0000-0000-0000EA6C0000}"/>
    <cellStyle name="Normal 6 2 3 3 11 3" xfId="28113" xr:uid="{00000000-0005-0000-0000-0000EB6C0000}"/>
    <cellStyle name="Normal 6 2 3 3 12" xfId="28114" xr:uid="{00000000-0005-0000-0000-0000EC6C0000}"/>
    <cellStyle name="Normal 6 2 3 3 13" xfId="28115" xr:uid="{00000000-0005-0000-0000-0000ED6C0000}"/>
    <cellStyle name="Normal 6 2 3 3 14" xfId="28116" xr:uid="{00000000-0005-0000-0000-0000EE6C0000}"/>
    <cellStyle name="Normal 6 2 3 3 2" xfId="28117" xr:uid="{00000000-0005-0000-0000-0000EF6C0000}"/>
    <cellStyle name="Normal 6 2 3 3 2 10" xfId="28118" xr:uid="{00000000-0005-0000-0000-0000F06C0000}"/>
    <cellStyle name="Normal 6 2 3 3 2 11" xfId="28119" xr:uid="{00000000-0005-0000-0000-0000F16C0000}"/>
    <cellStyle name="Normal 6 2 3 3 2 2" xfId="28120" xr:uid="{00000000-0005-0000-0000-0000F26C0000}"/>
    <cellStyle name="Normal 6 2 3 3 2 2 10" xfId="28121" xr:uid="{00000000-0005-0000-0000-0000F36C0000}"/>
    <cellStyle name="Normal 6 2 3 3 2 2 2" xfId="28122" xr:uid="{00000000-0005-0000-0000-0000F46C0000}"/>
    <cellStyle name="Normal 6 2 3 3 2 2 2 2" xfId="28123" xr:uid="{00000000-0005-0000-0000-0000F56C0000}"/>
    <cellStyle name="Normal 6 2 3 3 2 2 2 2 2" xfId="28124" xr:uid="{00000000-0005-0000-0000-0000F66C0000}"/>
    <cellStyle name="Normal 6 2 3 3 2 2 2 2 2 2" xfId="28125" xr:uid="{00000000-0005-0000-0000-0000F76C0000}"/>
    <cellStyle name="Normal 6 2 3 3 2 2 2 2 2 3" xfId="28126" xr:uid="{00000000-0005-0000-0000-0000F86C0000}"/>
    <cellStyle name="Normal 6 2 3 3 2 2 2 2 2 4" xfId="28127" xr:uid="{00000000-0005-0000-0000-0000F96C0000}"/>
    <cellStyle name="Normal 6 2 3 3 2 2 2 2 3" xfId="28128" xr:uid="{00000000-0005-0000-0000-0000FA6C0000}"/>
    <cellStyle name="Normal 6 2 3 3 2 2 2 2 3 2" xfId="28129" xr:uid="{00000000-0005-0000-0000-0000FB6C0000}"/>
    <cellStyle name="Normal 6 2 3 3 2 2 2 2 3 3" xfId="28130" xr:uid="{00000000-0005-0000-0000-0000FC6C0000}"/>
    <cellStyle name="Normal 6 2 3 3 2 2 2 2 4" xfId="28131" xr:uid="{00000000-0005-0000-0000-0000FD6C0000}"/>
    <cellStyle name="Normal 6 2 3 3 2 2 2 2 5" xfId="28132" xr:uid="{00000000-0005-0000-0000-0000FE6C0000}"/>
    <cellStyle name="Normal 6 2 3 3 2 2 2 2 6" xfId="28133" xr:uid="{00000000-0005-0000-0000-0000FF6C0000}"/>
    <cellStyle name="Normal 6 2 3 3 2 2 2 3" xfId="28134" xr:uid="{00000000-0005-0000-0000-0000006D0000}"/>
    <cellStyle name="Normal 6 2 3 3 2 2 2 3 2" xfId="28135" xr:uid="{00000000-0005-0000-0000-0000016D0000}"/>
    <cellStyle name="Normal 6 2 3 3 2 2 2 3 3" xfId="28136" xr:uid="{00000000-0005-0000-0000-0000026D0000}"/>
    <cellStyle name="Normal 6 2 3 3 2 2 2 3 4" xfId="28137" xr:uid="{00000000-0005-0000-0000-0000036D0000}"/>
    <cellStyle name="Normal 6 2 3 3 2 2 2 4" xfId="28138" xr:uid="{00000000-0005-0000-0000-0000046D0000}"/>
    <cellStyle name="Normal 6 2 3 3 2 2 2 4 2" xfId="28139" xr:uid="{00000000-0005-0000-0000-0000056D0000}"/>
    <cellStyle name="Normal 6 2 3 3 2 2 2 4 3" xfId="28140" xr:uid="{00000000-0005-0000-0000-0000066D0000}"/>
    <cellStyle name="Normal 6 2 3 3 2 2 2 4 4" xfId="28141" xr:uid="{00000000-0005-0000-0000-0000076D0000}"/>
    <cellStyle name="Normal 6 2 3 3 2 2 2 5" xfId="28142" xr:uid="{00000000-0005-0000-0000-0000086D0000}"/>
    <cellStyle name="Normal 6 2 3 3 2 2 2 5 2" xfId="28143" xr:uid="{00000000-0005-0000-0000-0000096D0000}"/>
    <cellStyle name="Normal 6 2 3 3 2 2 2 5 3" xfId="28144" xr:uid="{00000000-0005-0000-0000-00000A6D0000}"/>
    <cellStyle name="Normal 6 2 3 3 2 2 2 5 4" xfId="28145" xr:uid="{00000000-0005-0000-0000-00000B6D0000}"/>
    <cellStyle name="Normal 6 2 3 3 2 2 2 6" xfId="28146" xr:uid="{00000000-0005-0000-0000-00000C6D0000}"/>
    <cellStyle name="Normal 6 2 3 3 2 2 2 6 2" xfId="28147" xr:uid="{00000000-0005-0000-0000-00000D6D0000}"/>
    <cellStyle name="Normal 6 2 3 3 2 2 2 6 3" xfId="28148" xr:uid="{00000000-0005-0000-0000-00000E6D0000}"/>
    <cellStyle name="Normal 6 2 3 3 2 2 2 7" xfId="28149" xr:uid="{00000000-0005-0000-0000-00000F6D0000}"/>
    <cellStyle name="Normal 6 2 3 3 2 2 2 8" xfId="28150" xr:uid="{00000000-0005-0000-0000-0000106D0000}"/>
    <cellStyle name="Normal 6 2 3 3 2 2 2 9" xfId="28151" xr:uid="{00000000-0005-0000-0000-0000116D0000}"/>
    <cellStyle name="Normal 6 2 3 3 2 2 3" xfId="28152" xr:uid="{00000000-0005-0000-0000-0000126D0000}"/>
    <cellStyle name="Normal 6 2 3 3 2 2 3 2" xfId="28153" xr:uid="{00000000-0005-0000-0000-0000136D0000}"/>
    <cellStyle name="Normal 6 2 3 3 2 2 3 2 2" xfId="28154" xr:uid="{00000000-0005-0000-0000-0000146D0000}"/>
    <cellStyle name="Normal 6 2 3 3 2 2 3 2 3" xfId="28155" xr:uid="{00000000-0005-0000-0000-0000156D0000}"/>
    <cellStyle name="Normal 6 2 3 3 2 2 3 2 4" xfId="28156" xr:uid="{00000000-0005-0000-0000-0000166D0000}"/>
    <cellStyle name="Normal 6 2 3 3 2 2 3 3" xfId="28157" xr:uid="{00000000-0005-0000-0000-0000176D0000}"/>
    <cellStyle name="Normal 6 2 3 3 2 2 3 3 2" xfId="28158" xr:uid="{00000000-0005-0000-0000-0000186D0000}"/>
    <cellStyle name="Normal 6 2 3 3 2 2 3 3 3" xfId="28159" xr:uid="{00000000-0005-0000-0000-0000196D0000}"/>
    <cellStyle name="Normal 6 2 3 3 2 2 3 4" xfId="28160" xr:uid="{00000000-0005-0000-0000-00001A6D0000}"/>
    <cellStyle name="Normal 6 2 3 3 2 2 3 5" xfId="28161" xr:uid="{00000000-0005-0000-0000-00001B6D0000}"/>
    <cellStyle name="Normal 6 2 3 3 2 2 3 6" xfId="28162" xr:uid="{00000000-0005-0000-0000-00001C6D0000}"/>
    <cellStyle name="Normal 6 2 3 3 2 2 4" xfId="28163" xr:uid="{00000000-0005-0000-0000-00001D6D0000}"/>
    <cellStyle name="Normal 6 2 3 3 2 2 4 2" xfId="28164" xr:uid="{00000000-0005-0000-0000-00001E6D0000}"/>
    <cellStyle name="Normal 6 2 3 3 2 2 4 3" xfId="28165" xr:uid="{00000000-0005-0000-0000-00001F6D0000}"/>
    <cellStyle name="Normal 6 2 3 3 2 2 4 4" xfId="28166" xr:uid="{00000000-0005-0000-0000-0000206D0000}"/>
    <cellStyle name="Normal 6 2 3 3 2 2 5" xfId="28167" xr:uid="{00000000-0005-0000-0000-0000216D0000}"/>
    <cellStyle name="Normal 6 2 3 3 2 2 5 2" xfId="28168" xr:uid="{00000000-0005-0000-0000-0000226D0000}"/>
    <cellStyle name="Normal 6 2 3 3 2 2 5 3" xfId="28169" xr:uid="{00000000-0005-0000-0000-0000236D0000}"/>
    <cellStyle name="Normal 6 2 3 3 2 2 5 4" xfId="28170" xr:uid="{00000000-0005-0000-0000-0000246D0000}"/>
    <cellStyle name="Normal 6 2 3 3 2 2 6" xfId="28171" xr:uid="{00000000-0005-0000-0000-0000256D0000}"/>
    <cellStyle name="Normal 6 2 3 3 2 2 6 2" xfId="28172" xr:uid="{00000000-0005-0000-0000-0000266D0000}"/>
    <cellStyle name="Normal 6 2 3 3 2 2 6 3" xfId="28173" xr:uid="{00000000-0005-0000-0000-0000276D0000}"/>
    <cellStyle name="Normal 6 2 3 3 2 2 6 4" xfId="28174" xr:uid="{00000000-0005-0000-0000-0000286D0000}"/>
    <cellStyle name="Normal 6 2 3 3 2 2 7" xfId="28175" xr:uid="{00000000-0005-0000-0000-0000296D0000}"/>
    <cellStyle name="Normal 6 2 3 3 2 2 7 2" xfId="28176" xr:uid="{00000000-0005-0000-0000-00002A6D0000}"/>
    <cellStyle name="Normal 6 2 3 3 2 2 7 3" xfId="28177" xr:uid="{00000000-0005-0000-0000-00002B6D0000}"/>
    <cellStyle name="Normal 6 2 3 3 2 2 8" xfId="28178" xr:uid="{00000000-0005-0000-0000-00002C6D0000}"/>
    <cellStyle name="Normal 6 2 3 3 2 2 9" xfId="28179" xr:uid="{00000000-0005-0000-0000-00002D6D0000}"/>
    <cellStyle name="Normal 6 2 3 3 2 3" xfId="28180" xr:uid="{00000000-0005-0000-0000-00002E6D0000}"/>
    <cellStyle name="Normal 6 2 3 3 2 3 2" xfId="28181" xr:uid="{00000000-0005-0000-0000-00002F6D0000}"/>
    <cellStyle name="Normal 6 2 3 3 2 3 2 2" xfId="28182" xr:uid="{00000000-0005-0000-0000-0000306D0000}"/>
    <cellStyle name="Normal 6 2 3 3 2 3 2 2 2" xfId="28183" xr:uid="{00000000-0005-0000-0000-0000316D0000}"/>
    <cellStyle name="Normal 6 2 3 3 2 3 2 2 3" xfId="28184" xr:uid="{00000000-0005-0000-0000-0000326D0000}"/>
    <cellStyle name="Normal 6 2 3 3 2 3 2 2 4" xfId="28185" xr:uid="{00000000-0005-0000-0000-0000336D0000}"/>
    <cellStyle name="Normal 6 2 3 3 2 3 2 3" xfId="28186" xr:uid="{00000000-0005-0000-0000-0000346D0000}"/>
    <cellStyle name="Normal 6 2 3 3 2 3 2 3 2" xfId="28187" xr:uid="{00000000-0005-0000-0000-0000356D0000}"/>
    <cellStyle name="Normal 6 2 3 3 2 3 2 3 3" xfId="28188" xr:uid="{00000000-0005-0000-0000-0000366D0000}"/>
    <cellStyle name="Normal 6 2 3 3 2 3 2 4" xfId="28189" xr:uid="{00000000-0005-0000-0000-0000376D0000}"/>
    <cellStyle name="Normal 6 2 3 3 2 3 2 5" xfId="28190" xr:uid="{00000000-0005-0000-0000-0000386D0000}"/>
    <cellStyle name="Normal 6 2 3 3 2 3 2 6" xfId="28191" xr:uid="{00000000-0005-0000-0000-0000396D0000}"/>
    <cellStyle name="Normal 6 2 3 3 2 3 3" xfId="28192" xr:uid="{00000000-0005-0000-0000-00003A6D0000}"/>
    <cellStyle name="Normal 6 2 3 3 2 3 3 2" xfId="28193" xr:uid="{00000000-0005-0000-0000-00003B6D0000}"/>
    <cellStyle name="Normal 6 2 3 3 2 3 3 3" xfId="28194" xr:uid="{00000000-0005-0000-0000-00003C6D0000}"/>
    <cellStyle name="Normal 6 2 3 3 2 3 3 4" xfId="28195" xr:uid="{00000000-0005-0000-0000-00003D6D0000}"/>
    <cellStyle name="Normal 6 2 3 3 2 3 4" xfId="28196" xr:uid="{00000000-0005-0000-0000-00003E6D0000}"/>
    <cellStyle name="Normal 6 2 3 3 2 3 4 2" xfId="28197" xr:uid="{00000000-0005-0000-0000-00003F6D0000}"/>
    <cellStyle name="Normal 6 2 3 3 2 3 4 3" xfId="28198" xr:uid="{00000000-0005-0000-0000-0000406D0000}"/>
    <cellStyle name="Normal 6 2 3 3 2 3 4 4" xfId="28199" xr:uid="{00000000-0005-0000-0000-0000416D0000}"/>
    <cellStyle name="Normal 6 2 3 3 2 3 5" xfId="28200" xr:uid="{00000000-0005-0000-0000-0000426D0000}"/>
    <cellStyle name="Normal 6 2 3 3 2 3 5 2" xfId="28201" xr:uid="{00000000-0005-0000-0000-0000436D0000}"/>
    <cellStyle name="Normal 6 2 3 3 2 3 5 3" xfId="28202" xr:uid="{00000000-0005-0000-0000-0000446D0000}"/>
    <cellStyle name="Normal 6 2 3 3 2 3 5 4" xfId="28203" xr:uid="{00000000-0005-0000-0000-0000456D0000}"/>
    <cellStyle name="Normal 6 2 3 3 2 3 6" xfId="28204" xr:uid="{00000000-0005-0000-0000-0000466D0000}"/>
    <cellStyle name="Normal 6 2 3 3 2 3 6 2" xfId="28205" xr:uid="{00000000-0005-0000-0000-0000476D0000}"/>
    <cellStyle name="Normal 6 2 3 3 2 3 6 3" xfId="28206" xr:uid="{00000000-0005-0000-0000-0000486D0000}"/>
    <cellStyle name="Normal 6 2 3 3 2 3 7" xfId="28207" xr:uid="{00000000-0005-0000-0000-0000496D0000}"/>
    <cellStyle name="Normal 6 2 3 3 2 3 8" xfId="28208" xr:uid="{00000000-0005-0000-0000-00004A6D0000}"/>
    <cellStyle name="Normal 6 2 3 3 2 3 9" xfId="28209" xr:uid="{00000000-0005-0000-0000-00004B6D0000}"/>
    <cellStyle name="Normal 6 2 3 3 2 4" xfId="28210" xr:uid="{00000000-0005-0000-0000-00004C6D0000}"/>
    <cellStyle name="Normal 6 2 3 3 2 4 2" xfId="28211" xr:uid="{00000000-0005-0000-0000-00004D6D0000}"/>
    <cellStyle name="Normal 6 2 3 3 2 4 2 2" xfId="28212" xr:uid="{00000000-0005-0000-0000-00004E6D0000}"/>
    <cellStyle name="Normal 6 2 3 3 2 4 2 3" xfId="28213" xr:uid="{00000000-0005-0000-0000-00004F6D0000}"/>
    <cellStyle name="Normal 6 2 3 3 2 4 2 4" xfId="28214" xr:uid="{00000000-0005-0000-0000-0000506D0000}"/>
    <cellStyle name="Normal 6 2 3 3 2 4 3" xfId="28215" xr:uid="{00000000-0005-0000-0000-0000516D0000}"/>
    <cellStyle name="Normal 6 2 3 3 2 4 3 2" xfId="28216" xr:uid="{00000000-0005-0000-0000-0000526D0000}"/>
    <cellStyle name="Normal 6 2 3 3 2 4 3 3" xfId="28217" xr:uid="{00000000-0005-0000-0000-0000536D0000}"/>
    <cellStyle name="Normal 6 2 3 3 2 4 4" xfId="28218" xr:uid="{00000000-0005-0000-0000-0000546D0000}"/>
    <cellStyle name="Normal 6 2 3 3 2 4 5" xfId="28219" xr:uid="{00000000-0005-0000-0000-0000556D0000}"/>
    <cellStyle name="Normal 6 2 3 3 2 4 6" xfId="28220" xr:uid="{00000000-0005-0000-0000-0000566D0000}"/>
    <cellStyle name="Normal 6 2 3 3 2 5" xfId="28221" xr:uid="{00000000-0005-0000-0000-0000576D0000}"/>
    <cellStyle name="Normal 6 2 3 3 2 5 2" xfId="28222" xr:uid="{00000000-0005-0000-0000-0000586D0000}"/>
    <cellStyle name="Normal 6 2 3 3 2 5 3" xfId="28223" xr:uid="{00000000-0005-0000-0000-0000596D0000}"/>
    <cellStyle name="Normal 6 2 3 3 2 5 4" xfId="28224" xr:uid="{00000000-0005-0000-0000-00005A6D0000}"/>
    <cellStyle name="Normal 6 2 3 3 2 6" xfId="28225" xr:uid="{00000000-0005-0000-0000-00005B6D0000}"/>
    <cellStyle name="Normal 6 2 3 3 2 6 2" xfId="28226" xr:uid="{00000000-0005-0000-0000-00005C6D0000}"/>
    <cellStyle name="Normal 6 2 3 3 2 6 3" xfId="28227" xr:uid="{00000000-0005-0000-0000-00005D6D0000}"/>
    <cellStyle name="Normal 6 2 3 3 2 6 4" xfId="28228" xr:uid="{00000000-0005-0000-0000-00005E6D0000}"/>
    <cellStyle name="Normal 6 2 3 3 2 7" xfId="28229" xr:uid="{00000000-0005-0000-0000-00005F6D0000}"/>
    <cellStyle name="Normal 6 2 3 3 2 7 2" xfId="28230" xr:uid="{00000000-0005-0000-0000-0000606D0000}"/>
    <cellStyle name="Normal 6 2 3 3 2 7 3" xfId="28231" xr:uid="{00000000-0005-0000-0000-0000616D0000}"/>
    <cellStyle name="Normal 6 2 3 3 2 7 4" xfId="28232" xr:uid="{00000000-0005-0000-0000-0000626D0000}"/>
    <cellStyle name="Normal 6 2 3 3 2 8" xfId="28233" xr:uid="{00000000-0005-0000-0000-0000636D0000}"/>
    <cellStyle name="Normal 6 2 3 3 2 8 2" xfId="28234" xr:uid="{00000000-0005-0000-0000-0000646D0000}"/>
    <cellStyle name="Normal 6 2 3 3 2 8 3" xfId="28235" xr:uid="{00000000-0005-0000-0000-0000656D0000}"/>
    <cellStyle name="Normal 6 2 3 3 2 9" xfId="28236" xr:uid="{00000000-0005-0000-0000-0000666D0000}"/>
    <cellStyle name="Normal 6 2 3 3 3" xfId="28237" xr:uid="{00000000-0005-0000-0000-0000676D0000}"/>
    <cellStyle name="Normal 6 2 3 3 3 10" xfId="28238" xr:uid="{00000000-0005-0000-0000-0000686D0000}"/>
    <cellStyle name="Normal 6 2 3 3 3 2" xfId="28239" xr:uid="{00000000-0005-0000-0000-0000696D0000}"/>
    <cellStyle name="Normal 6 2 3 3 3 2 2" xfId="28240" xr:uid="{00000000-0005-0000-0000-00006A6D0000}"/>
    <cellStyle name="Normal 6 2 3 3 3 2 2 2" xfId="28241" xr:uid="{00000000-0005-0000-0000-00006B6D0000}"/>
    <cellStyle name="Normal 6 2 3 3 3 2 2 2 2" xfId="28242" xr:uid="{00000000-0005-0000-0000-00006C6D0000}"/>
    <cellStyle name="Normal 6 2 3 3 3 2 2 2 3" xfId="28243" xr:uid="{00000000-0005-0000-0000-00006D6D0000}"/>
    <cellStyle name="Normal 6 2 3 3 3 2 2 2 4" xfId="28244" xr:uid="{00000000-0005-0000-0000-00006E6D0000}"/>
    <cellStyle name="Normal 6 2 3 3 3 2 2 3" xfId="28245" xr:uid="{00000000-0005-0000-0000-00006F6D0000}"/>
    <cellStyle name="Normal 6 2 3 3 3 2 2 3 2" xfId="28246" xr:uid="{00000000-0005-0000-0000-0000706D0000}"/>
    <cellStyle name="Normal 6 2 3 3 3 2 2 3 3" xfId="28247" xr:uid="{00000000-0005-0000-0000-0000716D0000}"/>
    <cellStyle name="Normal 6 2 3 3 3 2 2 4" xfId="28248" xr:uid="{00000000-0005-0000-0000-0000726D0000}"/>
    <cellStyle name="Normal 6 2 3 3 3 2 2 5" xfId="28249" xr:uid="{00000000-0005-0000-0000-0000736D0000}"/>
    <cellStyle name="Normal 6 2 3 3 3 2 2 6" xfId="28250" xr:uid="{00000000-0005-0000-0000-0000746D0000}"/>
    <cellStyle name="Normal 6 2 3 3 3 2 3" xfId="28251" xr:uid="{00000000-0005-0000-0000-0000756D0000}"/>
    <cellStyle name="Normal 6 2 3 3 3 2 3 2" xfId="28252" xr:uid="{00000000-0005-0000-0000-0000766D0000}"/>
    <cellStyle name="Normal 6 2 3 3 3 2 3 3" xfId="28253" xr:uid="{00000000-0005-0000-0000-0000776D0000}"/>
    <cellStyle name="Normal 6 2 3 3 3 2 3 4" xfId="28254" xr:uid="{00000000-0005-0000-0000-0000786D0000}"/>
    <cellStyle name="Normal 6 2 3 3 3 2 4" xfId="28255" xr:uid="{00000000-0005-0000-0000-0000796D0000}"/>
    <cellStyle name="Normal 6 2 3 3 3 2 4 2" xfId="28256" xr:uid="{00000000-0005-0000-0000-00007A6D0000}"/>
    <cellStyle name="Normal 6 2 3 3 3 2 4 3" xfId="28257" xr:uid="{00000000-0005-0000-0000-00007B6D0000}"/>
    <cellStyle name="Normal 6 2 3 3 3 2 4 4" xfId="28258" xr:uid="{00000000-0005-0000-0000-00007C6D0000}"/>
    <cellStyle name="Normal 6 2 3 3 3 2 5" xfId="28259" xr:uid="{00000000-0005-0000-0000-00007D6D0000}"/>
    <cellStyle name="Normal 6 2 3 3 3 2 5 2" xfId="28260" xr:uid="{00000000-0005-0000-0000-00007E6D0000}"/>
    <cellStyle name="Normal 6 2 3 3 3 2 5 3" xfId="28261" xr:uid="{00000000-0005-0000-0000-00007F6D0000}"/>
    <cellStyle name="Normal 6 2 3 3 3 2 5 4" xfId="28262" xr:uid="{00000000-0005-0000-0000-0000806D0000}"/>
    <cellStyle name="Normal 6 2 3 3 3 2 6" xfId="28263" xr:uid="{00000000-0005-0000-0000-0000816D0000}"/>
    <cellStyle name="Normal 6 2 3 3 3 2 6 2" xfId="28264" xr:uid="{00000000-0005-0000-0000-0000826D0000}"/>
    <cellStyle name="Normal 6 2 3 3 3 2 6 3" xfId="28265" xr:uid="{00000000-0005-0000-0000-0000836D0000}"/>
    <cellStyle name="Normal 6 2 3 3 3 2 7" xfId="28266" xr:uid="{00000000-0005-0000-0000-0000846D0000}"/>
    <cellStyle name="Normal 6 2 3 3 3 2 8" xfId="28267" xr:uid="{00000000-0005-0000-0000-0000856D0000}"/>
    <cellStyle name="Normal 6 2 3 3 3 2 9" xfId="28268" xr:uid="{00000000-0005-0000-0000-0000866D0000}"/>
    <cellStyle name="Normal 6 2 3 3 3 3" xfId="28269" xr:uid="{00000000-0005-0000-0000-0000876D0000}"/>
    <cellStyle name="Normal 6 2 3 3 3 3 2" xfId="28270" xr:uid="{00000000-0005-0000-0000-0000886D0000}"/>
    <cellStyle name="Normal 6 2 3 3 3 3 2 2" xfId="28271" xr:uid="{00000000-0005-0000-0000-0000896D0000}"/>
    <cellStyle name="Normal 6 2 3 3 3 3 2 3" xfId="28272" xr:uid="{00000000-0005-0000-0000-00008A6D0000}"/>
    <cellStyle name="Normal 6 2 3 3 3 3 2 4" xfId="28273" xr:uid="{00000000-0005-0000-0000-00008B6D0000}"/>
    <cellStyle name="Normal 6 2 3 3 3 3 3" xfId="28274" xr:uid="{00000000-0005-0000-0000-00008C6D0000}"/>
    <cellStyle name="Normal 6 2 3 3 3 3 3 2" xfId="28275" xr:uid="{00000000-0005-0000-0000-00008D6D0000}"/>
    <cellStyle name="Normal 6 2 3 3 3 3 3 3" xfId="28276" xr:uid="{00000000-0005-0000-0000-00008E6D0000}"/>
    <cellStyle name="Normal 6 2 3 3 3 3 4" xfId="28277" xr:uid="{00000000-0005-0000-0000-00008F6D0000}"/>
    <cellStyle name="Normal 6 2 3 3 3 3 5" xfId="28278" xr:uid="{00000000-0005-0000-0000-0000906D0000}"/>
    <cellStyle name="Normal 6 2 3 3 3 3 6" xfId="28279" xr:uid="{00000000-0005-0000-0000-0000916D0000}"/>
    <cellStyle name="Normal 6 2 3 3 3 4" xfId="28280" xr:uid="{00000000-0005-0000-0000-0000926D0000}"/>
    <cellStyle name="Normal 6 2 3 3 3 4 2" xfId="28281" xr:uid="{00000000-0005-0000-0000-0000936D0000}"/>
    <cellStyle name="Normal 6 2 3 3 3 4 3" xfId="28282" xr:uid="{00000000-0005-0000-0000-0000946D0000}"/>
    <cellStyle name="Normal 6 2 3 3 3 4 4" xfId="28283" xr:uid="{00000000-0005-0000-0000-0000956D0000}"/>
    <cellStyle name="Normal 6 2 3 3 3 5" xfId="28284" xr:uid="{00000000-0005-0000-0000-0000966D0000}"/>
    <cellStyle name="Normal 6 2 3 3 3 5 2" xfId="28285" xr:uid="{00000000-0005-0000-0000-0000976D0000}"/>
    <cellStyle name="Normal 6 2 3 3 3 5 3" xfId="28286" xr:uid="{00000000-0005-0000-0000-0000986D0000}"/>
    <cellStyle name="Normal 6 2 3 3 3 5 4" xfId="28287" xr:uid="{00000000-0005-0000-0000-0000996D0000}"/>
    <cellStyle name="Normal 6 2 3 3 3 6" xfId="28288" xr:uid="{00000000-0005-0000-0000-00009A6D0000}"/>
    <cellStyle name="Normal 6 2 3 3 3 6 2" xfId="28289" xr:uid="{00000000-0005-0000-0000-00009B6D0000}"/>
    <cellStyle name="Normal 6 2 3 3 3 6 3" xfId="28290" xr:uid="{00000000-0005-0000-0000-00009C6D0000}"/>
    <cellStyle name="Normal 6 2 3 3 3 6 4" xfId="28291" xr:uid="{00000000-0005-0000-0000-00009D6D0000}"/>
    <cellStyle name="Normal 6 2 3 3 3 7" xfId="28292" xr:uid="{00000000-0005-0000-0000-00009E6D0000}"/>
    <cellStyle name="Normal 6 2 3 3 3 7 2" xfId="28293" xr:uid="{00000000-0005-0000-0000-00009F6D0000}"/>
    <cellStyle name="Normal 6 2 3 3 3 7 3" xfId="28294" xr:uid="{00000000-0005-0000-0000-0000A06D0000}"/>
    <cellStyle name="Normal 6 2 3 3 3 8" xfId="28295" xr:uid="{00000000-0005-0000-0000-0000A16D0000}"/>
    <cellStyle name="Normal 6 2 3 3 3 9" xfId="28296" xr:uid="{00000000-0005-0000-0000-0000A26D0000}"/>
    <cellStyle name="Normal 6 2 3 3 4" xfId="28297" xr:uid="{00000000-0005-0000-0000-0000A36D0000}"/>
    <cellStyle name="Normal 6 2 3 3 4 2" xfId="28298" xr:uid="{00000000-0005-0000-0000-0000A46D0000}"/>
    <cellStyle name="Normal 6 2 3 3 4 2 2" xfId="28299" xr:uid="{00000000-0005-0000-0000-0000A56D0000}"/>
    <cellStyle name="Normal 6 2 3 3 4 2 2 2" xfId="28300" xr:uid="{00000000-0005-0000-0000-0000A66D0000}"/>
    <cellStyle name="Normal 6 2 3 3 4 2 2 3" xfId="28301" xr:uid="{00000000-0005-0000-0000-0000A76D0000}"/>
    <cellStyle name="Normal 6 2 3 3 4 2 2 4" xfId="28302" xr:uid="{00000000-0005-0000-0000-0000A86D0000}"/>
    <cellStyle name="Normal 6 2 3 3 4 2 3" xfId="28303" xr:uid="{00000000-0005-0000-0000-0000A96D0000}"/>
    <cellStyle name="Normal 6 2 3 3 4 2 3 2" xfId="28304" xr:uid="{00000000-0005-0000-0000-0000AA6D0000}"/>
    <cellStyle name="Normal 6 2 3 3 4 2 3 3" xfId="28305" xr:uid="{00000000-0005-0000-0000-0000AB6D0000}"/>
    <cellStyle name="Normal 6 2 3 3 4 2 4" xfId="28306" xr:uid="{00000000-0005-0000-0000-0000AC6D0000}"/>
    <cellStyle name="Normal 6 2 3 3 4 2 5" xfId="28307" xr:uid="{00000000-0005-0000-0000-0000AD6D0000}"/>
    <cellStyle name="Normal 6 2 3 3 4 2 6" xfId="28308" xr:uid="{00000000-0005-0000-0000-0000AE6D0000}"/>
    <cellStyle name="Normal 6 2 3 3 4 3" xfId="28309" xr:uid="{00000000-0005-0000-0000-0000AF6D0000}"/>
    <cellStyle name="Normal 6 2 3 3 4 3 2" xfId="28310" xr:uid="{00000000-0005-0000-0000-0000B06D0000}"/>
    <cellStyle name="Normal 6 2 3 3 4 3 3" xfId="28311" xr:uid="{00000000-0005-0000-0000-0000B16D0000}"/>
    <cellStyle name="Normal 6 2 3 3 4 3 4" xfId="28312" xr:uid="{00000000-0005-0000-0000-0000B26D0000}"/>
    <cellStyle name="Normal 6 2 3 3 4 4" xfId="28313" xr:uid="{00000000-0005-0000-0000-0000B36D0000}"/>
    <cellStyle name="Normal 6 2 3 3 4 4 2" xfId="28314" xr:uid="{00000000-0005-0000-0000-0000B46D0000}"/>
    <cellStyle name="Normal 6 2 3 3 4 4 3" xfId="28315" xr:uid="{00000000-0005-0000-0000-0000B56D0000}"/>
    <cellStyle name="Normal 6 2 3 3 4 4 4" xfId="28316" xr:uid="{00000000-0005-0000-0000-0000B66D0000}"/>
    <cellStyle name="Normal 6 2 3 3 4 5" xfId="28317" xr:uid="{00000000-0005-0000-0000-0000B76D0000}"/>
    <cellStyle name="Normal 6 2 3 3 4 5 2" xfId="28318" xr:uid="{00000000-0005-0000-0000-0000B86D0000}"/>
    <cellStyle name="Normal 6 2 3 3 4 5 3" xfId="28319" xr:uid="{00000000-0005-0000-0000-0000B96D0000}"/>
    <cellStyle name="Normal 6 2 3 3 4 5 4" xfId="28320" xr:uid="{00000000-0005-0000-0000-0000BA6D0000}"/>
    <cellStyle name="Normal 6 2 3 3 4 6" xfId="28321" xr:uid="{00000000-0005-0000-0000-0000BB6D0000}"/>
    <cellStyle name="Normal 6 2 3 3 4 6 2" xfId="28322" xr:uid="{00000000-0005-0000-0000-0000BC6D0000}"/>
    <cellStyle name="Normal 6 2 3 3 4 6 3" xfId="28323" xr:uid="{00000000-0005-0000-0000-0000BD6D0000}"/>
    <cellStyle name="Normal 6 2 3 3 4 7" xfId="28324" xr:uid="{00000000-0005-0000-0000-0000BE6D0000}"/>
    <cellStyle name="Normal 6 2 3 3 4 8" xfId="28325" xr:uid="{00000000-0005-0000-0000-0000BF6D0000}"/>
    <cellStyle name="Normal 6 2 3 3 4 9" xfId="28326" xr:uid="{00000000-0005-0000-0000-0000C06D0000}"/>
    <cellStyle name="Normal 6 2 3 3 5" xfId="28327" xr:uid="{00000000-0005-0000-0000-0000C16D0000}"/>
    <cellStyle name="Normal 6 2 3 3 5 2" xfId="28328" xr:uid="{00000000-0005-0000-0000-0000C26D0000}"/>
    <cellStyle name="Normal 6 2 3 3 5 2 2" xfId="28329" xr:uid="{00000000-0005-0000-0000-0000C36D0000}"/>
    <cellStyle name="Normal 6 2 3 3 5 2 2 2" xfId="28330" xr:uid="{00000000-0005-0000-0000-0000C46D0000}"/>
    <cellStyle name="Normal 6 2 3 3 5 2 2 3" xfId="28331" xr:uid="{00000000-0005-0000-0000-0000C56D0000}"/>
    <cellStyle name="Normal 6 2 3 3 5 2 2 4" xfId="28332" xr:uid="{00000000-0005-0000-0000-0000C66D0000}"/>
    <cellStyle name="Normal 6 2 3 3 5 2 3" xfId="28333" xr:uid="{00000000-0005-0000-0000-0000C76D0000}"/>
    <cellStyle name="Normal 6 2 3 3 5 2 3 2" xfId="28334" xr:uid="{00000000-0005-0000-0000-0000C86D0000}"/>
    <cellStyle name="Normal 6 2 3 3 5 2 3 3" xfId="28335" xr:uid="{00000000-0005-0000-0000-0000C96D0000}"/>
    <cellStyle name="Normal 6 2 3 3 5 2 4" xfId="28336" xr:uid="{00000000-0005-0000-0000-0000CA6D0000}"/>
    <cellStyle name="Normal 6 2 3 3 5 2 5" xfId="28337" xr:uid="{00000000-0005-0000-0000-0000CB6D0000}"/>
    <cellStyle name="Normal 6 2 3 3 5 2 6" xfId="28338" xr:uid="{00000000-0005-0000-0000-0000CC6D0000}"/>
    <cellStyle name="Normal 6 2 3 3 5 3" xfId="28339" xr:uid="{00000000-0005-0000-0000-0000CD6D0000}"/>
    <cellStyle name="Normal 6 2 3 3 5 3 2" xfId="28340" xr:uid="{00000000-0005-0000-0000-0000CE6D0000}"/>
    <cellStyle name="Normal 6 2 3 3 5 3 3" xfId="28341" xr:uid="{00000000-0005-0000-0000-0000CF6D0000}"/>
    <cellStyle name="Normal 6 2 3 3 5 3 4" xfId="28342" xr:uid="{00000000-0005-0000-0000-0000D06D0000}"/>
    <cellStyle name="Normal 6 2 3 3 5 4" xfId="28343" xr:uid="{00000000-0005-0000-0000-0000D16D0000}"/>
    <cellStyle name="Normal 6 2 3 3 5 4 2" xfId="28344" xr:uid="{00000000-0005-0000-0000-0000D26D0000}"/>
    <cellStyle name="Normal 6 2 3 3 5 4 3" xfId="28345" xr:uid="{00000000-0005-0000-0000-0000D36D0000}"/>
    <cellStyle name="Normal 6 2 3 3 5 4 4" xfId="28346" xr:uid="{00000000-0005-0000-0000-0000D46D0000}"/>
    <cellStyle name="Normal 6 2 3 3 5 5" xfId="28347" xr:uid="{00000000-0005-0000-0000-0000D56D0000}"/>
    <cellStyle name="Normal 6 2 3 3 5 5 2" xfId="28348" xr:uid="{00000000-0005-0000-0000-0000D66D0000}"/>
    <cellStyle name="Normal 6 2 3 3 5 5 3" xfId="28349" xr:uid="{00000000-0005-0000-0000-0000D76D0000}"/>
    <cellStyle name="Normal 6 2 3 3 5 5 4" xfId="28350" xr:uid="{00000000-0005-0000-0000-0000D86D0000}"/>
    <cellStyle name="Normal 6 2 3 3 5 6" xfId="28351" xr:uid="{00000000-0005-0000-0000-0000D96D0000}"/>
    <cellStyle name="Normal 6 2 3 3 5 6 2" xfId="28352" xr:uid="{00000000-0005-0000-0000-0000DA6D0000}"/>
    <cellStyle name="Normal 6 2 3 3 5 6 3" xfId="28353" xr:uid="{00000000-0005-0000-0000-0000DB6D0000}"/>
    <cellStyle name="Normal 6 2 3 3 5 7" xfId="28354" xr:uid="{00000000-0005-0000-0000-0000DC6D0000}"/>
    <cellStyle name="Normal 6 2 3 3 5 8" xfId="28355" xr:uid="{00000000-0005-0000-0000-0000DD6D0000}"/>
    <cellStyle name="Normal 6 2 3 3 5 9" xfId="28356" xr:uid="{00000000-0005-0000-0000-0000DE6D0000}"/>
    <cellStyle name="Normal 6 2 3 3 6" xfId="28357" xr:uid="{00000000-0005-0000-0000-0000DF6D0000}"/>
    <cellStyle name="Normal 6 2 3 3 6 2" xfId="28358" xr:uid="{00000000-0005-0000-0000-0000E06D0000}"/>
    <cellStyle name="Normal 6 2 3 3 6 2 2" xfId="28359" xr:uid="{00000000-0005-0000-0000-0000E16D0000}"/>
    <cellStyle name="Normal 6 2 3 3 6 2 2 2" xfId="28360" xr:uid="{00000000-0005-0000-0000-0000E26D0000}"/>
    <cellStyle name="Normal 6 2 3 3 6 2 2 3" xfId="28361" xr:uid="{00000000-0005-0000-0000-0000E36D0000}"/>
    <cellStyle name="Normal 6 2 3 3 6 2 2 4" xfId="28362" xr:uid="{00000000-0005-0000-0000-0000E46D0000}"/>
    <cellStyle name="Normal 6 2 3 3 6 2 3" xfId="28363" xr:uid="{00000000-0005-0000-0000-0000E56D0000}"/>
    <cellStyle name="Normal 6 2 3 3 6 2 3 2" xfId="28364" xr:uid="{00000000-0005-0000-0000-0000E66D0000}"/>
    <cellStyle name="Normal 6 2 3 3 6 2 3 3" xfId="28365" xr:uid="{00000000-0005-0000-0000-0000E76D0000}"/>
    <cellStyle name="Normal 6 2 3 3 6 2 4" xfId="28366" xr:uid="{00000000-0005-0000-0000-0000E86D0000}"/>
    <cellStyle name="Normal 6 2 3 3 6 2 5" xfId="28367" xr:uid="{00000000-0005-0000-0000-0000E96D0000}"/>
    <cellStyle name="Normal 6 2 3 3 6 2 6" xfId="28368" xr:uid="{00000000-0005-0000-0000-0000EA6D0000}"/>
    <cellStyle name="Normal 6 2 3 3 6 3" xfId="28369" xr:uid="{00000000-0005-0000-0000-0000EB6D0000}"/>
    <cellStyle name="Normal 6 2 3 3 6 3 2" xfId="28370" xr:uid="{00000000-0005-0000-0000-0000EC6D0000}"/>
    <cellStyle name="Normal 6 2 3 3 6 3 3" xfId="28371" xr:uid="{00000000-0005-0000-0000-0000ED6D0000}"/>
    <cellStyle name="Normal 6 2 3 3 6 3 4" xfId="28372" xr:uid="{00000000-0005-0000-0000-0000EE6D0000}"/>
    <cellStyle name="Normal 6 2 3 3 6 4" xfId="28373" xr:uid="{00000000-0005-0000-0000-0000EF6D0000}"/>
    <cellStyle name="Normal 6 2 3 3 6 4 2" xfId="28374" xr:uid="{00000000-0005-0000-0000-0000F06D0000}"/>
    <cellStyle name="Normal 6 2 3 3 6 4 3" xfId="28375" xr:uid="{00000000-0005-0000-0000-0000F16D0000}"/>
    <cellStyle name="Normal 6 2 3 3 6 4 4" xfId="28376" xr:uid="{00000000-0005-0000-0000-0000F26D0000}"/>
    <cellStyle name="Normal 6 2 3 3 6 5" xfId="28377" xr:uid="{00000000-0005-0000-0000-0000F36D0000}"/>
    <cellStyle name="Normal 6 2 3 3 6 5 2" xfId="28378" xr:uid="{00000000-0005-0000-0000-0000F46D0000}"/>
    <cellStyle name="Normal 6 2 3 3 6 5 3" xfId="28379" xr:uid="{00000000-0005-0000-0000-0000F56D0000}"/>
    <cellStyle name="Normal 6 2 3 3 6 6" xfId="28380" xr:uid="{00000000-0005-0000-0000-0000F66D0000}"/>
    <cellStyle name="Normal 6 2 3 3 6 7" xfId="28381" xr:uid="{00000000-0005-0000-0000-0000F76D0000}"/>
    <cellStyle name="Normal 6 2 3 3 6 8" xfId="28382" xr:uid="{00000000-0005-0000-0000-0000F86D0000}"/>
    <cellStyle name="Normal 6 2 3 3 7" xfId="28383" xr:uid="{00000000-0005-0000-0000-0000F96D0000}"/>
    <cellStyle name="Normal 6 2 3 3 7 2" xfId="28384" xr:uid="{00000000-0005-0000-0000-0000FA6D0000}"/>
    <cellStyle name="Normal 6 2 3 3 7 2 2" xfId="28385" xr:uid="{00000000-0005-0000-0000-0000FB6D0000}"/>
    <cellStyle name="Normal 6 2 3 3 7 2 3" xfId="28386" xr:uid="{00000000-0005-0000-0000-0000FC6D0000}"/>
    <cellStyle name="Normal 6 2 3 3 7 2 4" xfId="28387" xr:uid="{00000000-0005-0000-0000-0000FD6D0000}"/>
    <cellStyle name="Normal 6 2 3 3 7 3" xfId="28388" xr:uid="{00000000-0005-0000-0000-0000FE6D0000}"/>
    <cellStyle name="Normal 6 2 3 3 7 3 2" xfId="28389" xr:uid="{00000000-0005-0000-0000-0000FF6D0000}"/>
    <cellStyle name="Normal 6 2 3 3 7 3 3" xfId="28390" xr:uid="{00000000-0005-0000-0000-0000006E0000}"/>
    <cellStyle name="Normal 6 2 3 3 7 4" xfId="28391" xr:uid="{00000000-0005-0000-0000-0000016E0000}"/>
    <cellStyle name="Normal 6 2 3 3 7 5" xfId="28392" xr:uid="{00000000-0005-0000-0000-0000026E0000}"/>
    <cellStyle name="Normal 6 2 3 3 7 6" xfId="28393" xr:uid="{00000000-0005-0000-0000-0000036E0000}"/>
    <cellStyle name="Normal 6 2 3 3 8" xfId="28394" xr:uid="{00000000-0005-0000-0000-0000046E0000}"/>
    <cellStyle name="Normal 6 2 3 3 8 2" xfId="28395" xr:uid="{00000000-0005-0000-0000-0000056E0000}"/>
    <cellStyle name="Normal 6 2 3 3 8 3" xfId="28396" xr:uid="{00000000-0005-0000-0000-0000066E0000}"/>
    <cellStyle name="Normal 6 2 3 3 8 4" xfId="28397" xr:uid="{00000000-0005-0000-0000-0000076E0000}"/>
    <cellStyle name="Normal 6 2 3 3 9" xfId="28398" xr:uid="{00000000-0005-0000-0000-0000086E0000}"/>
    <cellStyle name="Normal 6 2 3 3 9 2" xfId="28399" xr:uid="{00000000-0005-0000-0000-0000096E0000}"/>
    <cellStyle name="Normal 6 2 3 3 9 3" xfId="28400" xr:uid="{00000000-0005-0000-0000-00000A6E0000}"/>
    <cellStyle name="Normal 6 2 3 3 9 4" xfId="28401" xr:uid="{00000000-0005-0000-0000-00000B6E0000}"/>
    <cellStyle name="Normal 6 2 3 4" xfId="436" xr:uid="{00000000-0005-0000-0000-00000C6E0000}"/>
    <cellStyle name="Normal 6 2 3 4 10" xfId="28402" xr:uid="{00000000-0005-0000-0000-00000D6E0000}"/>
    <cellStyle name="Normal 6 2 3 4 11" xfId="28403" xr:uid="{00000000-0005-0000-0000-00000E6E0000}"/>
    <cellStyle name="Normal 6 2 3 4 2" xfId="28404" xr:uid="{00000000-0005-0000-0000-00000F6E0000}"/>
    <cellStyle name="Normal 6 2 3 4 2 10" xfId="28405" xr:uid="{00000000-0005-0000-0000-0000106E0000}"/>
    <cellStyle name="Normal 6 2 3 4 2 2" xfId="28406" xr:uid="{00000000-0005-0000-0000-0000116E0000}"/>
    <cellStyle name="Normal 6 2 3 4 2 2 2" xfId="28407" xr:uid="{00000000-0005-0000-0000-0000126E0000}"/>
    <cellStyle name="Normal 6 2 3 4 2 2 2 2" xfId="28408" xr:uid="{00000000-0005-0000-0000-0000136E0000}"/>
    <cellStyle name="Normal 6 2 3 4 2 2 2 2 2" xfId="28409" xr:uid="{00000000-0005-0000-0000-0000146E0000}"/>
    <cellStyle name="Normal 6 2 3 4 2 2 2 2 3" xfId="28410" xr:uid="{00000000-0005-0000-0000-0000156E0000}"/>
    <cellStyle name="Normal 6 2 3 4 2 2 2 2 4" xfId="28411" xr:uid="{00000000-0005-0000-0000-0000166E0000}"/>
    <cellStyle name="Normal 6 2 3 4 2 2 2 3" xfId="28412" xr:uid="{00000000-0005-0000-0000-0000176E0000}"/>
    <cellStyle name="Normal 6 2 3 4 2 2 2 3 2" xfId="28413" xr:uid="{00000000-0005-0000-0000-0000186E0000}"/>
    <cellStyle name="Normal 6 2 3 4 2 2 2 3 3" xfId="28414" xr:uid="{00000000-0005-0000-0000-0000196E0000}"/>
    <cellStyle name="Normal 6 2 3 4 2 2 2 4" xfId="28415" xr:uid="{00000000-0005-0000-0000-00001A6E0000}"/>
    <cellStyle name="Normal 6 2 3 4 2 2 2 5" xfId="28416" xr:uid="{00000000-0005-0000-0000-00001B6E0000}"/>
    <cellStyle name="Normal 6 2 3 4 2 2 2 6" xfId="28417" xr:uid="{00000000-0005-0000-0000-00001C6E0000}"/>
    <cellStyle name="Normal 6 2 3 4 2 2 3" xfId="28418" xr:uid="{00000000-0005-0000-0000-00001D6E0000}"/>
    <cellStyle name="Normal 6 2 3 4 2 2 3 2" xfId="28419" xr:uid="{00000000-0005-0000-0000-00001E6E0000}"/>
    <cellStyle name="Normal 6 2 3 4 2 2 3 3" xfId="28420" xr:uid="{00000000-0005-0000-0000-00001F6E0000}"/>
    <cellStyle name="Normal 6 2 3 4 2 2 3 4" xfId="28421" xr:uid="{00000000-0005-0000-0000-0000206E0000}"/>
    <cellStyle name="Normal 6 2 3 4 2 2 4" xfId="28422" xr:uid="{00000000-0005-0000-0000-0000216E0000}"/>
    <cellStyle name="Normal 6 2 3 4 2 2 4 2" xfId="28423" xr:uid="{00000000-0005-0000-0000-0000226E0000}"/>
    <cellStyle name="Normal 6 2 3 4 2 2 4 3" xfId="28424" xr:uid="{00000000-0005-0000-0000-0000236E0000}"/>
    <cellStyle name="Normal 6 2 3 4 2 2 4 4" xfId="28425" xr:uid="{00000000-0005-0000-0000-0000246E0000}"/>
    <cellStyle name="Normal 6 2 3 4 2 2 5" xfId="28426" xr:uid="{00000000-0005-0000-0000-0000256E0000}"/>
    <cellStyle name="Normal 6 2 3 4 2 2 5 2" xfId="28427" xr:uid="{00000000-0005-0000-0000-0000266E0000}"/>
    <cellStyle name="Normal 6 2 3 4 2 2 5 3" xfId="28428" xr:uid="{00000000-0005-0000-0000-0000276E0000}"/>
    <cellStyle name="Normal 6 2 3 4 2 2 5 4" xfId="28429" xr:uid="{00000000-0005-0000-0000-0000286E0000}"/>
    <cellStyle name="Normal 6 2 3 4 2 2 6" xfId="28430" xr:uid="{00000000-0005-0000-0000-0000296E0000}"/>
    <cellStyle name="Normal 6 2 3 4 2 2 6 2" xfId="28431" xr:uid="{00000000-0005-0000-0000-00002A6E0000}"/>
    <cellStyle name="Normal 6 2 3 4 2 2 6 3" xfId="28432" xr:uid="{00000000-0005-0000-0000-00002B6E0000}"/>
    <cellStyle name="Normal 6 2 3 4 2 2 7" xfId="28433" xr:uid="{00000000-0005-0000-0000-00002C6E0000}"/>
    <cellStyle name="Normal 6 2 3 4 2 2 8" xfId="28434" xr:uid="{00000000-0005-0000-0000-00002D6E0000}"/>
    <cellStyle name="Normal 6 2 3 4 2 2 9" xfId="28435" xr:uid="{00000000-0005-0000-0000-00002E6E0000}"/>
    <cellStyle name="Normal 6 2 3 4 2 3" xfId="28436" xr:uid="{00000000-0005-0000-0000-00002F6E0000}"/>
    <cellStyle name="Normal 6 2 3 4 2 3 2" xfId="28437" xr:uid="{00000000-0005-0000-0000-0000306E0000}"/>
    <cellStyle name="Normal 6 2 3 4 2 3 2 2" xfId="28438" xr:uid="{00000000-0005-0000-0000-0000316E0000}"/>
    <cellStyle name="Normal 6 2 3 4 2 3 2 3" xfId="28439" xr:uid="{00000000-0005-0000-0000-0000326E0000}"/>
    <cellStyle name="Normal 6 2 3 4 2 3 2 4" xfId="28440" xr:uid="{00000000-0005-0000-0000-0000336E0000}"/>
    <cellStyle name="Normal 6 2 3 4 2 3 3" xfId="28441" xr:uid="{00000000-0005-0000-0000-0000346E0000}"/>
    <cellStyle name="Normal 6 2 3 4 2 3 3 2" xfId="28442" xr:uid="{00000000-0005-0000-0000-0000356E0000}"/>
    <cellStyle name="Normal 6 2 3 4 2 3 3 3" xfId="28443" xr:uid="{00000000-0005-0000-0000-0000366E0000}"/>
    <cellStyle name="Normal 6 2 3 4 2 3 4" xfId="28444" xr:uid="{00000000-0005-0000-0000-0000376E0000}"/>
    <cellStyle name="Normal 6 2 3 4 2 3 5" xfId="28445" xr:uid="{00000000-0005-0000-0000-0000386E0000}"/>
    <cellStyle name="Normal 6 2 3 4 2 3 6" xfId="28446" xr:uid="{00000000-0005-0000-0000-0000396E0000}"/>
    <cellStyle name="Normal 6 2 3 4 2 4" xfId="28447" xr:uid="{00000000-0005-0000-0000-00003A6E0000}"/>
    <cellStyle name="Normal 6 2 3 4 2 4 2" xfId="28448" xr:uid="{00000000-0005-0000-0000-00003B6E0000}"/>
    <cellStyle name="Normal 6 2 3 4 2 4 3" xfId="28449" xr:uid="{00000000-0005-0000-0000-00003C6E0000}"/>
    <cellStyle name="Normal 6 2 3 4 2 4 4" xfId="28450" xr:uid="{00000000-0005-0000-0000-00003D6E0000}"/>
    <cellStyle name="Normal 6 2 3 4 2 5" xfId="28451" xr:uid="{00000000-0005-0000-0000-00003E6E0000}"/>
    <cellStyle name="Normal 6 2 3 4 2 5 2" xfId="28452" xr:uid="{00000000-0005-0000-0000-00003F6E0000}"/>
    <cellStyle name="Normal 6 2 3 4 2 5 3" xfId="28453" xr:uid="{00000000-0005-0000-0000-0000406E0000}"/>
    <cellStyle name="Normal 6 2 3 4 2 5 4" xfId="28454" xr:uid="{00000000-0005-0000-0000-0000416E0000}"/>
    <cellStyle name="Normal 6 2 3 4 2 6" xfId="28455" xr:uid="{00000000-0005-0000-0000-0000426E0000}"/>
    <cellStyle name="Normal 6 2 3 4 2 6 2" xfId="28456" xr:uid="{00000000-0005-0000-0000-0000436E0000}"/>
    <cellStyle name="Normal 6 2 3 4 2 6 3" xfId="28457" xr:uid="{00000000-0005-0000-0000-0000446E0000}"/>
    <cellStyle name="Normal 6 2 3 4 2 6 4" xfId="28458" xr:uid="{00000000-0005-0000-0000-0000456E0000}"/>
    <cellStyle name="Normal 6 2 3 4 2 7" xfId="28459" xr:uid="{00000000-0005-0000-0000-0000466E0000}"/>
    <cellStyle name="Normal 6 2 3 4 2 7 2" xfId="28460" xr:uid="{00000000-0005-0000-0000-0000476E0000}"/>
    <cellStyle name="Normal 6 2 3 4 2 7 3" xfId="28461" xr:uid="{00000000-0005-0000-0000-0000486E0000}"/>
    <cellStyle name="Normal 6 2 3 4 2 8" xfId="28462" xr:uid="{00000000-0005-0000-0000-0000496E0000}"/>
    <cellStyle name="Normal 6 2 3 4 2 9" xfId="28463" xr:uid="{00000000-0005-0000-0000-00004A6E0000}"/>
    <cellStyle name="Normal 6 2 3 4 3" xfId="28464" xr:uid="{00000000-0005-0000-0000-00004B6E0000}"/>
    <cellStyle name="Normal 6 2 3 4 3 2" xfId="28465" xr:uid="{00000000-0005-0000-0000-00004C6E0000}"/>
    <cellStyle name="Normal 6 2 3 4 3 2 2" xfId="28466" xr:uid="{00000000-0005-0000-0000-00004D6E0000}"/>
    <cellStyle name="Normal 6 2 3 4 3 2 2 2" xfId="28467" xr:uid="{00000000-0005-0000-0000-00004E6E0000}"/>
    <cellStyle name="Normal 6 2 3 4 3 2 2 3" xfId="28468" xr:uid="{00000000-0005-0000-0000-00004F6E0000}"/>
    <cellStyle name="Normal 6 2 3 4 3 2 2 4" xfId="28469" xr:uid="{00000000-0005-0000-0000-0000506E0000}"/>
    <cellStyle name="Normal 6 2 3 4 3 2 3" xfId="28470" xr:uid="{00000000-0005-0000-0000-0000516E0000}"/>
    <cellStyle name="Normal 6 2 3 4 3 2 3 2" xfId="28471" xr:uid="{00000000-0005-0000-0000-0000526E0000}"/>
    <cellStyle name="Normal 6 2 3 4 3 2 3 3" xfId="28472" xr:uid="{00000000-0005-0000-0000-0000536E0000}"/>
    <cellStyle name="Normal 6 2 3 4 3 2 4" xfId="28473" xr:uid="{00000000-0005-0000-0000-0000546E0000}"/>
    <cellStyle name="Normal 6 2 3 4 3 2 5" xfId="28474" xr:uid="{00000000-0005-0000-0000-0000556E0000}"/>
    <cellStyle name="Normal 6 2 3 4 3 2 6" xfId="28475" xr:uid="{00000000-0005-0000-0000-0000566E0000}"/>
    <cellStyle name="Normal 6 2 3 4 3 3" xfId="28476" xr:uid="{00000000-0005-0000-0000-0000576E0000}"/>
    <cellStyle name="Normal 6 2 3 4 3 3 2" xfId="28477" xr:uid="{00000000-0005-0000-0000-0000586E0000}"/>
    <cellStyle name="Normal 6 2 3 4 3 3 3" xfId="28478" xr:uid="{00000000-0005-0000-0000-0000596E0000}"/>
    <cellStyle name="Normal 6 2 3 4 3 3 4" xfId="28479" xr:uid="{00000000-0005-0000-0000-00005A6E0000}"/>
    <cellStyle name="Normal 6 2 3 4 3 4" xfId="28480" xr:uid="{00000000-0005-0000-0000-00005B6E0000}"/>
    <cellStyle name="Normal 6 2 3 4 3 4 2" xfId="28481" xr:uid="{00000000-0005-0000-0000-00005C6E0000}"/>
    <cellStyle name="Normal 6 2 3 4 3 4 3" xfId="28482" xr:uid="{00000000-0005-0000-0000-00005D6E0000}"/>
    <cellStyle name="Normal 6 2 3 4 3 4 4" xfId="28483" xr:uid="{00000000-0005-0000-0000-00005E6E0000}"/>
    <cellStyle name="Normal 6 2 3 4 3 5" xfId="28484" xr:uid="{00000000-0005-0000-0000-00005F6E0000}"/>
    <cellStyle name="Normal 6 2 3 4 3 5 2" xfId="28485" xr:uid="{00000000-0005-0000-0000-0000606E0000}"/>
    <cellStyle name="Normal 6 2 3 4 3 5 3" xfId="28486" xr:uid="{00000000-0005-0000-0000-0000616E0000}"/>
    <cellStyle name="Normal 6 2 3 4 3 5 4" xfId="28487" xr:uid="{00000000-0005-0000-0000-0000626E0000}"/>
    <cellStyle name="Normal 6 2 3 4 3 6" xfId="28488" xr:uid="{00000000-0005-0000-0000-0000636E0000}"/>
    <cellStyle name="Normal 6 2 3 4 3 6 2" xfId="28489" xr:uid="{00000000-0005-0000-0000-0000646E0000}"/>
    <cellStyle name="Normal 6 2 3 4 3 6 3" xfId="28490" xr:uid="{00000000-0005-0000-0000-0000656E0000}"/>
    <cellStyle name="Normal 6 2 3 4 3 7" xfId="28491" xr:uid="{00000000-0005-0000-0000-0000666E0000}"/>
    <cellStyle name="Normal 6 2 3 4 3 8" xfId="28492" xr:uid="{00000000-0005-0000-0000-0000676E0000}"/>
    <cellStyle name="Normal 6 2 3 4 3 9" xfId="28493" xr:uid="{00000000-0005-0000-0000-0000686E0000}"/>
    <cellStyle name="Normal 6 2 3 4 4" xfId="28494" xr:uid="{00000000-0005-0000-0000-0000696E0000}"/>
    <cellStyle name="Normal 6 2 3 4 4 2" xfId="28495" xr:uid="{00000000-0005-0000-0000-00006A6E0000}"/>
    <cellStyle name="Normal 6 2 3 4 4 2 2" xfId="28496" xr:uid="{00000000-0005-0000-0000-00006B6E0000}"/>
    <cellStyle name="Normal 6 2 3 4 4 2 3" xfId="28497" xr:uid="{00000000-0005-0000-0000-00006C6E0000}"/>
    <cellStyle name="Normal 6 2 3 4 4 2 4" xfId="28498" xr:uid="{00000000-0005-0000-0000-00006D6E0000}"/>
    <cellStyle name="Normal 6 2 3 4 4 3" xfId="28499" xr:uid="{00000000-0005-0000-0000-00006E6E0000}"/>
    <cellStyle name="Normal 6 2 3 4 4 3 2" xfId="28500" xr:uid="{00000000-0005-0000-0000-00006F6E0000}"/>
    <cellStyle name="Normal 6 2 3 4 4 3 3" xfId="28501" xr:uid="{00000000-0005-0000-0000-0000706E0000}"/>
    <cellStyle name="Normal 6 2 3 4 4 4" xfId="28502" xr:uid="{00000000-0005-0000-0000-0000716E0000}"/>
    <cellStyle name="Normal 6 2 3 4 4 5" xfId="28503" xr:uid="{00000000-0005-0000-0000-0000726E0000}"/>
    <cellStyle name="Normal 6 2 3 4 4 6" xfId="28504" xr:uid="{00000000-0005-0000-0000-0000736E0000}"/>
    <cellStyle name="Normal 6 2 3 4 5" xfId="28505" xr:uid="{00000000-0005-0000-0000-0000746E0000}"/>
    <cellStyle name="Normal 6 2 3 4 5 2" xfId="28506" xr:uid="{00000000-0005-0000-0000-0000756E0000}"/>
    <cellStyle name="Normal 6 2 3 4 5 3" xfId="28507" xr:uid="{00000000-0005-0000-0000-0000766E0000}"/>
    <cellStyle name="Normal 6 2 3 4 5 4" xfId="28508" xr:uid="{00000000-0005-0000-0000-0000776E0000}"/>
    <cellStyle name="Normal 6 2 3 4 6" xfId="28509" xr:uid="{00000000-0005-0000-0000-0000786E0000}"/>
    <cellStyle name="Normal 6 2 3 4 6 2" xfId="28510" xr:uid="{00000000-0005-0000-0000-0000796E0000}"/>
    <cellStyle name="Normal 6 2 3 4 6 3" xfId="28511" xr:uid="{00000000-0005-0000-0000-00007A6E0000}"/>
    <cellStyle name="Normal 6 2 3 4 6 4" xfId="28512" xr:uid="{00000000-0005-0000-0000-00007B6E0000}"/>
    <cellStyle name="Normal 6 2 3 4 7" xfId="28513" xr:uid="{00000000-0005-0000-0000-00007C6E0000}"/>
    <cellStyle name="Normal 6 2 3 4 7 2" xfId="28514" xr:uid="{00000000-0005-0000-0000-00007D6E0000}"/>
    <cellStyle name="Normal 6 2 3 4 7 3" xfId="28515" xr:uid="{00000000-0005-0000-0000-00007E6E0000}"/>
    <cellStyle name="Normal 6 2 3 4 7 4" xfId="28516" xr:uid="{00000000-0005-0000-0000-00007F6E0000}"/>
    <cellStyle name="Normal 6 2 3 4 8" xfId="28517" xr:uid="{00000000-0005-0000-0000-0000806E0000}"/>
    <cellStyle name="Normal 6 2 3 4 8 2" xfId="28518" xr:uid="{00000000-0005-0000-0000-0000816E0000}"/>
    <cellStyle name="Normal 6 2 3 4 8 3" xfId="28519" xr:uid="{00000000-0005-0000-0000-0000826E0000}"/>
    <cellStyle name="Normal 6 2 3 4 9" xfId="28520" xr:uid="{00000000-0005-0000-0000-0000836E0000}"/>
    <cellStyle name="Normal 6 2 3 5" xfId="28521" xr:uid="{00000000-0005-0000-0000-0000846E0000}"/>
    <cellStyle name="Normal 6 2 3 5 10" xfId="28522" xr:uid="{00000000-0005-0000-0000-0000856E0000}"/>
    <cellStyle name="Normal 6 2 3 5 11" xfId="28523" xr:uid="{00000000-0005-0000-0000-0000866E0000}"/>
    <cellStyle name="Normal 6 2 3 5 2" xfId="28524" xr:uid="{00000000-0005-0000-0000-0000876E0000}"/>
    <cellStyle name="Normal 6 2 3 5 2 10" xfId="28525" xr:uid="{00000000-0005-0000-0000-0000886E0000}"/>
    <cellStyle name="Normal 6 2 3 5 2 2" xfId="28526" xr:uid="{00000000-0005-0000-0000-0000896E0000}"/>
    <cellStyle name="Normal 6 2 3 5 2 2 2" xfId="28527" xr:uid="{00000000-0005-0000-0000-00008A6E0000}"/>
    <cellStyle name="Normal 6 2 3 5 2 2 2 2" xfId="28528" xr:uid="{00000000-0005-0000-0000-00008B6E0000}"/>
    <cellStyle name="Normal 6 2 3 5 2 2 2 2 2" xfId="28529" xr:uid="{00000000-0005-0000-0000-00008C6E0000}"/>
    <cellStyle name="Normal 6 2 3 5 2 2 2 2 3" xfId="28530" xr:uid="{00000000-0005-0000-0000-00008D6E0000}"/>
    <cellStyle name="Normal 6 2 3 5 2 2 2 2 4" xfId="28531" xr:uid="{00000000-0005-0000-0000-00008E6E0000}"/>
    <cellStyle name="Normal 6 2 3 5 2 2 2 3" xfId="28532" xr:uid="{00000000-0005-0000-0000-00008F6E0000}"/>
    <cellStyle name="Normal 6 2 3 5 2 2 2 3 2" xfId="28533" xr:uid="{00000000-0005-0000-0000-0000906E0000}"/>
    <cellStyle name="Normal 6 2 3 5 2 2 2 3 3" xfId="28534" xr:uid="{00000000-0005-0000-0000-0000916E0000}"/>
    <cellStyle name="Normal 6 2 3 5 2 2 2 4" xfId="28535" xr:uid="{00000000-0005-0000-0000-0000926E0000}"/>
    <cellStyle name="Normal 6 2 3 5 2 2 2 5" xfId="28536" xr:uid="{00000000-0005-0000-0000-0000936E0000}"/>
    <cellStyle name="Normal 6 2 3 5 2 2 2 6" xfId="28537" xr:uid="{00000000-0005-0000-0000-0000946E0000}"/>
    <cellStyle name="Normal 6 2 3 5 2 2 3" xfId="28538" xr:uid="{00000000-0005-0000-0000-0000956E0000}"/>
    <cellStyle name="Normal 6 2 3 5 2 2 3 2" xfId="28539" xr:uid="{00000000-0005-0000-0000-0000966E0000}"/>
    <cellStyle name="Normal 6 2 3 5 2 2 3 3" xfId="28540" xr:uid="{00000000-0005-0000-0000-0000976E0000}"/>
    <cellStyle name="Normal 6 2 3 5 2 2 3 4" xfId="28541" xr:uid="{00000000-0005-0000-0000-0000986E0000}"/>
    <cellStyle name="Normal 6 2 3 5 2 2 4" xfId="28542" xr:uid="{00000000-0005-0000-0000-0000996E0000}"/>
    <cellStyle name="Normal 6 2 3 5 2 2 4 2" xfId="28543" xr:uid="{00000000-0005-0000-0000-00009A6E0000}"/>
    <cellStyle name="Normal 6 2 3 5 2 2 4 3" xfId="28544" xr:uid="{00000000-0005-0000-0000-00009B6E0000}"/>
    <cellStyle name="Normal 6 2 3 5 2 2 4 4" xfId="28545" xr:uid="{00000000-0005-0000-0000-00009C6E0000}"/>
    <cellStyle name="Normal 6 2 3 5 2 2 5" xfId="28546" xr:uid="{00000000-0005-0000-0000-00009D6E0000}"/>
    <cellStyle name="Normal 6 2 3 5 2 2 5 2" xfId="28547" xr:uid="{00000000-0005-0000-0000-00009E6E0000}"/>
    <cellStyle name="Normal 6 2 3 5 2 2 5 3" xfId="28548" xr:uid="{00000000-0005-0000-0000-00009F6E0000}"/>
    <cellStyle name="Normal 6 2 3 5 2 2 5 4" xfId="28549" xr:uid="{00000000-0005-0000-0000-0000A06E0000}"/>
    <cellStyle name="Normal 6 2 3 5 2 2 6" xfId="28550" xr:uid="{00000000-0005-0000-0000-0000A16E0000}"/>
    <cellStyle name="Normal 6 2 3 5 2 2 6 2" xfId="28551" xr:uid="{00000000-0005-0000-0000-0000A26E0000}"/>
    <cellStyle name="Normal 6 2 3 5 2 2 6 3" xfId="28552" xr:uid="{00000000-0005-0000-0000-0000A36E0000}"/>
    <cellStyle name="Normal 6 2 3 5 2 2 7" xfId="28553" xr:uid="{00000000-0005-0000-0000-0000A46E0000}"/>
    <cellStyle name="Normal 6 2 3 5 2 2 8" xfId="28554" xr:uid="{00000000-0005-0000-0000-0000A56E0000}"/>
    <cellStyle name="Normal 6 2 3 5 2 2 9" xfId="28555" xr:uid="{00000000-0005-0000-0000-0000A66E0000}"/>
    <cellStyle name="Normal 6 2 3 5 2 3" xfId="28556" xr:uid="{00000000-0005-0000-0000-0000A76E0000}"/>
    <cellStyle name="Normal 6 2 3 5 2 3 2" xfId="28557" xr:uid="{00000000-0005-0000-0000-0000A86E0000}"/>
    <cellStyle name="Normal 6 2 3 5 2 3 2 2" xfId="28558" xr:uid="{00000000-0005-0000-0000-0000A96E0000}"/>
    <cellStyle name="Normal 6 2 3 5 2 3 2 3" xfId="28559" xr:uid="{00000000-0005-0000-0000-0000AA6E0000}"/>
    <cellStyle name="Normal 6 2 3 5 2 3 2 4" xfId="28560" xr:uid="{00000000-0005-0000-0000-0000AB6E0000}"/>
    <cellStyle name="Normal 6 2 3 5 2 3 3" xfId="28561" xr:uid="{00000000-0005-0000-0000-0000AC6E0000}"/>
    <cellStyle name="Normal 6 2 3 5 2 3 3 2" xfId="28562" xr:uid="{00000000-0005-0000-0000-0000AD6E0000}"/>
    <cellStyle name="Normal 6 2 3 5 2 3 3 3" xfId="28563" xr:uid="{00000000-0005-0000-0000-0000AE6E0000}"/>
    <cellStyle name="Normal 6 2 3 5 2 3 4" xfId="28564" xr:uid="{00000000-0005-0000-0000-0000AF6E0000}"/>
    <cellStyle name="Normal 6 2 3 5 2 3 5" xfId="28565" xr:uid="{00000000-0005-0000-0000-0000B06E0000}"/>
    <cellStyle name="Normal 6 2 3 5 2 3 6" xfId="28566" xr:uid="{00000000-0005-0000-0000-0000B16E0000}"/>
    <cellStyle name="Normal 6 2 3 5 2 4" xfId="28567" xr:uid="{00000000-0005-0000-0000-0000B26E0000}"/>
    <cellStyle name="Normal 6 2 3 5 2 4 2" xfId="28568" xr:uid="{00000000-0005-0000-0000-0000B36E0000}"/>
    <cellStyle name="Normal 6 2 3 5 2 4 3" xfId="28569" xr:uid="{00000000-0005-0000-0000-0000B46E0000}"/>
    <cellStyle name="Normal 6 2 3 5 2 4 4" xfId="28570" xr:uid="{00000000-0005-0000-0000-0000B56E0000}"/>
    <cellStyle name="Normal 6 2 3 5 2 5" xfId="28571" xr:uid="{00000000-0005-0000-0000-0000B66E0000}"/>
    <cellStyle name="Normal 6 2 3 5 2 5 2" xfId="28572" xr:uid="{00000000-0005-0000-0000-0000B76E0000}"/>
    <cellStyle name="Normal 6 2 3 5 2 5 3" xfId="28573" xr:uid="{00000000-0005-0000-0000-0000B86E0000}"/>
    <cellStyle name="Normal 6 2 3 5 2 5 4" xfId="28574" xr:uid="{00000000-0005-0000-0000-0000B96E0000}"/>
    <cellStyle name="Normal 6 2 3 5 2 6" xfId="28575" xr:uid="{00000000-0005-0000-0000-0000BA6E0000}"/>
    <cellStyle name="Normal 6 2 3 5 2 6 2" xfId="28576" xr:uid="{00000000-0005-0000-0000-0000BB6E0000}"/>
    <cellStyle name="Normal 6 2 3 5 2 6 3" xfId="28577" xr:uid="{00000000-0005-0000-0000-0000BC6E0000}"/>
    <cellStyle name="Normal 6 2 3 5 2 6 4" xfId="28578" xr:uid="{00000000-0005-0000-0000-0000BD6E0000}"/>
    <cellStyle name="Normal 6 2 3 5 2 7" xfId="28579" xr:uid="{00000000-0005-0000-0000-0000BE6E0000}"/>
    <cellStyle name="Normal 6 2 3 5 2 7 2" xfId="28580" xr:uid="{00000000-0005-0000-0000-0000BF6E0000}"/>
    <cellStyle name="Normal 6 2 3 5 2 7 3" xfId="28581" xr:uid="{00000000-0005-0000-0000-0000C06E0000}"/>
    <cellStyle name="Normal 6 2 3 5 2 8" xfId="28582" xr:uid="{00000000-0005-0000-0000-0000C16E0000}"/>
    <cellStyle name="Normal 6 2 3 5 2 9" xfId="28583" xr:uid="{00000000-0005-0000-0000-0000C26E0000}"/>
    <cellStyle name="Normal 6 2 3 5 3" xfId="28584" xr:uid="{00000000-0005-0000-0000-0000C36E0000}"/>
    <cellStyle name="Normal 6 2 3 5 3 2" xfId="28585" xr:uid="{00000000-0005-0000-0000-0000C46E0000}"/>
    <cellStyle name="Normal 6 2 3 5 3 2 2" xfId="28586" xr:uid="{00000000-0005-0000-0000-0000C56E0000}"/>
    <cellStyle name="Normal 6 2 3 5 3 2 2 2" xfId="28587" xr:uid="{00000000-0005-0000-0000-0000C66E0000}"/>
    <cellStyle name="Normal 6 2 3 5 3 2 2 3" xfId="28588" xr:uid="{00000000-0005-0000-0000-0000C76E0000}"/>
    <cellStyle name="Normal 6 2 3 5 3 2 2 4" xfId="28589" xr:uid="{00000000-0005-0000-0000-0000C86E0000}"/>
    <cellStyle name="Normal 6 2 3 5 3 2 3" xfId="28590" xr:uid="{00000000-0005-0000-0000-0000C96E0000}"/>
    <cellStyle name="Normal 6 2 3 5 3 2 3 2" xfId="28591" xr:uid="{00000000-0005-0000-0000-0000CA6E0000}"/>
    <cellStyle name="Normal 6 2 3 5 3 2 3 3" xfId="28592" xr:uid="{00000000-0005-0000-0000-0000CB6E0000}"/>
    <cellStyle name="Normal 6 2 3 5 3 2 4" xfId="28593" xr:uid="{00000000-0005-0000-0000-0000CC6E0000}"/>
    <cellStyle name="Normal 6 2 3 5 3 2 5" xfId="28594" xr:uid="{00000000-0005-0000-0000-0000CD6E0000}"/>
    <cellStyle name="Normal 6 2 3 5 3 2 6" xfId="28595" xr:uid="{00000000-0005-0000-0000-0000CE6E0000}"/>
    <cellStyle name="Normal 6 2 3 5 3 3" xfId="28596" xr:uid="{00000000-0005-0000-0000-0000CF6E0000}"/>
    <cellStyle name="Normal 6 2 3 5 3 3 2" xfId="28597" xr:uid="{00000000-0005-0000-0000-0000D06E0000}"/>
    <cellStyle name="Normal 6 2 3 5 3 3 3" xfId="28598" xr:uid="{00000000-0005-0000-0000-0000D16E0000}"/>
    <cellStyle name="Normal 6 2 3 5 3 3 4" xfId="28599" xr:uid="{00000000-0005-0000-0000-0000D26E0000}"/>
    <cellStyle name="Normal 6 2 3 5 3 4" xfId="28600" xr:uid="{00000000-0005-0000-0000-0000D36E0000}"/>
    <cellStyle name="Normal 6 2 3 5 3 4 2" xfId="28601" xr:uid="{00000000-0005-0000-0000-0000D46E0000}"/>
    <cellStyle name="Normal 6 2 3 5 3 4 3" xfId="28602" xr:uid="{00000000-0005-0000-0000-0000D56E0000}"/>
    <cellStyle name="Normal 6 2 3 5 3 4 4" xfId="28603" xr:uid="{00000000-0005-0000-0000-0000D66E0000}"/>
    <cellStyle name="Normal 6 2 3 5 3 5" xfId="28604" xr:uid="{00000000-0005-0000-0000-0000D76E0000}"/>
    <cellStyle name="Normal 6 2 3 5 3 5 2" xfId="28605" xr:uid="{00000000-0005-0000-0000-0000D86E0000}"/>
    <cellStyle name="Normal 6 2 3 5 3 5 3" xfId="28606" xr:uid="{00000000-0005-0000-0000-0000D96E0000}"/>
    <cellStyle name="Normal 6 2 3 5 3 5 4" xfId="28607" xr:uid="{00000000-0005-0000-0000-0000DA6E0000}"/>
    <cellStyle name="Normal 6 2 3 5 3 6" xfId="28608" xr:uid="{00000000-0005-0000-0000-0000DB6E0000}"/>
    <cellStyle name="Normal 6 2 3 5 3 6 2" xfId="28609" xr:uid="{00000000-0005-0000-0000-0000DC6E0000}"/>
    <cellStyle name="Normal 6 2 3 5 3 6 3" xfId="28610" xr:uid="{00000000-0005-0000-0000-0000DD6E0000}"/>
    <cellStyle name="Normal 6 2 3 5 3 7" xfId="28611" xr:uid="{00000000-0005-0000-0000-0000DE6E0000}"/>
    <cellStyle name="Normal 6 2 3 5 3 8" xfId="28612" xr:uid="{00000000-0005-0000-0000-0000DF6E0000}"/>
    <cellStyle name="Normal 6 2 3 5 3 9" xfId="28613" xr:uid="{00000000-0005-0000-0000-0000E06E0000}"/>
    <cellStyle name="Normal 6 2 3 5 4" xfId="28614" xr:uid="{00000000-0005-0000-0000-0000E16E0000}"/>
    <cellStyle name="Normal 6 2 3 5 4 2" xfId="28615" xr:uid="{00000000-0005-0000-0000-0000E26E0000}"/>
    <cellStyle name="Normal 6 2 3 5 4 2 2" xfId="28616" xr:uid="{00000000-0005-0000-0000-0000E36E0000}"/>
    <cellStyle name="Normal 6 2 3 5 4 2 3" xfId="28617" xr:uid="{00000000-0005-0000-0000-0000E46E0000}"/>
    <cellStyle name="Normal 6 2 3 5 4 2 4" xfId="28618" xr:uid="{00000000-0005-0000-0000-0000E56E0000}"/>
    <cellStyle name="Normal 6 2 3 5 4 3" xfId="28619" xr:uid="{00000000-0005-0000-0000-0000E66E0000}"/>
    <cellStyle name="Normal 6 2 3 5 4 3 2" xfId="28620" xr:uid="{00000000-0005-0000-0000-0000E76E0000}"/>
    <cellStyle name="Normal 6 2 3 5 4 3 3" xfId="28621" xr:uid="{00000000-0005-0000-0000-0000E86E0000}"/>
    <cellStyle name="Normal 6 2 3 5 4 4" xfId="28622" xr:uid="{00000000-0005-0000-0000-0000E96E0000}"/>
    <cellStyle name="Normal 6 2 3 5 4 5" xfId="28623" xr:uid="{00000000-0005-0000-0000-0000EA6E0000}"/>
    <cellStyle name="Normal 6 2 3 5 4 6" xfId="28624" xr:uid="{00000000-0005-0000-0000-0000EB6E0000}"/>
    <cellStyle name="Normal 6 2 3 5 5" xfId="28625" xr:uid="{00000000-0005-0000-0000-0000EC6E0000}"/>
    <cellStyle name="Normal 6 2 3 5 5 2" xfId="28626" xr:uid="{00000000-0005-0000-0000-0000ED6E0000}"/>
    <cellStyle name="Normal 6 2 3 5 5 3" xfId="28627" xr:uid="{00000000-0005-0000-0000-0000EE6E0000}"/>
    <cellStyle name="Normal 6 2 3 5 5 4" xfId="28628" xr:uid="{00000000-0005-0000-0000-0000EF6E0000}"/>
    <cellStyle name="Normal 6 2 3 5 6" xfId="28629" xr:uid="{00000000-0005-0000-0000-0000F06E0000}"/>
    <cellStyle name="Normal 6 2 3 5 6 2" xfId="28630" xr:uid="{00000000-0005-0000-0000-0000F16E0000}"/>
    <cellStyle name="Normal 6 2 3 5 6 3" xfId="28631" xr:uid="{00000000-0005-0000-0000-0000F26E0000}"/>
    <cellStyle name="Normal 6 2 3 5 6 4" xfId="28632" xr:uid="{00000000-0005-0000-0000-0000F36E0000}"/>
    <cellStyle name="Normal 6 2 3 5 7" xfId="28633" xr:uid="{00000000-0005-0000-0000-0000F46E0000}"/>
    <cellStyle name="Normal 6 2 3 5 7 2" xfId="28634" xr:uid="{00000000-0005-0000-0000-0000F56E0000}"/>
    <cellStyle name="Normal 6 2 3 5 7 3" xfId="28635" xr:uid="{00000000-0005-0000-0000-0000F66E0000}"/>
    <cellStyle name="Normal 6 2 3 5 7 4" xfId="28636" xr:uid="{00000000-0005-0000-0000-0000F76E0000}"/>
    <cellStyle name="Normal 6 2 3 5 8" xfId="28637" xr:uid="{00000000-0005-0000-0000-0000F86E0000}"/>
    <cellStyle name="Normal 6 2 3 5 8 2" xfId="28638" xr:uid="{00000000-0005-0000-0000-0000F96E0000}"/>
    <cellStyle name="Normal 6 2 3 5 8 3" xfId="28639" xr:uid="{00000000-0005-0000-0000-0000FA6E0000}"/>
    <cellStyle name="Normal 6 2 3 5 9" xfId="28640" xr:uid="{00000000-0005-0000-0000-0000FB6E0000}"/>
    <cellStyle name="Normal 6 2 3 6" xfId="28641" xr:uid="{00000000-0005-0000-0000-0000FC6E0000}"/>
    <cellStyle name="Normal 6 2 3 6 10" xfId="28642" xr:uid="{00000000-0005-0000-0000-0000FD6E0000}"/>
    <cellStyle name="Normal 6 2 3 6 11" xfId="28643" xr:uid="{00000000-0005-0000-0000-0000FE6E0000}"/>
    <cellStyle name="Normal 6 2 3 6 2" xfId="28644" xr:uid="{00000000-0005-0000-0000-0000FF6E0000}"/>
    <cellStyle name="Normal 6 2 3 6 2 10" xfId="28645" xr:uid="{00000000-0005-0000-0000-0000006F0000}"/>
    <cellStyle name="Normal 6 2 3 6 2 2" xfId="28646" xr:uid="{00000000-0005-0000-0000-0000016F0000}"/>
    <cellStyle name="Normal 6 2 3 6 2 2 2" xfId="28647" xr:uid="{00000000-0005-0000-0000-0000026F0000}"/>
    <cellStyle name="Normal 6 2 3 6 2 2 2 2" xfId="28648" xr:uid="{00000000-0005-0000-0000-0000036F0000}"/>
    <cellStyle name="Normal 6 2 3 6 2 2 2 2 2" xfId="28649" xr:uid="{00000000-0005-0000-0000-0000046F0000}"/>
    <cellStyle name="Normal 6 2 3 6 2 2 2 2 3" xfId="28650" xr:uid="{00000000-0005-0000-0000-0000056F0000}"/>
    <cellStyle name="Normal 6 2 3 6 2 2 2 2 4" xfId="28651" xr:uid="{00000000-0005-0000-0000-0000066F0000}"/>
    <cellStyle name="Normal 6 2 3 6 2 2 2 3" xfId="28652" xr:uid="{00000000-0005-0000-0000-0000076F0000}"/>
    <cellStyle name="Normal 6 2 3 6 2 2 2 3 2" xfId="28653" xr:uid="{00000000-0005-0000-0000-0000086F0000}"/>
    <cellStyle name="Normal 6 2 3 6 2 2 2 3 3" xfId="28654" xr:uid="{00000000-0005-0000-0000-0000096F0000}"/>
    <cellStyle name="Normal 6 2 3 6 2 2 2 4" xfId="28655" xr:uid="{00000000-0005-0000-0000-00000A6F0000}"/>
    <cellStyle name="Normal 6 2 3 6 2 2 2 5" xfId="28656" xr:uid="{00000000-0005-0000-0000-00000B6F0000}"/>
    <cellStyle name="Normal 6 2 3 6 2 2 2 6" xfId="28657" xr:uid="{00000000-0005-0000-0000-00000C6F0000}"/>
    <cellStyle name="Normal 6 2 3 6 2 2 3" xfId="28658" xr:uid="{00000000-0005-0000-0000-00000D6F0000}"/>
    <cellStyle name="Normal 6 2 3 6 2 2 3 2" xfId="28659" xr:uid="{00000000-0005-0000-0000-00000E6F0000}"/>
    <cellStyle name="Normal 6 2 3 6 2 2 3 3" xfId="28660" xr:uid="{00000000-0005-0000-0000-00000F6F0000}"/>
    <cellStyle name="Normal 6 2 3 6 2 2 3 4" xfId="28661" xr:uid="{00000000-0005-0000-0000-0000106F0000}"/>
    <cellStyle name="Normal 6 2 3 6 2 2 4" xfId="28662" xr:uid="{00000000-0005-0000-0000-0000116F0000}"/>
    <cellStyle name="Normal 6 2 3 6 2 2 4 2" xfId="28663" xr:uid="{00000000-0005-0000-0000-0000126F0000}"/>
    <cellStyle name="Normal 6 2 3 6 2 2 4 3" xfId="28664" xr:uid="{00000000-0005-0000-0000-0000136F0000}"/>
    <cellStyle name="Normal 6 2 3 6 2 2 4 4" xfId="28665" xr:uid="{00000000-0005-0000-0000-0000146F0000}"/>
    <cellStyle name="Normal 6 2 3 6 2 2 5" xfId="28666" xr:uid="{00000000-0005-0000-0000-0000156F0000}"/>
    <cellStyle name="Normal 6 2 3 6 2 2 5 2" xfId="28667" xr:uid="{00000000-0005-0000-0000-0000166F0000}"/>
    <cellStyle name="Normal 6 2 3 6 2 2 5 3" xfId="28668" xr:uid="{00000000-0005-0000-0000-0000176F0000}"/>
    <cellStyle name="Normal 6 2 3 6 2 2 5 4" xfId="28669" xr:uid="{00000000-0005-0000-0000-0000186F0000}"/>
    <cellStyle name="Normal 6 2 3 6 2 2 6" xfId="28670" xr:uid="{00000000-0005-0000-0000-0000196F0000}"/>
    <cellStyle name="Normal 6 2 3 6 2 2 6 2" xfId="28671" xr:uid="{00000000-0005-0000-0000-00001A6F0000}"/>
    <cellStyle name="Normal 6 2 3 6 2 2 6 3" xfId="28672" xr:uid="{00000000-0005-0000-0000-00001B6F0000}"/>
    <cellStyle name="Normal 6 2 3 6 2 2 7" xfId="28673" xr:uid="{00000000-0005-0000-0000-00001C6F0000}"/>
    <cellStyle name="Normal 6 2 3 6 2 2 8" xfId="28674" xr:uid="{00000000-0005-0000-0000-00001D6F0000}"/>
    <cellStyle name="Normal 6 2 3 6 2 2 9" xfId="28675" xr:uid="{00000000-0005-0000-0000-00001E6F0000}"/>
    <cellStyle name="Normal 6 2 3 6 2 3" xfId="28676" xr:uid="{00000000-0005-0000-0000-00001F6F0000}"/>
    <cellStyle name="Normal 6 2 3 6 2 3 2" xfId="28677" xr:uid="{00000000-0005-0000-0000-0000206F0000}"/>
    <cellStyle name="Normal 6 2 3 6 2 3 2 2" xfId="28678" xr:uid="{00000000-0005-0000-0000-0000216F0000}"/>
    <cellStyle name="Normal 6 2 3 6 2 3 2 3" xfId="28679" xr:uid="{00000000-0005-0000-0000-0000226F0000}"/>
    <cellStyle name="Normal 6 2 3 6 2 3 2 4" xfId="28680" xr:uid="{00000000-0005-0000-0000-0000236F0000}"/>
    <cellStyle name="Normal 6 2 3 6 2 3 3" xfId="28681" xr:uid="{00000000-0005-0000-0000-0000246F0000}"/>
    <cellStyle name="Normal 6 2 3 6 2 3 3 2" xfId="28682" xr:uid="{00000000-0005-0000-0000-0000256F0000}"/>
    <cellStyle name="Normal 6 2 3 6 2 3 3 3" xfId="28683" xr:uid="{00000000-0005-0000-0000-0000266F0000}"/>
    <cellStyle name="Normal 6 2 3 6 2 3 4" xfId="28684" xr:uid="{00000000-0005-0000-0000-0000276F0000}"/>
    <cellStyle name="Normal 6 2 3 6 2 3 5" xfId="28685" xr:uid="{00000000-0005-0000-0000-0000286F0000}"/>
    <cellStyle name="Normal 6 2 3 6 2 3 6" xfId="28686" xr:uid="{00000000-0005-0000-0000-0000296F0000}"/>
    <cellStyle name="Normal 6 2 3 6 2 4" xfId="28687" xr:uid="{00000000-0005-0000-0000-00002A6F0000}"/>
    <cellStyle name="Normal 6 2 3 6 2 4 2" xfId="28688" xr:uid="{00000000-0005-0000-0000-00002B6F0000}"/>
    <cellStyle name="Normal 6 2 3 6 2 4 3" xfId="28689" xr:uid="{00000000-0005-0000-0000-00002C6F0000}"/>
    <cellStyle name="Normal 6 2 3 6 2 4 4" xfId="28690" xr:uid="{00000000-0005-0000-0000-00002D6F0000}"/>
    <cellStyle name="Normal 6 2 3 6 2 5" xfId="28691" xr:uid="{00000000-0005-0000-0000-00002E6F0000}"/>
    <cellStyle name="Normal 6 2 3 6 2 5 2" xfId="28692" xr:uid="{00000000-0005-0000-0000-00002F6F0000}"/>
    <cellStyle name="Normal 6 2 3 6 2 5 3" xfId="28693" xr:uid="{00000000-0005-0000-0000-0000306F0000}"/>
    <cellStyle name="Normal 6 2 3 6 2 5 4" xfId="28694" xr:uid="{00000000-0005-0000-0000-0000316F0000}"/>
    <cellStyle name="Normal 6 2 3 6 2 6" xfId="28695" xr:uid="{00000000-0005-0000-0000-0000326F0000}"/>
    <cellStyle name="Normal 6 2 3 6 2 6 2" xfId="28696" xr:uid="{00000000-0005-0000-0000-0000336F0000}"/>
    <cellStyle name="Normal 6 2 3 6 2 6 3" xfId="28697" xr:uid="{00000000-0005-0000-0000-0000346F0000}"/>
    <cellStyle name="Normal 6 2 3 6 2 6 4" xfId="28698" xr:uid="{00000000-0005-0000-0000-0000356F0000}"/>
    <cellStyle name="Normal 6 2 3 6 2 7" xfId="28699" xr:uid="{00000000-0005-0000-0000-0000366F0000}"/>
    <cellStyle name="Normal 6 2 3 6 2 7 2" xfId="28700" xr:uid="{00000000-0005-0000-0000-0000376F0000}"/>
    <cellStyle name="Normal 6 2 3 6 2 7 3" xfId="28701" xr:uid="{00000000-0005-0000-0000-0000386F0000}"/>
    <cellStyle name="Normal 6 2 3 6 2 8" xfId="28702" xr:uid="{00000000-0005-0000-0000-0000396F0000}"/>
    <cellStyle name="Normal 6 2 3 6 2 9" xfId="28703" xr:uid="{00000000-0005-0000-0000-00003A6F0000}"/>
    <cellStyle name="Normal 6 2 3 6 3" xfId="28704" xr:uid="{00000000-0005-0000-0000-00003B6F0000}"/>
    <cellStyle name="Normal 6 2 3 6 3 2" xfId="28705" xr:uid="{00000000-0005-0000-0000-00003C6F0000}"/>
    <cellStyle name="Normal 6 2 3 6 3 2 2" xfId="28706" xr:uid="{00000000-0005-0000-0000-00003D6F0000}"/>
    <cellStyle name="Normal 6 2 3 6 3 2 2 2" xfId="28707" xr:uid="{00000000-0005-0000-0000-00003E6F0000}"/>
    <cellStyle name="Normal 6 2 3 6 3 2 2 3" xfId="28708" xr:uid="{00000000-0005-0000-0000-00003F6F0000}"/>
    <cellStyle name="Normal 6 2 3 6 3 2 2 4" xfId="28709" xr:uid="{00000000-0005-0000-0000-0000406F0000}"/>
    <cellStyle name="Normal 6 2 3 6 3 2 3" xfId="28710" xr:uid="{00000000-0005-0000-0000-0000416F0000}"/>
    <cellStyle name="Normal 6 2 3 6 3 2 3 2" xfId="28711" xr:uid="{00000000-0005-0000-0000-0000426F0000}"/>
    <cellStyle name="Normal 6 2 3 6 3 2 3 3" xfId="28712" xr:uid="{00000000-0005-0000-0000-0000436F0000}"/>
    <cellStyle name="Normal 6 2 3 6 3 2 4" xfId="28713" xr:uid="{00000000-0005-0000-0000-0000446F0000}"/>
    <cellStyle name="Normal 6 2 3 6 3 2 5" xfId="28714" xr:uid="{00000000-0005-0000-0000-0000456F0000}"/>
    <cellStyle name="Normal 6 2 3 6 3 2 6" xfId="28715" xr:uid="{00000000-0005-0000-0000-0000466F0000}"/>
    <cellStyle name="Normal 6 2 3 6 3 3" xfId="28716" xr:uid="{00000000-0005-0000-0000-0000476F0000}"/>
    <cellStyle name="Normal 6 2 3 6 3 3 2" xfId="28717" xr:uid="{00000000-0005-0000-0000-0000486F0000}"/>
    <cellStyle name="Normal 6 2 3 6 3 3 3" xfId="28718" xr:uid="{00000000-0005-0000-0000-0000496F0000}"/>
    <cellStyle name="Normal 6 2 3 6 3 3 4" xfId="28719" xr:uid="{00000000-0005-0000-0000-00004A6F0000}"/>
    <cellStyle name="Normal 6 2 3 6 3 4" xfId="28720" xr:uid="{00000000-0005-0000-0000-00004B6F0000}"/>
    <cellStyle name="Normal 6 2 3 6 3 4 2" xfId="28721" xr:uid="{00000000-0005-0000-0000-00004C6F0000}"/>
    <cellStyle name="Normal 6 2 3 6 3 4 3" xfId="28722" xr:uid="{00000000-0005-0000-0000-00004D6F0000}"/>
    <cellStyle name="Normal 6 2 3 6 3 4 4" xfId="28723" xr:uid="{00000000-0005-0000-0000-00004E6F0000}"/>
    <cellStyle name="Normal 6 2 3 6 3 5" xfId="28724" xr:uid="{00000000-0005-0000-0000-00004F6F0000}"/>
    <cellStyle name="Normal 6 2 3 6 3 5 2" xfId="28725" xr:uid="{00000000-0005-0000-0000-0000506F0000}"/>
    <cellStyle name="Normal 6 2 3 6 3 5 3" xfId="28726" xr:uid="{00000000-0005-0000-0000-0000516F0000}"/>
    <cellStyle name="Normal 6 2 3 6 3 5 4" xfId="28727" xr:uid="{00000000-0005-0000-0000-0000526F0000}"/>
    <cellStyle name="Normal 6 2 3 6 3 6" xfId="28728" xr:uid="{00000000-0005-0000-0000-0000536F0000}"/>
    <cellStyle name="Normal 6 2 3 6 3 6 2" xfId="28729" xr:uid="{00000000-0005-0000-0000-0000546F0000}"/>
    <cellStyle name="Normal 6 2 3 6 3 6 3" xfId="28730" xr:uid="{00000000-0005-0000-0000-0000556F0000}"/>
    <cellStyle name="Normal 6 2 3 6 3 7" xfId="28731" xr:uid="{00000000-0005-0000-0000-0000566F0000}"/>
    <cellStyle name="Normal 6 2 3 6 3 8" xfId="28732" xr:uid="{00000000-0005-0000-0000-0000576F0000}"/>
    <cellStyle name="Normal 6 2 3 6 3 9" xfId="28733" xr:uid="{00000000-0005-0000-0000-0000586F0000}"/>
    <cellStyle name="Normal 6 2 3 6 4" xfId="28734" xr:uid="{00000000-0005-0000-0000-0000596F0000}"/>
    <cellStyle name="Normal 6 2 3 6 4 2" xfId="28735" xr:uid="{00000000-0005-0000-0000-00005A6F0000}"/>
    <cellStyle name="Normal 6 2 3 6 4 2 2" xfId="28736" xr:uid="{00000000-0005-0000-0000-00005B6F0000}"/>
    <cellStyle name="Normal 6 2 3 6 4 2 3" xfId="28737" xr:uid="{00000000-0005-0000-0000-00005C6F0000}"/>
    <cellStyle name="Normal 6 2 3 6 4 2 4" xfId="28738" xr:uid="{00000000-0005-0000-0000-00005D6F0000}"/>
    <cellStyle name="Normal 6 2 3 6 4 3" xfId="28739" xr:uid="{00000000-0005-0000-0000-00005E6F0000}"/>
    <cellStyle name="Normal 6 2 3 6 4 3 2" xfId="28740" xr:uid="{00000000-0005-0000-0000-00005F6F0000}"/>
    <cellStyle name="Normal 6 2 3 6 4 3 3" xfId="28741" xr:uid="{00000000-0005-0000-0000-0000606F0000}"/>
    <cellStyle name="Normal 6 2 3 6 4 4" xfId="28742" xr:uid="{00000000-0005-0000-0000-0000616F0000}"/>
    <cellStyle name="Normal 6 2 3 6 4 5" xfId="28743" xr:uid="{00000000-0005-0000-0000-0000626F0000}"/>
    <cellStyle name="Normal 6 2 3 6 4 6" xfId="28744" xr:uid="{00000000-0005-0000-0000-0000636F0000}"/>
    <cellStyle name="Normal 6 2 3 6 5" xfId="28745" xr:uid="{00000000-0005-0000-0000-0000646F0000}"/>
    <cellStyle name="Normal 6 2 3 6 5 2" xfId="28746" xr:uid="{00000000-0005-0000-0000-0000656F0000}"/>
    <cellStyle name="Normal 6 2 3 6 5 3" xfId="28747" xr:uid="{00000000-0005-0000-0000-0000666F0000}"/>
    <cellStyle name="Normal 6 2 3 6 5 4" xfId="28748" xr:uid="{00000000-0005-0000-0000-0000676F0000}"/>
    <cellStyle name="Normal 6 2 3 6 6" xfId="28749" xr:uid="{00000000-0005-0000-0000-0000686F0000}"/>
    <cellStyle name="Normal 6 2 3 6 6 2" xfId="28750" xr:uid="{00000000-0005-0000-0000-0000696F0000}"/>
    <cellStyle name="Normal 6 2 3 6 6 3" xfId="28751" xr:uid="{00000000-0005-0000-0000-00006A6F0000}"/>
    <cellStyle name="Normal 6 2 3 6 6 4" xfId="28752" xr:uid="{00000000-0005-0000-0000-00006B6F0000}"/>
    <cellStyle name="Normal 6 2 3 6 7" xfId="28753" xr:uid="{00000000-0005-0000-0000-00006C6F0000}"/>
    <cellStyle name="Normal 6 2 3 6 7 2" xfId="28754" xr:uid="{00000000-0005-0000-0000-00006D6F0000}"/>
    <cellStyle name="Normal 6 2 3 6 7 3" xfId="28755" xr:uid="{00000000-0005-0000-0000-00006E6F0000}"/>
    <cellStyle name="Normal 6 2 3 6 7 4" xfId="28756" xr:uid="{00000000-0005-0000-0000-00006F6F0000}"/>
    <cellStyle name="Normal 6 2 3 6 8" xfId="28757" xr:uid="{00000000-0005-0000-0000-0000706F0000}"/>
    <cellStyle name="Normal 6 2 3 6 8 2" xfId="28758" xr:uid="{00000000-0005-0000-0000-0000716F0000}"/>
    <cellStyle name="Normal 6 2 3 6 8 3" xfId="28759" xr:uid="{00000000-0005-0000-0000-0000726F0000}"/>
    <cellStyle name="Normal 6 2 3 6 9" xfId="28760" xr:uid="{00000000-0005-0000-0000-0000736F0000}"/>
    <cellStyle name="Normal 6 2 3 7" xfId="28761" xr:uid="{00000000-0005-0000-0000-0000746F0000}"/>
    <cellStyle name="Normal 6 2 3 7 10" xfId="28762" xr:uid="{00000000-0005-0000-0000-0000756F0000}"/>
    <cellStyle name="Normal 6 2 3 7 2" xfId="28763" xr:uid="{00000000-0005-0000-0000-0000766F0000}"/>
    <cellStyle name="Normal 6 2 3 7 2 2" xfId="28764" xr:uid="{00000000-0005-0000-0000-0000776F0000}"/>
    <cellStyle name="Normal 6 2 3 7 2 2 2" xfId="28765" xr:uid="{00000000-0005-0000-0000-0000786F0000}"/>
    <cellStyle name="Normal 6 2 3 7 2 2 2 2" xfId="28766" xr:uid="{00000000-0005-0000-0000-0000796F0000}"/>
    <cellStyle name="Normal 6 2 3 7 2 2 2 3" xfId="28767" xr:uid="{00000000-0005-0000-0000-00007A6F0000}"/>
    <cellStyle name="Normal 6 2 3 7 2 2 2 4" xfId="28768" xr:uid="{00000000-0005-0000-0000-00007B6F0000}"/>
    <cellStyle name="Normal 6 2 3 7 2 2 3" xfId="28769" xr:uid="{00000000-0005-0000-0000-00007C6F0000}"/>
    <cellStyle name="Normal 6 2 3 7 2 2 3 2" xfId="28770" xr:uid="{00000000-0005-0000-0000-00007D6F0000}"/>
    <cellStyle name="Normal 6 2 3 7 2 2 3 3" xfId="28771" xr:uid="{00000000-0005-0000-0000-00007E6F0000}"/>
    <cellStyle name="Normal 6 2 3 7 2 2 4" xfId="28772" xr:uid="{00000000-0005-0000-0000-00007F6F0000}"/>
    <cellStyle name="Normal 6 2 3 7 2 2 5" xfId="28773" xr:uid="{00000000-0005-0000-0000-0000806F0000}"/>
    <cellStyle name="Normal 6 2 3 7 2 2 6" xfId="28774" xr:uid="{00000000-0005-0000-0000-0000816F0000}"/>
    <cellStyle name="Normal 6 2 3 7 2 3" xfId="28775" xr:uid="{00000000-0005-0000-0000-0000826F0000}"/>
    <cellStyle name="Normal 6 2 3 7 2 3 2" xfId="28776" xr:uid="{00000000-0005-0000-0000-0000836F0000}"/>
    <cellStyle name="Normal 6 2 3 7 2 3 3" xfId="28777" xr:uid="{00000000-0005-0000-0000-0000846F0000}"/>
    <cellStyle name="Normal 6 2 3 7 2 3 4" xfId="28778" xr:uid="{00000000-0005-0000-0000-0000856F0000}"/>
    <cellStyle name="Normal 6 2 3 7 2 4" xfId="28779" xr:uid="{00000000-0005-0000-0000-0000866F0000}"/>
    <cellStyle name="Normal 6 2 3 7 2 4 2" xfId="28780" xr:uid="{00000000-0005-0000-0000-0000876F0000}"/>
    <cellStyle name="Normal 6 2 3 7 2 4 3" xfId="28781" xr:uid="{00000000-0005-0000-0000-0000886F0000}"/>
    <cellStyle name="Normal 6 2 3 7 2 4 4" xfId="28782" xr:uid="{00000000-0005-0000-0000-0000896F0000}"/>
    <cellStyle name="Normal 6 2 3 7 2 5" xfId="28783" xr:uid="{00000000-0005-0000-0000-00008A6F0000}"/>
    <cellStyle name="Normal 6 2 3 7 2 5 2" xfId="28784" xr:uid="{00000000-0005-0000-0000-00008B6F0000}"/>
    <cellStyle name="Normal 6 2 3 7 2 5 3" xfId="28785" xr:uid="{00000000-0005-0000-0000-00008C6F0000}"/>
    <cellStyle name="Normal 6 2 3 7 2 5 4" xfId="28786" xr:uid="{00000000-0005-0000-0000-00008D6F0000}"/>
    <cellStyle name="Normal 6 2 3 7 2 6" xfId="28787" xr:uid="{00000000-0005-0000-0000-00008E6F0000}"/>
    <cellStyle name="Normal 6 2 3 7 2 6 2" xfId="28788" xr:uid="{00000000-0005-0000-0000-00008F6F0000}"/>
    <cellStyle name="Normal 6 2 3 7 2 6 3" xfId="28789" xr:uid="{00000000-0005-0000-0000-0000906F0000}"/>
    <cellStyle name="Normal 6 2 3 7 2 7" xfId="28790" xr:uid="{00000000-0005-0000-0000-0000916F0000}"/>
    <cellStyle name="Normal 6 2 3 7 2 8" xfId="28791" xr:uid="{00000000-0005-0000-0000-0000926F0000}"/>
    <cellStyle name="Normal 6 2 3 7 2 9" xfId="28792" xr:uid="{00000000-0005-0000-0000-0000936F0000}"/>
    <cellStyle name="Normal 6 2 3 7 3" xfId="28793" xr:uid="{00000000-0005-0000-0000-0000946F0000}"/>
    <cellStyle name="Normal 6 2 3 7 3 2" xfId="28794" xr:uid="{00000000-0005-0000-0000-0000956F0000}"/>
    <cellStyle name="Normal 6 2 3 7 3 2 2" xfId="28795" xr:uid="{00000000-0005-0000-0000-0000966F0000}"/>
    <cellStyle name="Normal 6 2 3 7 3 2 3" xfId="28796" xr:uid="{00000000-0005-0000-0000-0000976F0000}"/>
    <cellStyle name="Normal 6 2 3 7 3 2 4" xfId="28797" xr:uid="{00000000-0005-0000-0000-0000986F0000}"/>
    <cellStyle name="Normal 6 2 3 7 3 3" xfId="28798" xr:uid="{00000000-0005-0000-0000-0000996F0000}"/>
    <cellStyle name="Normal 6 2 3 7 3 3 2" xfId="28799" xr:uid="{00000000-0005-0000-0000-00009A6F0000}"/>
    <cellStyle name="Normal 6 2 3 7 3 3 3" xfId="28800" xr:uid="{00000000-0005-0000-0000-00009B6F0000}"/>
    <cellStyle name="Normal 6 2 3 7 3 4" xfId="28801" xr:uid="{00000000-0005-0000-0000-00009C6F0000}"/>
    <cellStyle name="Normal 6 2 3 7 3 5" xfId="28802" xr:uid="{00000000-0005-0000-0000-00009D6F0000}"/>
    <cellStyle name="Normal 6 2 3 7 3 6" xfId="28803" xr:uid="{00000000-0005-0000-0000-00009E6F0000}"/>
    <cellStyle name="Normal 6 2 3 7 4" xfId="28804" xr:uid="{00000000-0005-0000-0000-00009F6F0000}"/>
    <cellStyle name="Normal 6 2 3 7 4 2" xfId="28805" xr:uid="{00000000-0005-0000-0000-0000A06F0000}"/>
    <cellStyle name="Normal 6 2 3 7 4 3" xfId="28806" xr:uid="{00000000-0005-0000-0000-0000A16F0000}"/>
    <cellStyle name="Normal 6 2 3 7 4 4" xfId="28807" xr:uid="{00000000-0005-0000-0000-0000A26F0000}"/>
    <cellStyle name="Normal 6 2 3 7 5" xfId="28808" xr:uid="{00000000-0005-0000-0000-0000A36F0000}"/>
    <cellStyle name="Normal 6 2 3 7 5 2" xfId="28809" xr:uid="{00000000-0005-0000-0000-0000A46F0000}"/>
    <cellStyle name="Normal 6 2 3 7 5 3" xfId="28810" xr:uid="{00000000-0005-0000-0000-0000A56F0000}"/>
    <cellStyle name="Normal 6 2 3 7 5 4" xfId="28811" xr:uid="{00000000-0005-0000-0000-0000A66F0000}"/>
    <cellStyle name="Normal 6 2 3 7 6" xfId="28812" xr:uid="{00000000-0005-0000-0000-0000A76F0000}"/>
    <cellStyle name="Normal 6 2 3 7 6 2" xfId="28813" xr:uid="{00000000-0005-0000-0000-0000A86F0000}"/>
    <cellStyle name="Normal 6 2 3 7 6 3" xfId="28814" xr:uid="{00000000-0005-0000-0000-0000A96F0000}"/>
    <cellStyle name="Normal 6 2 3 7 6 4" xfId="28815" xr:uid="{00000000-0005-0000-0000-0000AA6F0000}"/>
    <cellStyle name="Normal 6 2 3 7 7" xfId="28816" xr:uid="{00000000-0005-0000-0000-0000AB6F0000}"/>
    <cellStyle name="Normal 6 2 3 7 7 2" xfId="28817" xr:uid="{00000000-0005-0000-0000-0000AC6F0000}"/>
    <cellStyle name="Normal 6 2 3 7 7 3" xfId="28818" xr:uid="{00000000-0005-0000-0000-0000AD6F0000}"/>
    <cellStyle name="Normal 6 2 3 7 8" xfId="28819" xr:uid="{00000000-0005-0000-0000-0000AE6F0000}"/>
    <cellStyle name="Normal 6 2 3 7 9" xfId="28820" xr:uid="{00000000-0005-0000-0000-0000AF6F0000}"/>
    <cellStyle name="Normal 6 2 3 8" xfId="28821" xr:uid="{00000000-0005-0000-0000-0000B06F0000}"/>
    <cellStyle name="Normal 6 2 3 8 2" xfId="28822" xr:uid="{00000000-0005-0000-0000-0000B16F0000}"/>
    <cellStyle name="Normal 6 2 3 8 2 2" xfId="28823" xr:uid="{00000000-0005-0000-0000-0000B26F0000}"/>
    <cellStyle name="Normal 6 2 3 8 2 2 2" xfId="28824" xr:uid="{00000000-0005-0000-0000-0000B36F0000}"/>
    <cellStyle name="Normal 6 2 3 8 2 2 3" xfId="28825" xr:uid="{00000000-0005-0000-0000-0000B46F0000}"/>
    <cellStyle name="Normal 6 2 3 8 2 2 4" xfId="28826" xr:uid="{00000000-0005-0000-0000-0000B56F0000}"/>
    <cellStyle name="Normal 6 2 3 8 2 3" xfId="28827" xr:uid="{00000000-0005-0000-0000-0000B66F0000}"/>
    <cellStyle name="Normal 6 2 3 8 2 3 2" xfId="28828" xr:uid="{00000000-0005-0000-0000-0000B76F0000}"/>
    <cellStyle name="Normal 6 2 3 8 2 3 3" xfId="28829" xr:uid="{00000000-0005-0000-0000-0000B86F0000}"/>
    <cellStyle name="Normal 6 2 3 8 2 4" xfId="28830" xr:uid="{00000000-0005-0000-0000-0000B96F0000}"/>
    <cellStyle name="Normal 6 2 3 8 2 5" xfId="28831" xr:uid="{00000000-0005-0000-0000-0000BA6F0000}"/>
    <cellStyle name="Normal 6 2 3 8 2 6" xfId="28832" xr:uid="{00000000-0005-0000-0000-0000BB6F0000}"/>
    <cellStyle name="Normal 6 2 3 8 3" xfId="28833" xr:uid="{00000000-0005-0000-0000-0000BC6F0000}"/>
    <cellStyle name="Normal 6 2 3 8 3 2" xfId="28834" xr:uid="{00000000-0005-0000-0000-0000BD6F0000}"/>
    <cellStyle name="Normal 6 2 3 8 3 3" xfId="28835" xr:uid="{00000000-0005-0000-0000-0000BE6F0000}"/>
    <cellStyle name="Normal 6 2 3 8 3 4" xfId="28836" xr:uid="{00000000-0005-0000-0000-0000BF6F0000}"/>
    <cellStyle name="Normal 6 2 3 8 4" xfId="28837" xr:uid="{00000000-0005-0000-0000-0000C06F0000}"/>
    <cellStyle name="Normal 6 2 3 8 4 2" xfId="28838" xr:uid="{00000000-0005-0000-0000-0000C16F0000}"/>
    <cellStyle name="Normal 6 2 3 8 4 3" xfId="28839" xr:uid="{00000000-0005-0000-0000-0000C26F0000}"/>
    <cellStyle name="Normal 6 2 3 8 4 4" xfId="28840" xr:uid="{00000000-0005-0000-0000-0000C36F0000}"/>
    <cellStyle name="Normal 6 2 3 8 5" xfId="28841" xr:uid="{00000000-0005-0000-0000-0000C46F0000}"/>
    <cellStyle name="Normal 6 2 3 8 5 2" xfId="28842" xr:uid="{00000000-0005-0000-0000-0000C56F0000}"/>
    <cellStyle name="Normal 6 2 3 8 5 3" xfId="28843" xr:uid="{00000000-0005-0000-0000-0000C66F0000}"/>
    <cellStyle name="Normal 6 2 3 8 5 4" xfId="28844" xr:uid="{00000000-0005-0000-0000-0000C76F0000}"/>
    <cellStyle name="Normal 6 2 3 8 6" xfId="28845" xr:uid="{00000000-0005-0000-0000-0000C86F0000}"/>
    <cellStyle name="Normal 6 2 3 8 6 2" xfId="28846" xr:uid="{00000000-0005-0000-0000-0000C96F0000}"/>
    <cellStyle name="Normal 6 2 3 8 6 3" xfId="28847" xr:uid="{00000000-0005-0000-0000-0000CA6F0000}"/>
    <cellStyle name="Normal 6 2 3 8 7" xfId="28848" xr:uid="{00000000-0005-0000-0000-0000CB6F0000}"/>
    <cellStyle name="Normal 6 2 3 8 8" xfId="28849" xr:uid="{00000000-0005-0000-0000-0000CC6F0000}"/>
    <cellStyle name="Normal 6 2 3 8 9" xfId="28850" xr:uid="{00000000-0005-0000-0000-0000CD6F0000}"/>
    <cellStyle name="Normal 6 2 3 9" xfId="28851" xr:uid="{00000000-0005-0000-0000-0000CE6F0000}"/>
    <cellStyle name="Normal 6 2 3 9 2" xfId="28852" xr:uid="{00000000-0005-0000-0000-0000CF6F0000}"/>
    <cellStyle name="Normal 6 2 3 9 2 2" xfId="28853" xr:uid="{00000000-0005-0000-0000-0000D06F0000}"/>
    <cellStyle name="Normal 6 2 3 9 2 2 2" xfId="28854" xr:uid="{00000000-0005-0000-0000-0000D16F0000}"/>
    <cellStyle name="Normal 6 2 3 9 2 2 3" xfId="28855" xr:uid="{00000000-0005-0000-0000-0000D26F0000}"/>
    <cellStyle name="Normal 6 2 3 9 2 2 4" xfId="28856" xr:uid="{00000000-0005-0000-0000-0000D36F0000}"/>
    <cellStyle name="Normal 6 2 3 9 2 3" xfId="28857" xr:uid="{00000000-0005-0000-0000-0000D46F0000}"/>
    <cellStyle name="Normal 6 2 3 9 2 3 2" xfId="28858" xr:uid="{00000000-0005-0000-0000-0000D56F0000}"/>
    <cellStyle name="Normal 6 2 3 9 2 3 3" xfId="28859" xr:uid="{00000000-0005-0000-0000-0000D66F0000}"/>
    <cellStyle name="Normal 6 2 3 9 2 4" xfId="28860" xr:uid="{00000000-0005-0000-0000-0000D76F0000}"/>
    <cellStyle name="Normal 6 2 3 9 2 5" xfId="28861" xr:uid="{00000000-0005-0000-0000-0000D86F0000}"/>
    <cellStyle name="Normal 6 2 3 9 2 6" xfId="28862" xr:uid="{00000000-0005-0000-0000-0000D96F0000}"/>
    <cellStyle name="Normal 6 2 3 9 3" xfId="28863" xr:uid="{00000000-0005-0000-0000-0000DA6F0000}"/>
    <cellStyle name="Normal 6 2 3 9 3 2" xfId="28864" xr:uid="{00000000-0005-0000-0000-0000DB6F0000}"/>
    <cellStyle name="Normal 6 2 3 9 3 3" xfId="28865" xr:uid="{00000000-0005-0000-0000-0000DC6F0000}"/>
    <cellStyle name="Normal 6 2 3 9 3 4" xfId="28866" xr:uid="{00000000-0005-0000-0000-0000DD6F0000}"/>
    <cellStyle name="Normal 6 2 3 9 4" xfId="28867" xr:uid="{00000000-0005-0000-0000-0000DE6F0000}"/>
    <cellStyle name="Normal 6 2 3 9 4 2" xfId="28868" xr:uid="{00000000-0005-0000-0000-0000DF6F0000}"/>
    <cellStyle name="Normal 6 2 3 9 4 3" xfId="28869" xr:uid="{00000000-0005-0000-0000-0000E06F0000}"/>
    <cellStyle name="Normal 6 2 3 9 4 4" xfId="28870" xr:uid="{00000000-0005-0000-0000-0000E16F0000}"/>
    <cellStyle name="Normal 6 2 3 9 5" xfId="28871" xr:uid="{00000000-0005-0000-0000-0000E26F0000}"/>
    <cellStyle name="Normal 6 2 3 9 5 2" xfId="28872" xr:uid="{00000000-0005-0000-0000-0000E36F0000}"/>
    <cellStyle name="Normal 6 2 3 9 5 3" xfId="28873" xr:uid="{00000000-0005-0000-0000-0000E46F0000}"/>
    <cellStyle name="Normal 6 2 3 9 5 4" xfId="28874" xr:uid="{00000000-0005-0000-0000-0000E56F0000}"/>
    <cellStyle name="Normal 6 2 3 9 6" xfId="28875" xr:uid="{00000000-0005-0000-0000-0000E66F0000}"/>
    <cellStyle name="Normal 6 2 3 9 6 2" xfId="28876" xr:uid="{00000000-0005-0000-0000-0000E76F0000}"/>
    <cellStyle name="Normal 6 2 3 9 6 3" xfId="28877" xr:uid="{00000000-0005-0000-0000-0000E86F0000}"/>
    <cellStyle name="Normal 6 2 3 9 7" xfId="28878" xr:uid="{00000000-0005-0000-0000-0000E96F0000}"/>
    <cellStyle name="Normal 6 2 3 9 8" xfId="28879" xr:uid="{00000000-0005-0000-0000-0000EA6F0000}"/>
    <cellStyle name="Normal 6 2 3 9 9" xfId="28880" xr:uid="{00000000-0005-0000-0000-0000EB6F0000}"/>
    <cellStyle name="Normal 6 2 4" xfId="134" xr:uid="{00000000-0005-0000-0000-0000EC6F0000}"/>
    <cellStyle name="Normal 6 2 4 10" xfId="28881" xr:uid="{00000000-0005-0000-0000-0000ED6F0000}"/>
    <cellStyle name="Normal 6 2 4 10 2" xfId="28882" xr:uid="{00000000-0005-0000-0000-0000EE6F0000}"/>
    <cellStyle name="Normal 6 2 4 10 2 2" xfId="28883" xr:uid="{00000000-0005-0000-0000-0000EF6F0000}"/>
    <cellStyle name="Normal 6 2 4 10 2 2 2" xfId="28884" xr:uid="{00000000-0005-0000-0000-0000F06F0000}"/>
    <cellStyle name="Normal 6 2 4 10 2 2 3" xfId="28885" xr:uid="{00000000-0005-0000-0000-0000F16F0000}"/>
    <cellStyle name="Normal 6 2 4 10 2 2 4" xfId="28886" xr:uid="{00000000-0005-0000-0000-0000F26F0000}"/>
    <cellStyle name="Normal 6 2 4 10 2 3" xfId="28887" xr:uid="{00000000-0005-0000-0000-0000F36F0000}"/>
    <cellStyle name="Normal 6 2 4 10 2 3 2" xfId="28888" xr:uid="{00000000-0005-0000-0000-0000F46F0000}"/>
    <cellStyle name="Normal 6 2 4 10 2 3 3" xfId="28889" xr:uid="{00000000-0005-0000-0000-0000F56F0000}"/>
    <cellStyle name="Normal 6 2 4 10 2 4" xfId="28890" xr:uid="{00000000-0005-0000-0000-0000F66F0000}"/>
    <cellStyle name="Normal 6 2 4 10 2 5" xfId="28891" xr:uid="{00000000-0005-0000-0000-0000F76F0000}"/>
    <cellStyle name="Normal 6 2 4 10 2 6" xfId="28892" xr:uid="{00000000-0005-0000-0000-0000F86F0000}"/>
    <cellStyle name="Normal 6 2 4 10 3" xfId="28893" xr:uid="{00000000-0005-0000-0000-0000F96F0000}"/>
    <cellStyle name="Normal 6 2 4 10 3 2" xfId="28894" xr:uid="{00000000-0005-0000-0000-0000FA6F0000}"/>
    <cellStyle name="Normal 6 2 4 10 3 3" xfId="28895" xr:uid="{00000000-0005-0000-0000-0000FB6F0000}"/>
    <cellStyle name="Normal 6 2 4 10 3 4" xfId="28896" xr:uid="{00000000-0005-0000-0000-0000FC6F0000}"/>
    <cellStyle name="Normal 6 2 4 10 4" xfId="28897" xr:uid="{00000000-0005-0000-0000-0000FD6F0000}"/>
    <cellStyle name="Normal 6 2 4 10 4 2" xfId="28898" xr:uid="{00000000-0005-0000-0000-0000FE6F0000}"/>
    <cellStyle name="Normal 6 2 4 10 4 3" xfId="28899" xr:uid="{00000000-0005-0000-0000-0000FF6F0000}"/>
    <cellStyle name="Normal 6 2 4 10 4 4" xfId="28900" xr:uid="{00000000-0005-0000-0000-000000700000}"/>
    <cellStyle name="Normal 6 2 4 10 5" xfId="28901" xr:uid="{00000000-0005-0000-0000-000001700000}"/>
    <cellStyle name="Normal 6 2 4 10 5 2" xfId="28902" xr:uid="{00000000-0005-0000-0000-000002700000}"/>
    <cellStyle name="Normal 6 2 4 10 5 3" xfId="28903" xr:uid="{00000000-0005-0000-0000-000003700000}"/>
    <cellStyle name="Normal 6 2 4 10 5 4" xfId="28904" xr:uid="{00000000-0005-0000-0000-000004700000}"/>
    <cellStyle name="Normal 6 2 4 10 6" xfId="28905" xr:uid="{00000000-0005-0000-0000-000005700000}"/>
    <cellStyle name="Normal 6 2 4 10 6 2" xfId="28906" xr:uid="{00000000-0005-0000-0000-000006700000}"/>
    <cellStyle name="Normal 6 2 4 10 6 3" xfId="28907" xr:uid="{00000000-0005-0000-0000-000007700000}"/>
    <cellStyle name="Normal 6 2 4 10 7" xfId="28908" xr:uid="{00000000-0005-0000-0000-000008700000}"/>
    <cellStyle name="Normal 6 2 4 10 8" xfId="28909" xr:uid="{00000000-0005-0000-0000-000009700000}"/>
    <cellStyle name="Normal 6 2 4 10 9" xfId="28910" xr:uid="{00000000-0005-0000-0000-00000A700000}"/>
    <cellStyle name="Normal 6 2 4 11" xfId="28911" xr:uid="{00000000-0005-0000-0000-00000B700000}"/>
    <cellStyle name="Normal 6 2 4 11 2" xfId="28912" xr:uid="{00000000-0005-0000-0000-00000C700000}"/>
    <cellStyle name="Normal 6 2 4 11 2 2" xfId="28913" xr:uid="{00000000-0005-0000-0000-00000D700000}"/>
    <cellStyle name="Normal 6 2 4 11 2 2 2" xfId="28914" xr:uid="{00000000-0005-0000-0000-00000E700000}"/>
    <cellStyle name="Normal 6 2 4 11 2 2 3" xfId="28915" xr:uid="{00000000-0005-0000-0000-00000F700000}"/>
    <cellStyle name="Normal 6 2 4 11 2 2 4" xfId="28916" xr:uid="{00000000-0005-0000-0000-000010700000}"/>
    <cellStyle name="Normal 6 2 4 11 2 3" xfId="28917" xr:uid="{00000000-0005-0000-0000-000011700000}"/>
    <cellStyle name="Normal 6 2 4 11 2 3 2" xfId="28918" xr:uid="{00000000-0005-0000-0000-000012700000}"/>
    <cellStyle name="Normal 6 2 4 11 2 3 3" xfId="28919" xr:uid="{00000000-0005-0000-0000-000013700000}"/>
    <cellStyle name="Normal 6 2 4 11 2 4" xfId="28920" xr:uid="{00000000-0005-0000-0000-000014700000}"/>
    <cellStyle name="Normal 6 2 4 11 2 5" xfId="28921" xr:uid="{00000000-0005-0000-0000-000015700000}"/>
    <cellStyle name="Normal 6 2 4 11 2 6" xfId="28922" xr:uid="{00000000-0005-0000-0000-000016700000}"/>
    <cellStyle name="Normal 6 2 4 11 3" xfId="28923" xr:uid="{00000000-0005-0000-0000-000017700000}"/>
    <cellStyle name="Normal 6 2 4 11 3 2" xfId="28924" xr:uid="{00000000-0005-0000-0000-000018700000}"/>
    <cellStyle name="Normal 6 2 4 11 3 3" xfId="28925" xr:uid="{00000000-0005-0000-0000-000019700000}"/>
    <cellStyle name="Normal 6 2 4 11 3 4" xfId="28926" xr:uid="{00000000-0005-0000-0000-00001A700000}"/>
    <cellStyle name="Normal 6 2 4 11 4" xfId="28927" xr:uid="{00000000-0005-0000-0000-00001B700000}"/>
    <cellStyle name="Normal 6 2 4 11 4 2" xfId="28928" xr:uid="{00000000-0005-0000-0000-00001C700000}"/>
    <cellStyle name="Normal 6 2 4 11 4 3" xfId="28929" xr:uid="{00000000-0005-0000-0000-00001D700000}"/>
    <cellStyle name="Normal 6 2 4 11 4 4" xfId="28930" xr:uid="{00000000-0005-0000-0000-00001E700000}"/>
    <cellStyle name="Normal 6 2 4 11 5" xfId="28931" xr:uid="{00000000-0005-0000-0000-00001F700000}"/>
    <cellStyle name="Normal 6 2 4 11 5 2" xfId="28932" xr:uid="{00000000-0005-0000-0000-000020700000}"/>
    <cellStyle name="Normal 6 2 4 11 5 3" xfId="28933" xr:uid="{00000000-0005-0000-0000-000021700000}"/>
    <cellStyle name="Normal 6 2 4 11 6" xfId="28934" xr:uid="{00000000-0005-0000-0000-000022700000}"/>
    <cellStyle name="Normal 6 2 4 11 7" xfId="28935" xr:uid="{00000000-0005-0000-0000-000023700000}"/>
    <cellStyle name="Normal 6 2 4 11 8" xfId="28936" xr:uid="{00000000-0005-0000-0000-000024700000}"/>
    <cellStyle name="Normal 6 2 4 12" xfId="28937" xr:uid="{00000000-0005-0000-0000-000025700000}"/>
    <cellStyle name="Normal 6 2 4 12 2" xfId="28938" xr:uid="{00000000-0005-0000-0000-000026700000}"/>
    <cellStyle name="Normal 6 2 4 12 2 2" xfId="28939" xr:uid="{00000000-0005-0000-0000-000027700000}"/>
    <cellStyle name="Normal 6 2 4 12 2 3" xfId="28940" xr:uid="{00000000-0005-0000-0000-000028700000}"/>
    <cellStyle name="Normal 6 2 4 12 2 4" xfId="28941" xr:uid="{00000000-0005-0000-0000-000029700000}"/>
    <cellStyle name="Normal 6 2 4 12 3" xfId="28942" xr:uid="{00000000-0005-0000-0000-00002A700000}"/>
    <cellStyle name="Normal 6 2 4 12 3 2" xfId="28943" xr:uid="{00000000-0005-0000-0000-00002B700000}"/>
    <cellStyle name="Normal 6 2 4 12 3 3" xfId="28944" xr:uid="{00000000-0005-0000-0000-00002C700000}"/>
    <cellStyle name="Normal 6 2 4 12 3 4" xfId="28945" xr:uid="{00000000-0005-0000-0000-00002D700000}"/>
    <cellStyle name="Normal 6 2 4 12 4" xfId="28946" xr:uid="{00000000-0005-0000-0000-00002E700000}"/>
    <cellStyle name="Normal 6 2 4 12 4 2" xfId="28947" xr:uid="{00000000-0005-0000-0000-00002F700000}"/>
    <cellStyle name="Normal 6 2 4 12 4 3" xfId="28948" xr:uid="{00000000-0005-0000-0000-000030700000}"/>
    <cellStyle name="Normal 6 2 4 12 5" xfId="28949" xr:uid="{00000000-0005-0000-0000-000031700000}"/>
    <cellStyle name="Normal 6 2 4 12 6" xfId="28950" xr:uid="{00000000-0005-0000-0000-000032700000}"/>
    <cellStyle name="Normal 6 2 4 12 7" xfId="28951" xr:uid="{00000000-0005-0000-0000-000033700000}"/>
    <cellStyle name="Normal 6 2 4 13" xfId="28952" xr:uid="{00000000-0005-0000-0000-000034700000}"/>
    <cellStyle name="Normal 6 2 4 13 2" xfId="28953" xr:uid="{00000000-0005-0000-0000-000035700000}"/>
    <cellStyle name="Normal 6 2 4 13 3" xfId="28954" xr:uid="{00000000-0005-0000-0000-000036700000}"/>
    <cellStyle name="Normal 6 2 4 13 4" xfId="28955" xr:uid="{00000000-0005-0000-0000-000037700000}"/>
    <cellStyle name="Normal 6 2 4 14" xfId="28956" xr:uid="{00000000-0005-0000-0000-000038700000}"/>
    <cellStyle name="Normal 6 2 4 14 2" xfId="28957" xr:uid="{00000000-0005-0000-0000-000039700000}"/>
    <cellStyle name="Normal 6 2 4 14 3" xfId="28958" xr:uid="{00000000-0005-0000-0000-00003A700000}"/>
    <cellStyle name="Normal 6 2 4 14 4" xfId="28959" xr:uid="{00000000-0005-0000-0000-00003B700000}"/>
    <cellStyle name="Normal 6 2 4 15" xfId="28960" xr:uid="{00000000-0005-0000-0000-00003C700000}"/>
    <cellStyle name="Normal 6 2 4 15 2" xfId="28961" xr:uid="{00000000-0005-0000-0000-00003D700000}"/>
    <cellStyle name="Normal 6 2 4 15 3" xfId="28962" xr:uid="{00000000-0005-0000-0000-00003E700000}"/>
    <cellStyle name="Normal 6 2 4 15 4" xfId="28963" xr:uid="{00000000-0005-0000-0000-00003F700000}"/>
    <cellStyle name="Normal 6 2 4 16" xfId="28964" xr:uid="{00000000-0005-0000-0000-000040700000}"/>
    <cellStyle name="Normal 6 2 4 16 2" xfId="28965" xr:uid="{00000000-0005-0000-0000-000041700000}"/>
    <cellStyle name="Normal 6 2 4 16 3" xfId="28966" xr:uid="{00000000-0005-0000-0000-000042700000}"/>
    <cellStyle name="Normal 6 2 4 17" xfId="28967" xr:uid="{00000000-0005-0000-0000-000043700000}"/>
    <cellStyle name="Normal 6 2 4 18" xfId="28968" xr:uid="{00000000-0005-0000-0000-000044700000}"/>
    <cellStyle name="Normal 6 2 4 19" xfId="28969" xr:uid="{00000000-0005-0000-0000-000045700000}"/>
    <cellStyle name="Normal 6 2 4 2" xfId="258" xr:uid="{00000000-0005-0000-0000-000046700000}"/>
    <cellStyle name="Normal 6 2 4 2 10" xfId="28970" xr:uid="{00000000-0005-0000-0000-000047700000}"/>
    <cellStyle name="Normal 6 2 4 2 10 2" xfId="28971" xr:uid="{00000000-0005-0000-0000-000048700000}"/>
    <cellStyle name="Normal 6 2 4 2 10 3" xfId="28972" xr:uid="{00000000-0005-0000-0000-000049700000}"/>
    <cellStyle name="Normal 6 2 4 2 10 4" xfId="28973" xr:uid="{00000000-0005-0000-0000-00004A700000}"/>
    <cellStyle name="Normal 6 2 4 2 11" xfId="28974" xr:uid="{00000000-0005-0000-0000-00004B700000}"/>
    <cellStyle name="Normal 6 2 4 2 11 2" xfId="28975" xr:uid="{00000000-0005-0000-0000-00004C700000}"/>
    <cellStyle name="Normal 6 2 4 2 11 3" xfId="28976" xr:uid="{00000000-0005-0000-0000-00004D700000}"/>
    <cellStyle name="Normal 6 2 4 2 12" xfId="28977" xr:uid="{00000000-0005-0000-0000-00004E700000}"/>
    <cellStyle name="Normal 6 2 4 2 13" xfId="28978" xr:uid="{00000000-0005-0000-0000-00004F700000}"/>
    <cellStyle name="Normal 6 2 4 2 14" xfId="28979" xr:uid="{00000000-0005-0000-0000-000050700000}"/>
    <cellStyle name="Normal 6 2 4 2 2" xfId="548" xr:uid="{00000000-0005-0000-0000-000051700000}"/>
    <cellStyle name="Normal 6 2 4 2 2 10" xfId="28980" xr:uid="{00000000-0005-0000-0000-000052700000}"/>
    <cellStyle name="Normal 6 2 4 2 2 11" xfId="28981" xr:uid="{00000000-0005-0000-0000-000053700000}"/>
    <cellStyle name="Normal 6 2 4 2 2 2" xfId="28982" xr:uid="{00000000-0005-0000-0000-000054700000}"/>
    <cellStyle name="Normal 6 2 4 2 2 2 10" xfId="28983" xr:uid="{00000000-0005-0000-0000-000055700000}"/>
    <cellStyle name="Normal 6 2 4 2 2 2 2" xfId="28984" xr:uid="{00000000-0005-0000-0000-000056700000}"/>
    <cellStyle name="Normal 6 2 4 2 2 2 2 2" xfId="28985" xr:uid="{00000000-0005-0000-0000-000057700000}"/>
    <cellStyle name="Normal 6 2 4 2 2 2 2 2 2" xfId="28986" xr:uid="{00000000-0005-0000-0000-000058700000}"/>
    <cellStyle name="Normal 6 2 4 2 2 2 2 2 2 2" xfId="28987" xr:uid="{00000000-0005-0000-0000-000059700000}"/>
    <cellStyle name="Normal 6 2 4 2 2 2 2 2 2 3" xfId="28988" xr:uid="{00000000-0005-0000-0000-00005A700000}"/>
    <cellStyle name="Normal 6 2 4 2 2 2 2 2 2 4" xfId="28989" xr:uid="{00000000-0005-0000-0000-00005B700000}"/>
    <cellStyle name="Normal 6 2 4 2 2 2 2 2 3" xfId="28990" xr:uid="{00000000-0005-0000-0000-00005C700000}"/>
    <cellStyle name="Normal 6 2 4 2 2 2 2 2 3 2" xfId="28991" xr:uid="{00000000-0005-0000-0000-00005D700000}"/>
    <cellStyle name="Normal 6 2 4 2 2 2 2 2 3 3" xfId="28992" xr:uid="{00000000-0005-0000-0000-00005E700000}"/>
    <cellStyle name="Normal 6 2 4 2 2 2 2 2 4" xfId="28993" xr:uid="{00000000-0005-0000-0000-00005F700000}"/>
    <cellStyle name="Normal 6 2 4 2 2 2 2 2 5" xfId="28994" xr:uid="{00000000-0005-0000-0000-000060700000}"/>
    <cellStyle name="Normal 6 2 4 2 2 2 2 2 6" xfId="28995" xr:uid="{00000000-0005-0000-0000-000061700000}"/>
    <cellStyle name="Normal 6 2 4 2 2 2 2 3" xfId="28996" xr:uid="{00000000-0005-0000-0000-000062700000}"/>
    <cellStyle name="Normal 6 2 4 2 2 2 2 3 2" xfId="28997" xr:uid="{00000000-0005-0000-0000-000063700000}"/>
    <cellStyle name="Normal 6 2 4 2 2 2 2 3 3" xfId="28998" xr:uid="{00000000-0005-0000-0000-000064700000}"/>
    <cellStyle name="Normal 6 2 4 2 2 2 2 3 4" xfId="28999" xr:uid="{00000000-0005-0000-0000-000065700000}"/>
    <cellStyle name="Normal 6 2 4 2 2 2 2 4" xfId="29000" xr:uid="{00000000-0005-0000-0000-000066700000}"/>
    <cellStyle name="Normal 6 2 4 2 2 2 2 4 2" xfId="29001" xr:uid="{00000000-0005-0000-0000-000067700000}"/>
    <cellStyle name="Normal 6 2 4 2 2 2 2 4 3" xfId="29002" xr:uid="{00000000-0005-0000-0000-000068700000}"/>
    <cellStyle name="Normal 6 2 4 2 2 2 2 4 4" xfId="29003" xr:uid="{00000000-0005-0000-0000-000069700000}"/>
    <cellStyle name="Normal 6 2 4 2 2 2 2 5" xfId="29004" xr:uid="{00000000-0005-0000-0000-00006A700000}"/>
    <cellStyle name="Normal 6 2 4 2 2 2 2 5 2" xfId="29005" xr:uid="{00000000-0005-0000-0000-00006B700000}"/>
    <cellStyle name="Normal 6 2 4 2 2 2 2 5 3" xfId="29006" xr:uid="{00000000-0005-0000-0000-00006C700000}"/>
    <cellStyle name="Normal 6 2 4 2 2 2 2 5 4" xfId="29007" xr:uid="{00000000-0005-0000-0000-00006D700000}"/>
    <cellStyle name="Normal 6 2 4 2 2 2 2 6" xfId="29008" xr:uid="{00000000-0005-0000-0000-00006E700000}"/>
    <cellStyle name="Normal 6 2 4 2 2 2 2 6 2" xfId="29009" xr:uid="{00000000-0005-0000-0000-00006F700000}"/>
    <cellStyle name="Normal 6 2 4 2 2 2 2 6 3" xfId="29010" xr:uid="{00000000-0005-0000-0000-000070700000}"/>
    <cellStyle name="Normal 6 2 4 2 2 2 2 7" xfId="29011" xr:uid="{00000000-0005-0000-0000-000071700000}"/>
    <cellStyle name="Normal 6 2 4 2 2 2 2 8" xfId="29012" xr:uid="{00000000-0005-0000-0000-000072700000}"/>
    <cellStyle name="Normal 6 2 4 2 2 2 2 9" xfId="29013" xr:uid="{00000000-0005-0000-0000-000073700000}"/>
    <cellStyle name="Normal 6 2 4 2 2 2 3" xfId="29014" xr:uid="{00000000-0005-0000-0000-000074700000}"/>
    <cellStyle name="Normal 6 2 4 2 2 2 3 2" xfId="29015" xr:uid="{00000000-0005-0000-0000-000075700000}"/>
    <cellStyle name="Normal 6 2 4 2 2 2 3 2 2" xfId="29016" xr:uid="{00000000-0005-0000-0000-000076700000}"/>
    <cellStyle name="Normal 6 2 4 2 2 2 3 2 3" xfId="29017" xr:uid="{00000000-0005-0000-0000-000077700000}"/>
    <cellStyle name="Normal 6 2 4 2 2 2 3 2 4" xfId="29018" xr:uid="{00000000-0005-0000-0000-000078700000}"/>
    <cellStyle name="Normal 6 2 4 2 2 2 3 3" xfId="29019" xr:uid="{00000000-0005-0000-0000-000079700000}"/>
    <cellStyle name="Normal 6 2 4 2 2 2 3 3 2" xfId="29020" xr:uid="{00000000-0005-0000-0000-00007A700000}"/>
    <cellStyle name="Normal 6 2 4 2 2 2 3 3 3" xfId="29021" xr:uid="{00000000-0005-0000-0000-00007B700000}"/>
    <cellStyle name="Normal 6 2 4 2 2 2 3 4" xfId="29022" xr:uid="{00000000-0005-0000-0000-00007C700000}"/>
    <cellStyle name="Normal 6 2 4 2 2 2 3 5" xfId="29023" xr:uid="{00000000-0005-0000-0000-00007D700000}"/>
    <cellStyle name="Normal 6 2 4 2 2 2 3 6" xfId="29024" xr:uid="{00000000-0005-0000-0000-00007E700000}"/>
    <cellStyle name="Normal 6 2 4 2 2 2 4" xfId="29025" xr:uid="{00000000-0005-0000-0000-00007F700000}"/>
    <cellStyle name="Normal 6 2 4 2 2 2 4 2" xfId="29026" xr:uid="{00000000-0005-0000-0000-000080700000}"/>
    <cellStyle name="Normal 6 2 4 2 2 2 4 3" xfId="29027" xr:uid="{00000000-0005-0000-0000-000081700000}"/>
    <cellStyle name="Normal 6 2 4 2 2 2 4 4" xfId="29028" xr:uid="{00000000-0005-0000-0000-000082700000}"/>
    <cellStyle name="Normal 6 2 4 2 2 2 5" xfId="29029" xr:uid="{00000000-0005-0000-0000-000083700000}"/>
    <cellStyle name="Normal 6 2 4 2 2 2 5 2" xfId="29030" xr:uid="{00000000-0005-0000-0000-000084700000}"/>
    <cellStyle name="Normal 6 2 4 2 2 2 5 3" xfId="29031" xr:uid="{00000000-0005-0000-0000-000085700000}"/>
    <cellStyle name="Normal 6 2 4 2 2 2 5 4" xfId="29032" xr:uid="{00000000-0005-0000-0000-000086700000}"/>
    <cellStyle name="Normal 6 2 4 2 2 2 6" xfId="29033" xr:uid="{00000000-0005-0000-0000-000087700000}"/>
    <cellStyle name="Normal 6 2 4 2 2 2 6 2" xfId="29034" xr:uid="{00000000-0005-0000-0000-000088700000}"/>
    <cellStyle name="Normal 6 2 4 2 2 2 6 3" xfId="29035" xr:uid="{00000000-0005-0000-0000-000089700000}"/>
    <cellStyle name="Normal 6 2 4 2 2 2 6 4" xfId="29036" xr:uid="{00000000-0005-0000-0000-00008A700000}"/>
    <cellStyle name="Normal 6 2 4 2 2 2 7" xfId="29037" xr:uid="{00000000-0005-0000-0000-00008B700000}"/>
    <cellStyle name="Normal 6 2 4 2 2 2 7 2" xfId="29038" xr:uid="{00000000-0005-0000-0000-00008C700000}"/>
    <cellStyle name="Normal 6 2 4 2 2 2 7 3" xfId="29039" xr:uid="{00000000-0005-0000-0000-00008D700000}"/>
    <cellStyle name="Normal 6 2 4 2 2 2 8" xfId="29040" xr:uid="{00000000-0005-0000-0000-00008E700000}"/>
    <cellStyle name="Normal 6 2 4 2 2 2 9" xfId="29041" xr:uid="{00000000-0005-0000-0000-00008F700000}"/>
    <cellStyle name="Normal 6 2 4 2 2 3" xfId="29042" xr:uid="{00000000-0005-0000-0000-000090700000}"/>
    <cellStyle name="Normal 6 2 4 2 2 3 2" xfId="29043" xr:uid="{00000000-0005-0000-0000-000091700000}"/>
    <cellStyle name="Normal 6 2 4 2 2 3 2 2" xfId="29044" xr:uid="{00000000-0005-0000-0000-000092700000}"/>
    <cellStyle name="Normal 6 2 4 2 2 3 2 2 2" xfId="29045" xr:uid="{00000000-0005-0000-0000-000093700000}"/>
    <cellStyle name="Normal 6 2 4 2 2 3 2 2 3" xfId="29046" xr:uid="{00000000-0005-0000-0000-000094700000}"/>
    <cellStyle name="Normal 6 2 4 2 2 3 2 2 4" xfId="29047" xr:uid="{00000000-0005-0000-0000-000095700000}"/>
    <cellStyle name="Normal 6 2 4 2 2 3 2 3" xfId="29048" xr:uid="{00000000-0005-0000-0000-000096700000}"/>
    <cellStyle name="Normal 6 2 4 2 2 3 2 3 2" xfId="29049" xr:uid="{00000000-0005-0000-0000-000097700000}"/>
    <cellStyle name="Normal 6 2 4 2 2 3 2 3 3" xfId="29050" xr:uid="{00000000-0005-0000-0000-000098700000}"/>
    <cellStyle name="Normal 6 2 4 2 2 3 2 4" xfId="29051" xr:uid="{00000000-0005-0000-0000-000099700000}"/>
    <cellStyle name="Normal 6 2 4 2 2 3 2 5" xfId="29052" xr:uid="{00000000-0005-0000-0000-00009A700000}"/>
    <cellStyle name="Normal 6 2 4 2 2 3 2 6" xfId="29053" xr:uid="{00000000-0005-0000-0000-00009B700000}"/>
    <cellStyle name="Normal 6 2 4 2 2 3 3" xfId="29054" xr:uid="{00000000-0005-0000-0000-00009C700000}"/>
    <cellStyle name="Normal 6 2 4 2 2 3 3 2" xfId="29055" xr:uid="{00000000-0005-0000-0000-00009D700000}"/>
    <cellStyle name="Normal 6 2 4 2 2 3 3 3" xfId="29056" xr:uid="{00000000-0005-0000-0000-00009E700000}"/>
    <cellStyle name="Normal 6 2 4 2 2 3 3 4" xfId="29057" xr:uid="{00000000-0005-0000-0000-00009F700000}"/>
    <cellStyle name="Normal 6 2 4 2 2 3 4" xfId="29058" xr:uid="{00000000-0005-0000-0000-0000A0700000}"/>
    <cellStyle name="Normal 6 2 4 2 2 3 4 2" xfId="29059" xr:uid="{00000000-0005-0000-0000-0000A1700000}"/>
    <cellStyle name="Normal 6 2 4 2 2 3 4 3" xfId="29060" xr:uid="{00000000-0005-0000-0000-0000A2700000}"/>
    <cellStyle name="Normal 6 2 4 2 2 3 4 4" xfId="29061" xr:uid="{00000000-0005-0000-0000-0000A3700000}"/>
    <cellStyle name="Normal 6 2 4 2 2 3 5" xfId="29062" xr:uid="{00000000-0005-0000-0000-0000A4700000}"/>
    <cellStyle name="Normal 6 2 4 2 2 3 5 2" xfId="29063" xr:uid="{00000000-0005-0000-0000-0000A5700000}"/>
    <cellStyle name="Normal 6 2 4 2 2 3 5 3" xfId="29064" xr:uid="{00000000-0005-0000-0000-0000A6700000}"/>
    <cellStyle name="Normal 6 2 4 2 2 3 5 4" xfId="29065" xr:uid="{00000000-0005-0000-0000-0000A7700000}"/>
    <cellStyle name="Normal 6 2 4 2 2 3 6" xfId="29066" xr:uid="{00000000-0005-0000-0000-0000A8700000}"/>
    <cellStyle name="Normal 6 2 4 2 2 3 6 2" xfId="29067" xr:uid="{00000000-0005-0000-0000-0000A9700000}"/>
    <cellStyle name="Normal 6 2 4 2 2 3 6 3" xfId="29068" xr:uid="{00000000-0005-0000-0000-0000AA700000}"/>
    <cellStyle name="Normal 6 2 4 2 2 3 7" xfId="29069" xr:uid="{00000000-0005-0000-0000-0000AB700000}"/>
    <cellStyle name="Normal 6 2 4 2 2 3 8" xfId="29070" xr:uid="{00000000-0005-0000-0000-0000AC700000}"/>
    <cellStyle name="Normal 6 2 4 2 2 3 9" xfId="29071" xr:uid="{00000000-0005-0000-0000-0000AD700000}"/>
    <cellStyle name="Normal 6 2 4 2 2 4" xfId="29072" xr:uid="{00000000-0005-0000-0000-0000AE700000}"/>
    <cellStyle name="Normal 6 2 4 2 2 4 2" xfId="29073" xr:uid="{00000000-0005-0000-0000-0000AF700000}"/>
    <cellStyle name="Normal 6 2 4 2 2 4 2 2" xfId="29074" xr:uid="{00000000-0005-0000-0000-0000B0700000}"/>
    <cellStyle name="Normal 6 2 4 2 2 4 2 3" xfId="29075" xr:uid="{00000000-0005-0000-0000-0000B1700000}"/>
    <cellStyle name="Normal 6 2 4 2 2 4 2 4" xfId="29076" xr:uid="{00000000-0005-0000-0000-0000B2700000}"/>
    <cellStyle name="Normal 6 2 4 2 2 4 3" xfId="29077" xr:uid="{00000000-0005-0000-0000-0000B3700000}"/>
    <cellStyle name="Normal 6 2 4 2 2 4 3 2" xfId="29078" xr:uid="{00000000-0005-0000-0000-0000B4700000}"/>
    <cellStyle name="Normal 6 2 4 2 2 4 3 3" xfId="29079" xr:uid="{00000000-0005-0000-0000-0000B5700000}"/>
    <cellStyle name="Normal 6 2 4 2 2 4 4" xfId="29080" xr:uid="{00000000-0005-0000-0000-0000B6700000}"/>
    <cellStyle name="Normal 6 2 4 2 2 4 5" xfId="29081" xr:uid="{00000000-0005-0000-0000-0000B7700000}"/>
    <cellStyle name="Normal 6 2 4 2 2 4 6" xfId="29082" xr:uid="{00000000-0005-0000-0000-0000B8700000}"/>
    <cellStyle name="Normal 6 2 4 2 2 5" xfId="29083" xr:uid="{00000000-0005-0000-0000-0000B9700000}"/>
    <cellStyle name="Normal 6 2 4 2 2 5 2" xfId="29084" xr:uid="{00000000-0005-0000-0000-0000BA700000}"/>
    <cellStyle name="Normal 6 2 4 2 2 5 3" xfId="29085" xr:uid="{00000000-0005-0000-0000-0000BB700000}"/>
    <cellStyle name="Normal 6 2 4 2 2 5 4" xfId="29086" xr:uid="{00000000-0005-0000-0000-0000BC700000}"/>
    <cellStyle name="Normal 6 2 4 2 2 6" xfId="29087" xr:uid="{00000000-0005-0000-0000-0000BD700000}"/>
    <cellStyle name="Normal 6 2 4 2 2 6 2" xfId="29088" xr:uid="{00000000-0005-0000-0000-0000BE700000}"/>
    <cellStyle name="Normal 6 2 4 2 2 6 3" xfId="29089" xr:uid="{00000000-0005-0000-0000-0000BF700000}"/>
    <cellStyle name="Normal 6 2 4 2 2 6 4" xfId="29090" xr:uid="{00000000-0005-0000-0000-0000C0700000}"/>
    <cellStyle name="Normal 6 2 4 2 2 7" xfId="29091" xr:uid="{00000000-0005-0000-0000-0000C1700000}"/>
    <cellStyle name="Normal 6 2 4 2 2 7 2" xfId="29092" xr:uid="{00000000-0005-0000-0000-0000C2700000}"/>
    <cellStyle name="Normal 6 2 4 2 2 7 3" xfId="29093" xr:uid="{00000000-0005-0000-0000-0000C3700000}"/>
    <cellStyle name="Normal 6 2 4 2 2 7 4" xfId="29094" xr:uid="{00000000-0005-0000-0000-0000C4700000}"/>
    <cellStyle name="Normal 6 2 4 2 2 8" xfId="29095" xr:uid="{00000000-0005-0000-0000-0000C5700000}"/>
    <cellStyle name="Normal 6 2 4 2 2 8 2" xfId="29096" xr:uid="{00000000-0005-0000-0000-0000C6700000}"/>
    <cellStyle name="Normal 6 2 4 2 2 8 3" xfId="29097" xr:uid="{00000000-0005-0000-0000-0000C7700000}"/>
    <cellStyle name="Normal 6 2 4 2 2 9" xfId="29098" xr:uid="{00000000-0005-0000-0000-0000C8700000}"/>
    <cellStyle name="Normal 6 2 4 2 3" xfId="29099" xr:uid="{00000000-0005-0000-0000-0000C9700000}"/>
    <cellStyle name="Normal 6 2 4 2 3 10" xfId="29100" xr:uid="{00000000-0005-0000-0000-0000CA700000}"/>
    <cellStyle name="Normal 6 2 4 2 3 2" xfId="29101" xr:uid="{00000000-0005-0000-0000-0000CB700000}"/>
    <cellStyle name="Normal 6 2 4 2 3 2 2" xfId="29102" xr:uid="{00000000-0005-0000-0000-0000CC700000}"/>
    <cellStyle name="Normal 6 2 4 2 3 2 2 2" xfId="29103" xr:uid="{00000000-0005-0000-0000-0000CD700000}"/>
    <cellStyle name="Normal 6 2 4 2 3 2 2 2 2" xfId="29104" xr:uid="{00000000-0005-0000-0000-0000CE700000}"/>
    <cellStyle name="Normal 6 2 4 2 3 2 2 2 3" xfId="29105" xr:uid="{00000000-0005-0000-0000-0000CF700000}"/>
    <cellStyle name="Normal 6 2 4 2 3 2 2 2 4" xfId="29106" xr:uid="{00000000-0005-0000-0000-0000D0700000}"/>
    <cellStyle name="Normal 6 2 4 2 3 2 2 3" xfId="29107" xr:uid="{00000000-0005-0000-0000-0000D1700000}"/>
    <cellStyle name="Normal 6 2 4 2 3 2 2 3 2" xfId="29108" xr:uid="{00000000-0005-0000-0000-0000D2700000}"/>
    <cellStyle name="Normal 6 2 4 2 3 2 2 3 3" xfId="29109" xr:uid="{00000000-0005-0000-0000-0000D3700000}"/>
    <cellStyle name="Normal 6 2 4 2 3 2 2 4" xfId="29110" xr:uid="{00000000-0005-0000-0000-0000D4700000}"/>
    <cellStyle name="Normal 6 2 4 2 3 2 2 5" xfId="29111" xr:uid="{00000000-0005-0000-0000-0000D5700000}"/>
    <cellStyle name="Normal 6 2 4 2 3 2 2 6" xfId="29112" xr:uid="{00000000-0005-0000-0000-0000D6700000}"/>
    <cellStyle name="Normal 6 2 4 2 3 2 3" xfId="29113" xr:uid="{00000000-0005-0000-0000-0000D7700000}"/>
    <cellStyle name="Normal 6 2 4 2 3 2 3 2" xfId="29114" xr:uid="{00000000-0005-0000-0000-0000D8700000}"/>
    <cellStyle name="Normal 6 2 4 2 3 2 3 3" xfId="29115" xr:uid="{00000000-0005-0000-0000-0000D9700000}"/>
    <cellStyle name="Normal 6 2 4 2 3 2 3 4" xfId="29116" xr:uid="{00000000-0005-0000-0000-0000DA700000}"/>
    <cellStyle name="Normal 6 2 4 2 3 2 4" xfId="29117" xr:uid="{00000000-0005-0000-0000-0000DB700000}"/>
    <cellStyle name="Normal 6 2 4 2 3 2 4 2" xfId="29118" xr:uid="{00000000-0005-0000-0000-0000DC700000}"/>
    <cellStyle name="Normal 6 2 4 2 3 2 4 3" xfId="29119" xr:uid="{00000000-0005-0000-0000-0000DD700000}"/>
    <cellStyle name="Normal 6 2 4 2 3 2 4 4" xfId="29120" xr:uid="{00000000-0005-0000-0000-0000DE700000}"/>
    <cellStyle name="Normal 6 2 4 2 3 2 5" xfId="29121" xr:uid="{00000000-0005-0000-0000-0000DF700000}"/>
    <cellStyle name="Normal 6 2 4 2 3 2 5 2" xfId="29122" xr:uid="{00000000-0005-0000-0000-0000E0700000}"/>
    <cellStyle name="Normal 6 2 4 2 3 2 5 3" xfId="29123" xr:uid="{00000000-0005-0000-0000-0000E1700000}"/>
    <cellStyle name="Normal 6 2 4 2 3 2 5 4" xfId="29124" xr:uid="{00000000-0005-0000-0000-0000E2700000}"/>
    <cellStyle name="Normal 6 2 4 2 3 2 6" xfId="29125" xr:uid="{00000000-0005-0000-0000-0000E3700000}"/>
    <cellStyle name="Normal 6 2 4 2 3 2 6 2" xfId="29126" xr:uid="{00000000-0005-0000-0000-0000E4700000}"/>
    <cellStyle name="Normal 6 2 4 2 3 2 6 3" xfId="29127" xr:uid="{00000000-0005-0000-0000-0000E5700000}"/>
    <cellStyle name="Normal 6 2 4 2 3 2 7" xfId="29128" xr:uid="{00000000-0005-0000-0000-0000E6700000}"/>
    <cellStyle name="Normal 6 2 4 2 3 2 8" xfId="29129" xr:uid="{00000000-0005-0000-0000-0000E7700000}"/>
    <cellStyle name="Normal 6 2 4 2 3 2 9" xfId="29130" xr:uid="{00000000-0005-0000-0000-0000E8700000}"/>
    <cellStyle name="Normal 6 2 4 2 3 3" xfId="29131" xr:uid="{00000000-0005-0000-0000-0000E9700000}"/>
    <cellStyle name="Normal 6 2 4 2 3 3 2" xfId="29132" xr:uid="{00000000-0005-0000-0000-0000EA700000}"/>
    <cellStyle name="Normal 6 2 4 2 3 3 2 2" xfId="29133" xr:uid="{00000000-0005-0000-0000-0000EB700000}"/>
    <cellStyle name="Normal 6 2 4 2 3 3 2 3" xfId="29134" xr:uid="{00000000-0005-0000-0000-0000EC700000}"/>
    <cellStyle name="Normal 6 2 4 2 3 3 2 4" xfId="29135" xr:uid="{00000000-0005-0000-0000-0000ED700000}"/>
    <cellStyle name="Normal 6 2 4 2 3 3 3" xfId="29136" xr:uid="{00000000-0005-0000-0000-0000EE700000}"/>
    <cellStyle name="Normal 6 2 4 2 3 3 3 2" xfId="29137" xr:uid="{00000000-0005-0000-0000-0000EF700000}"/>
    <cellStyle name="Normal 6 2 4 2 3 3 3 3" xfId="29138" xr:uid="{00000000-0005-0000-0000-0000F0700000}"/>
    <cellStyle name="Normal 6 2 4 2 3 3 4" xfId="29139" xr:uid="{00000000-0005-0000-0000-0000F1700000}"/>
    <cellStyle name="Normal 6 2 4 2 3 3 5" xfId="29140" xr:uid="{00000000-0005-0000-0000-0000F2700000}"/>
    <cellStyle name="Normal 6 2 4 2 3 3 6" xfId="29141" xr:uid="{00000000-0005-0000-0000-0000F3700000}"/>
    <cellStyle name="Normal 6 2 4 2 3 4" xfId="29142" xr:uid="{00000000-0005-0000-0000-0000F4700000}"/>
    <cellStyle name="Normal 6 2 4 2 3 4 2" xfId="29143" xr:uid="{00000000-0005-0000-0000-0000F5700000}"/>
    <cellStyle name="Normal 6 2 4 2 3 4 3" xfId="29144" xr:uid="{00000000-0005-0000-0000-0000F6700000}"/>
    <cellStyle name="Normal 6 2 4 2 3 4 4" xfId="29145" xr:uid="{00000000-0005-0000-0000-0000F7700000}"/>
    <cellStyle name="Normal 6 2 4 2 3 5" xfId="29146" xr:uid="{00000000-0005-0000-0000-0000F8700000}"/>
    <cellStyle name="Normal 6 2 4 2 3 5 2" xfId="29147" xr:uid="{00000000-0005-0000-0000-0000F9700000}"/>
    <cellStyle name="Normal 6 2 4 2 3 5 3" xfId="29148" xr:uid="{00000000-0005-0000-0000-0000FA700000}"/>
    <cellStyle name="Normal 6 2 4 2 3 5 4" xfId="29149" xr:uid="{00000000-0005-0000-0000-0000FB700000}"/>
    <cellStyle name="Normal 6 2 4 2 3 6" xfId="29150" xr:uid="{00000000-0005-0000-0000-0000FC700000}"/>
    <cellStyle name="Normal 6 2 4 2 3 6 2" xfId="29151" xr:uid="{00000000-0005-0000-0000-0000FD700000}"/>
    <cellStyle name="Normal 6 2 4 2 3 6 3" xfId="29152" xr:uid="{00000000-0005-0000-0000-0000FE700000}"/>
    <cellStyle name="Normal 6 2 4 2 3 6 4" xfId="29153" xr:uid="{00000000-0005-0000-0000-0000FF700000}"/>
    <cellStyle name="Normal 6 2 4 2 3 7" xfId="29154" xr:uid="{00000000-0005-0000-0000-000000710000}"/>
    <cellStyle name="Normal 6 2 4 2 3 7 2" xfId="29155" xr:uid="{00000000-0005-0000-0000-000001710000}"/>
    <cellStyle name="Normal 6 2 4 2 3 7 3" xfId="29156" xr:uid="{00000000-0005-0000-0000-000002710000}"/>
    <cellStyle name="Normal 6 2 4 2 3 8" xfId="29157" xr:uid="{00000000-0005-0000-0000-000003710000}"/>
    <cellStyle name="Normal 6 2 4 2 3 9" xfId="29158" xr:uid="{00000000-0005-0000-0000-000004710000}"/>
    <cellStyle name="Normal 6 2 4 2 4" xfId="29159" xr:uid="{00000000-0005-0000-0000-000005710000}"/>
    <cellStyle name="Normal 6 2 4 2 4 2" xfId="29160" xr:uid="{00000000-0005-0000-0000-000006710000}"/>
    <cellStyle name="Normal 6 2 4 2 4 2 2" xfId="29161" xr:uid="{00000000-0005-0000-0000-000007710000}"/>
    <cellStyle name="Normal 6 2 4 2 4 2 2 2" xfId="29162" xr:uid="{00000000-0005-0000-0000-000008710000}"/>
    <cellStyle name="Normal 6 2 4 2 4 2 2 3" xfId="29163" xr:uid="{00000000-0005-0000-0000-000009710000}"/>
    <cellStyle name="Normal 6 2 4 2 4 2 2 4" xfId="29164" xr:uid="{00000000-0005-0000-0000-00000A710000}"/>
    <cellStyle name="Normal 6 2 4 2 4 2 3" xfId="29165" xr:uid="{00000000-0005-0000-0000-00000B710000}"/>
    <cellStyle name="Normal 6 2 4 2 4 2 3 2" xfId="29166" xr:uid="{00000000-0005-0000-0000-00000C710000}"/>
    <cellStyle name="Normal 6 2 4 2 4 2 3 3" xfId="29167" xr:uid="{00000000-0005-0000-0000-00000D710000}"/>
    <cellStyle name="Normal 6 2 4 2 4 2 4" xfId="29168" xr:uid="{00000000-0005-0000-0000-00000E710000}"/>
    <cellStyle name="Normal 6 2 4 2 4 2 5" xfId="29169" xr:uid="{00000000-0005-0000-0000-00000F710000}"/>
    <cellStyle name="Normal 6 2 4 2 4 2 6" xfId="29170" xr:uid="{00000000-0005-0000-0000-000010710000}"/>
    <cellStyle name="Normal 6 2 4 2 4 3" xfId="29171" xr:uid="{00000000-0005-0000-0000-000011710000}"/>
    <cellStyle name="Normal 6 2 4 2 4 3 2" xfId="29172" xr:uid="{00000000-0005-0000-0000-000012710000}"/>
    <cellStyle name="Normal 6 2 4 2 4 3 3" xfId="29173" xr:uid="{00000000-0005-0000-0000-000013710000}"/>
    <cellStyle name="Normal 6 2 4 2 4 3 4" xfId="29174" xr:uid="{00000000-0005-0000-0000-000014710000}"/>
    <cellStyle name="Normal 6 2 4 2 4 4" xfId="29175" xr:uid="{00000000-0005-0000-0000-000015710000}"/>
    <cellStyle name="Normal 6 2 4 2 4 4 2" xfId="29176" xr:uid="{00000000-0005-0000-0000-000016710000}"/>
    <cellStyle name="Normal 6 2 4 2 4 4 3" xfId="29177" xr:uid="{00000000-0005-0000-0000-000017710000}"/>
    <cellStyle name="Normal 6 2 4 2 4 4 4" xfId="29178" xr:uid="{00000000-0005-0000-0000-000018710000}"/>
    <cellStyle name="Normal 6 2 4 2 4 5" xfId="29179" xr:uid="{00000000-0005-0000-0000-000019710000}"/>
    <cellStyle name="Normal 6 2 4 2 4 5 2" xfId="29180" xr:uid="{00000000-0005-0000-0000-00001A710000}"/>
    <cellStyle name="Normal 6 2 4 2 4 5 3" xfId="29181" xr:uid="{00000000-0005-0000-0000-00001B710000}"/>
    <cellStyle name="Normal 6 2 4 2 4 5 4" xfId="29182" xr:uid="{00000000-0005-0000-0000-00001C710000}"/>
    <cellStyle name="Normal 6 2 4 2 4 6" xfId="29183" xr:uid="{00000000-0005-0000-0000-00001D710000}"/>
    <cellStyle name="Normal 6 2 4 2 4 6 2" xfId="29184" xr:uid="{00000000-0005-0000-0000-00001E710000}"/>
    <cellStyle name="Normal 6 2 4 2 4 6 3" xfId="29185" xr:uid="{00000000-0005-0000-0000-00001F710000}"/>
    <cellStyle name="Normal 6 2 4 2 4 7" xfId="29186" xr:uid="{00000000-0005-0000-0000-000020710000}"/>
    <cellStyle name="Normal 6 2 4 2 4 8" xfId="29187" xr:uid="{00000000-0005-0000-0000-000021710000}"/>
    <cellStyle name="Normal 6 2 4 2 4 9" xfId="29188" xr:uid="{00000000-0005-0000-0000-000022710000}"/>
    <cellStyle name="Normal 6 2 4 2 5" xfId="29189" xr:uid="{00000000-0005-0000-0000-000023710000}"/>
    <cellStyle name="Normal 6 2 4 2 5 2" xfId="29190" xr:uid="{00000000-0005-0000-0000-000024710000}"/>
    <cellStyle name="Normal 6 2 4 2 5 2 2" xfId="29191" xr:uid="{00000000-0005-0000-0000-000025710000}"/>
    <cellStyle name="Normal 6 2 4 2 5 2 2 2" xfId="29192" xr:uid="{00000000-0005-0000-0000-000026710000}"/>
    <cellStyle name="Normal 6 2 4 2 5 2 2 3" xfId="29193" xr:uid="{00000000-0005-0000-0000-000027710000}"/>
    <cellStyle name="Normal 6 2 4 2 5 2 2 4" xfId="29194" xr:uid="{00000000-0005-0000-0000-000028710000}"/>
    <cellStyle name="Normal 6 2 4 2 5 2 3" xfId="29195" xr:uid="{00000000-0005-0000-0000-000029710000}"/>
    <cellStyle name="Normal 6 2 4 2 5 2 3 2" xfId="29196" xr:uid="{00000000-0005-0000-0000-00002A710000}"/>
    <cellStyle name="Normal 6 2 4 2 5 2 3 3" xfId="29197" xr:uid="{00000000-0005-0000-0000-00002B710000}"/>
    <cellStyle name="Normal 6 2 4 2 5 2 4" xfId="29198" xr:uid="{00000000-0005-0000-0000-00002C710000}"/>
    <cellStyle name="Normal 6 2 4 2 5 2 5" xfId="29199" xr:uid="{00000000-0005-0000-0000-00002D710000}"/>
    <cellStyle name="Normal 6 2 4 2 5 2 6" xfId="29200" xr:uid="{00000000-0005-0000-0000-00002E710000}"/>
    <cellStyle name="Normal 6 2 4 2 5 3" xfId="29201" xr:uid="{00000000-0005-0000-0000-00002F710000}"/>
    <cellStyle name="Normal 6 2 4 2 5 3 2" xfId="29202" xr:uid="{00000000-0005-0000-0000-000030710000}"/>
    <cellStyle name="Normal 6 2 4 2 5 3 3" xfId="29203" xr:uid="{00000000-0005-0000-0000-000031710000}"/>
    <cellStyle name="Normal 6 2 4 2 5 3 4" xfId="29204" xr:uid="{00000000-0005-0000-0000-000032710000}"/>
    <cellStyle name="Normal 6 2 4 2 5 4" xfId="29205" xr:uid="{00000000-0005-0000-0000-000033710000}"/>
    <cellStyle name="Normal 6 2 4 2 5 4 2" xfId="29206" xr:uid="{00000000-0005-0000-0000-000034710000}"/>
    <cellStyle name="Normal 6 2 4 2 5 4 3" xfId="29207" xr:uid="{00000000-0005-0000-0000-000035710000}"/>
    <cellStyle name="Normal 6 2 4 2 5 4 4" xfId="29208" xr:uid="{00000000-0005-0000-0000-000036710000}"/>
    <cellStyle name="Normal 6 2 4 2 5 5" xfId="29209" xr:uid="{00000000-0005-0000-0000-000037710000}"/>
    <cellStyle name="Normal 6 2 4 2 5 5 2" xfId="29210" xr:uid="{00000000-0005-0000-0000-000038710000}"/>
    <cellStyle name="Normal 6 2 4 2 5 5 3" xfId="29211" xr:uid="{00000000-0005-0000-0000-000039710000}"/>
    <cellStyle name="Normal 6 2 4 2 5 5 4" xfId="29212" xr:uid="{00000000-0005-0000-0000-00003A710000}"/>
    <cellStyle name="Normal 6 2 4 2 5 6" xfId="29213" xr:uid="{00000000-0005-0000-0000-00003B710000}"/>
    <cellStyle name="Normal 6 2 4 2 5 6 2" xfId="29214" xr:uid="{00000000-0005-0000-0000-00003C710000}"/>
    <cellStyle name="Normal 6 2 4 2 5 6 3" xfId="29215" xr:uid="{00000000-0005-0000-0000-00003D710000}"/>
    <cellStyle name="Normal 6 2 4 2 5 7" xfId="29216" xr:uid="{00000000-0005-0000-0000-00003E710000}"/>
    <cellStyle name="Normal 6 2 4 2 5 8" xfId="29217" xr:uid="{00000000-0005-0000-0000-00003F710000}"/>
    <cellStyle name="Normal 6 2 4 2 5 9" xfId="29218" xr:uid="{00000000-0005-0000-0000-000040710000}"/>
    <cellStyle name="Normal 6 2 4 2 6" xfId="29219" xr:uid="{00000000-0005-0000-0000-000041710000}"/>
    <cellStyle name="Normal 6 2 4 2 6 2" xfId="29220" xr:uid="{00000000-0005-0000-0000-000042710000}"/>
    <cellStyle name="Normal 6 2 4 2 6 2 2" xfId="29221" xr:uid="{00000000-0005-0000-0000-000043710000}"/>
    <cellStyle name="Normal 6 2 4 2 6 2 2 2" xfId="29222" xr:uid="{00000000-0005-0000-0000-000044710000}"/>
    <cellStyle name="Normal 6 2 4 2 6 2 2 3" xfId="29223" xr:uid="{00000000-0005-0000-0000-000045710000}"/>
    <cellStyle name="Normal 6 2 4 2 6 2 2 4" xfId="29224" xr:uid="{00000000-0005-0000-0000-000046710000}"/>
    <cellStyle name="Normal 6 2 4 2 6 2 3" xfId="29225" xr:uid="{00000000-0005-0000-0000-000047710000}"/>
    <cellStyle name="Normal 6 2 4 2 6 2 3 2" xfId="29226" xr:uid="{00000000-0005-0000-0000-000048710000}"/>
    <cellStyle name="Normal 6 2 4 2 6 2 3 3" xfId="29227" xr:uid="{00000000-0005-0000-0000-000049710000}"/>
    <cellStyle name="Normal 6 2 4 2 6 2 4" xfId="29228" xr:uid="{00000000-0005-0000-0000-00004A710000}"/>
    <cellStyle name="Normal 6 2 4 2 6 2 5" xfId="29229" xr:uid="{00000000-0005-0000-0000-00004B710000}"/>
    <cellStyle name="Normal 6 2 4 2 6 2 6" xfId="29230" xr:uid="{00000000-0005-0000-0000-00004C710000}"/>
    <cellStyle name="Normal 6 2 4 2 6 3" xfId="29231" xr:uid="{00000000-0005-0000-0000-00004D710000}"/>
    <cellStyle name="Normal 6 2 4 2 6 3 2" xfId="29232" xr:uid="{00000000-0005-0000-0000-00004E710000}"/>
    <cellStyle name="Normal 6 2 4 2 6 3 3" xfId="29233" xr:uid="{00000000-0005-0000-0000-00004F710000}"/>
    <cellStyle name="Normal 6 2 4 2 6 3 4" xfId="29234" xr:uid="{00000000-0005-0000-0000-000050710000}"/>
    <cellStyle name="Normal 6 2 4 2 6 4" xfId="29235" xr:uid="{00000000-0005-0000-0000-000051710000}"/>
    <cellStyle name="Normal 6 2 4 2 6 4 2" xfId="29236" xr:uid="{00000000-0005-0000-0000-000052710000}"/>
    <cellStyle name="Normal 6 2 4 2 6 4 3" xfId="29237" xr:uid="{00000000-0005-0000-0000-000053710000}"/>
    <cellStyle name="Normal 6 2 4 2 6 4 4" xfId="29238" xr:uid="{00000000-0005-0000-0000-000054710000}"/>
    <cellStyle name="Normal 6 2 4 2 6 5" xfId="29239" xr:uid="{00000000-0005-0000-0000-000055710000}"/>
    <cellStyle name="Normal 6 2 4 2 6 5 2" xfId="29240" xr:uid="{00000000-0005-0000-0000-000056710000}"/>
    <cellStyle name="Normal 6 2 4 2 6 5 3" xfId="29241" xr:uid="{00000000-0005-0000-0000-000057710000}"/>
    <cellStyle name="Normal 6 2 4 2 6 6" xfId="29242" xr:uid="{00000000-0005-0000-0000-000058710000}"/>
    <cellStyle name="Normal 6 2 4 2 6 7" xfId="29243" xr:uid="{00000000-0005-0000-0000-000059710000}"/>
    <cellStyle name="Normal 6 2 4 2 6 8" xfId="29244" xr:uid="{00000000-0005-0000-0000-00005A710000}"/>
    <cellStyle name="Normal 6 2 4 2 7" xfId="29245" xr:uid="{00000000-0005-0000-0000-00005B710000}"/>
    <cellStyle name="Normal 6 2 4 2 7 2" xfId="29246" xr:uid="{00000000-0005-0000-0000-00005C710000}"/>
    <cellStyle name="Normal 6 2 4 2 7 2 2" xfId="29247" xr:uid="{00000000-0005-0000-0000-00005D710000}"/>
    <cellStyle name="Normal 6 2 4 2 7 2 3" xfId="29248" xr:uid="{00000000-0005-0000-0000-00005E710000}"/>
    <cellStyle name="Normal 6 2 4 2 7 2 4" xfId="29249" xr:uid="{00000000-0005-0000-0000-00005F710000}"/>
    <cellStyle name="Normal 6 2 4 2 7 3" xfId="29250" xr:uid="{00000000-0005-0000-0000-000060710000}"/>
    <cellStyle name="Normal 6 2 4 2 7 3 2" xfId="29251" xr:uid="{00000000-0005-0000-0000-000061710000}"/>
    <cellStyle name="Normal 6 2 4 2 7 3 3" xfId="29252" xr:uid="{00000000-0005-0000-0000-000062710000}"/>
    <cellStyle name="Normal 6 2 4 2 7 4" xfId="29253" xr:uid="{00000000-0005-0000-0000-000063710000}"/>
    <cellStyle name="Normal 6 2 4 2 7 5" xfId="29254" xr:uid="{00000000-0005-0000-0000-000064710000}"/>
    <cellStyle name="Normal 6 2 4 2 7 6" xfId="29255" xr:uid="{00000000-0005-0000-0000-000065710000}"/>
    <cellStyle name="Normal 6 2 4 2 8" xfId="29256" xr:uid="{00000000-0005-0000-0000-000066710000}"/>
    <cellStyle name="Normal 6 2 4 2 8 2" xfId="29257" xr:uid="{00000000-0005-0000-0000-000067710000}"/>
    <cellStyle name="Normal 6 2 4 2 8 3" xfId="29258" xr:uid="{00000000-0005-0000-0000-000068710000}"/>
    <cellStyle name="Normal 6 2 4 2 8 4" xfId="29259" xr:uid="{00000000-0005-0000-0000-000069710000}"/>
    <cellStyle name="Normal 6 2 4 2 9" xfId="29260" xr:uid="{00000000-0005-0000-0000-00006A710000}"/>
    <cellStyle name="Normal 6 2 4 2 9 2" xfId="29261" xr:uid="{00000000-0005-0000-0000-00006B710000}"/>
    <cellStyle name="Normal 6 2 4 2 9 3" xfId="29262" xr:uid="{00000000-0005-0000-0000-00006C710000}"/>
    <cellStyle name="Normal 6 2 4 2 9 4" xfId="29263" xr:uid="{00000000-0005-0000-0000-00006D710000}"/>
    <cellStyle name="Normal 6 2 4 3" xfId="326" xr:uid="{00000000-0005-0000-0000-00006E710000}"/>
    <cellStyle name="Normal 6 2 4 3 10" xfId="29264" xr:uid="{00000000-0005-0000-0000-00006F710000}"/>
    <cellStyle name="Normal 6 2 4 3 10 2" xfId="29265" xr:uid="{00000000-0005-0000-0000-000070710000}"/>
    <cellStyle name="Normal 6 2 4 3 10 3" xfId="29266" xr:uid="{00000000-0005-0000-0000-000071710000}"/>
    <cellStyle name="Normal 6 2 4 3 10 4" xfId="29267" xr:uid="{00000000-0005-0000-0000-000072710000}"/>
    <cellStyle name="Normal 6 2 4 3 11" xfId="29268" xr:uid="{00000000-0005-0000-0000-000073710000}"/>
    <cellStyle name="Normal 6 2 4 3 11 2" xfId="29269" xr:uid="{00000000-0005-0000-0000-000074710000}"/>
    <cellStyle name="Normal 6 2 4 3 11 3" xfId="29270" xr:uid="{00000000-0005-0000-0000-000075710000}"/>
    <cellStyle name="Normal 6 2 4 3 12" xfId="29271" xr:uid="{00000000-0005-0000-0000-000076710000}"/>
    <cellStyle name="Normal 6 2 4 3 13" xfId="29272" xr:uid="{00000000-0005-0000-0000-000077710000}"/>
    <cellStyle name="Normal 6 2 4 3 14" xfId="29273" xr:uid="{00000000-0005-0000-0000-000078710000}"/>
    <cellStyle name="Normal 6 2 4 3 2" xfId="29274" xr:uid="{00000000-0005-0000-0000-000079710000}"/>
    <cellStyle name="Normal 6 2 4 3 2 10" xfId="29275" xr:uid="{00000000-0005-0000-0000-00007A710000}"/>
    <cellStyle name="Normal 6 2 4 3 2 11" xfId="29276" xr:uid="{00000000-0005-0000-0000-00007B710000}"/>
    <cellStyle name="Normal 6 2 4 3 2 2" xfId="29277" xr:uid="{00000000-0005-0000-0000-00007C710000}"/>
    <cellStyle name="Normal 6 2 4 3 2 2 10" xfId="29278" xr:uid="{00000000-0005-0000-0000-00007D710000}"/>
    <cellStyle name="Normal 6 2 4 3 2 2 2" xfId="29279" xr:uid="{00000000-0005-0000-0000-00007E710000}"/>
    <cellStyle name="Normal 6 2 4 3 2 2 2 2" xfId="29280" xr:uid="{00000000-0005-0000-0000-00007F710000}"/>
    <cellStyle name="Normal 6 2 4 3 2 2 2 2 2" xfId="29281" xr:uid="{00000000-0005-0000-0000-000080710000}"/>
    <cellStyle name="Normal 6 2 4 3 2 2 2 2 2 2" xfId="29282" xr:uid="{00000000-0005-0000-0000-000081710000}"/>
    <cellStyle name="Normal 6 2 4 3 2 2 2 2 2 3" xfId="29283" xr:uid="{00000000-0005-0000-0000-000082710000}"/>
    <cellStyle name="Normal 6 2 4 3 2 2 2 2 2 4" xfId="29284" xr:uid="{00000000-0005-0000-0000-000083710000}"/>
    <cellStyle name="Normal 6 2 4 3 2 2 2 2 3" xfId="29285" xr:uid="{00000000-0005-0000-0000-000084710000}"/>
    <cellStyle name="Normal 6 2 4 3 2 2 2 2 3 2" xfId="29286" xr:uid="{00000000-0005-0000-0000-000085710000}"/>
    <cellStyle name="Normal 6 2 4 3 2 2 2 2 3 3" xfId="29287" xr:uid="{00000000-0005-0000-0000-000086710000}"/>
    <cellStyle name="Normal 6 2 4 3 2 2 2 2 4" xfId="29288" xr:uid="{00000000-0005-0000-0000-000087710000}"/>
    <cellStyle name="Normal 6 2 4 3 2 2 2 2 5" xfId="29289" xr:uid="{00000000-0005-0000-0000-000088710000}"/>
    <cellStyle name="Normal 6 2 4 3 2 2 2 2 6" xfId="29290" xr:uid="{00000000-0005-0000-0000-000089710000}"/>
    <cellStyle name="Normal 6 2 4 3 2 2 2 3" xfId="29291" xr:uid="{00000000-0005-0000-0000-00008A710000}"/>
    <cellStyle name="Normal 6 2 4 3 2 2 2 3 2" xfId="29292" xr:uid="{00000000-0005-0000-0000-00008B710000}"/>
    <cellStyle name="Normal 6 2 4 3 2 2 2 3 3" xfId="29293" xr:uid="{00000000-0005-0000-0000-00008C710000}"/>
    <cellStyle name="Normal 6 2 4 3 2 2 2 3 4" xfId="29294" xr:uid="{00000000-0005-0000-0000-00008D710000}"/>
    <cellStyle name="Normal 6 2 4 3 2 2 2 4" xfId="29295" xr:uid="{00000000-0005-0000-0000-00008E710000}"/>
    <cellStyle name="Normal 6 2 4 3 2 2 2 4 2" xfId="29296" xr:uid="{00000000-0005-0000-0000-00008F710000}"/>
    <cellStyle name="Normal 6 2 4 3 2 2 2 4 3" xfId="29297" xr:uid="{00000000-0005-0000-0000-000090710000}"/>
    <cellStyle name="Normal 6 2 4 3 2 2 2 4 4" xfId="29298" xr:uid="{00000000-0005-0000-0000-000091710000}"/>
    <cellStyle name="Normal 6 2 4 3 2 2 2 5" xfId="29299" xr:uid="{00000000-0005-0000-0000-000092710000}"/>
    <cellStyle name="Normal 6 2 4 3 2 2 2 5 2" xfId="29300" xr:uid="{00000000-0005-0000-0000-000093710000}"/>
    <cellStyle name="Normal 6 2 4 3 2 2 2 5 3" xfId="29301" xr:uid="{00000000-0005-0000-0000-000094710000}"/>
    <cellStyle name="Normal 6 2 4 3 2 2 2 5 4" xfId="29302" xr:uid="{00000000-0005-0000-0000-000095710000}"/>
    <cellStyle name="Normal 6 2 4 3 2 2 2 6" xfId="29303" xr:uid="{00000000-0005-0000-0000-000096710000}"/>
    <cellStyle name="Normal 6 2 4 3 2 2 2 6 2" xfId="29304" xr:uid="{00000000-0005-0000-0000-000097710000}"/>
    <cellStyle name="Normal 6 2 4 3 2 2 2 6 3" xfId="29305" xr:uid="{00000000-0005-0000-0000-000098710000}"/>
    <cellStyle name="Normal 6 2 4 3 2 2 2 7" xfId="29306" xr:uid="{00000000-0005-0000-0000-000099710000}"/>
    <cellStyle name="Normal 6 2 4 3 2 2 2 8" xfId="29307" xr:uid="{00000000-0005-0000-0000-00009A710000}"/>
    <cellStyle name="Normal 6 2 4 3 2 2 2 9" xfId="29308" xr:uid="{00000000-0005-0000-0000-00009B710000}"/>
    <cellStyle name="Normal 6 2 4 3 2 2 3" xfId="29309" xr:uid="{00000000-0005-0000-0000-00009C710000}"/>
    <cellStyle name="Normal 6 2 4 3 2 2 3 2" xfId="29310" xr:uid="{00000000-0005-0000-0000-00009D710000}"/>
    <cellStyle name="Normal 6 2 4 3 2 2 3 2 2" xfId="29311" xr:uid="{00000000-0005-0000-0000-00009E710000}"/>
    <cellStyle name="Normal 6 2 4 3 2 2 3 2 3" xfId="29312" xr:uid="{00000000-0005-0000-0000-00009F710000}"/>
    <cellStyle name="Normal 6 2 4 3 2 2 3 2 4" xfId="29313" xr:uid="{00000000-0005-0000-0000-0000A0710000}"/>
    <cellStyle name="Normal 6 2 4 3 2 2 3 3" xfId="29314" xr:uid="{00000000-0005-0000-0000-0000A1710000}"/>
    <cellStyle name="Normal 6 2 4 3 2 2 3 3 2" xfId="29315" xr:uid="{00000000-0005-0000-0000-0000A2710000}"/>
    <cellStyle name="Normal 6 2 4 3 2 2 3 3 3" xfId="29316" xr:uid="{00000000-0005-0000-0000-0000A3710000}"/>
    <cellStyle name="Normal 6 2 4 3 2 2 3 4" xfId="29317" xr:uid="{00000000-0005-0000-0000-0000A4710000}"/>
    <cellStyle name="Normal 6 2 4 3 2 2 3 5" xfId="29318" xr:uid="{00000000-0005-0000-0000-0000A5710000}"/>
    <cellStyle name="Normal 6 2 4 3 2 2 3 6" xfId="29319" xr:uid="{00000000-0005-0000-0000-0000A6710000}"/>
    <cellStyle name="Normal 6 2 4 3 2 2 4" xfId="29320" xr:uid="{00000000-0005-0000-0000-0000A7710000}"/>
    <cellStyle name="Normal 6 2 4 3 2 2 4 2" xfId="29321" xr:uid="{00000000-0005-0000-0000-0000A8710000}"/>
    <cellStyle name="Normal 6 2 4 3 2 2 4 3" xfId="29322" xr:uid="{00000000-0005-0000-0000-0000A9710000}"/>
    <cellStyle name="Normal 6 2 4 3 2 2 4 4" xfId="29323" xr:uid="{00000000-0005-0000-0000-0000AA710000}"/>
    <cellStyle name="Normal 6 2 4 3 2 2 5" xfId="29324" xr:uid="{00000000-0005-0000-0000-0000AB710000}"/>
    <cellStyle name="Normal 6 2 4 3 2 2 5 2" xfId="29325" xr:uid="{00000000-0005-0000-0000-0000AC710000}"/>
    <cellStyle name="Normal 6 2 4 3 2 2 5 3" xfId="29326" xr:uid="{00000000-0005-0000-0000-0000AD710000}"/>
    <cellStyle name="Normal 6 2 4 3 2 2 5 4" xfId="29327" xr:uid="{00000000-0005-0000-0000-0000AE710000}"/>
    <cellStyle name="Normal 6 2 4 3 2 2 6" xfId="29328" xr:uid="{00000000-0005-0000-0000-0000AF710000}"/>
    <cellStyle name="Normal 6 2 4 3 2 2 6 2" xfId="29329" xr:uid="{00000000-0005-0000-0000-0000B0710000}"/>
    <cellStyle name="Normal 6 2 4 3 2 2 6 3" xfId="29330" xr:uid="{00000000-0005-0000-0000-0000B1710000}"/>
    <cellStyle name="Normal 6 2 4 3 2 2 6 4" xfId="29331" xr:uid="{00000000-0005-0000-0000-0000B2710000}"/>
    <cellStyle name="Normal 6 2 4 3 2 2 7" xfId="29332" xr:uid="{00000000-0005-0000-0000-0000B3710000}"/>
    <cellStyle name="Normal 6 2 4 3 2 2 7 2" xfId="29333" xr:uid="{00000000-0005-0000-0000-0000B4710000}"/>
    <cellStyle name="Normal 6 2 4 3 2 2 7 3" xfId="29334" xr:uid="{00000000-0005-0000-0000-0000B5710000}"/>
    <cellStyle name="Normal 6 2 4 3 2 2 8" xfId="29335" xr:uid="{00000000-0005-0000-0000-0000B6710000}"/>
    <cellStyle name="Normal 6 2 4 3 2 2 9" xfId="29336" xr:uid="{00000000-0005-0000-0000-0000B7710000}"/>
    <cellStyle name="Normal 6 2 4 3 2 3" xfId="29337" xr:uid="{00000000-0005-0000-0000-0000B8710000}"/>
    <cellStyle name="Normal 6 2 4 3 2 3 2" xfId="29338" xr:uid="{00000000-0005-0000-0000-0000B9710000}"/>
    <cellStyle name="Normal 6 2 4 3 2 3 2 2" xfId="29339" xr:uid="{00000000-0005-0000-0000-0000BA710000}"/>
    <cellStyle name="Normal 6 2 4 3 2 3 2 2 2" xfId="29340" xr:uid="{00000000-0005-0000-0000-0000BB710000}"/>
    <cellStyle name="Normal 6 2 4 3 2 3 2 2 3" xfId="29341" xr:uid="{00000000-0005-0000-0000-0000BC710000}"/>
    <cellStyle name="Normal 6 2 4 3 2 3 2 2 4" xfId="29342" xr:uid="{00000000-0005-0000-0000-0000BD710000}"/>
    <cellStyle name="Normal 6 2 4 3 2 3 2 3" xfId="29343" xr:uid="{00000000-0005-0000-0000-0000BE710000}"/>
    <cellStyle name="Normal 6 2 4 3 2 3 2 3 2" xfId="29344" xr:uid="{00000000-0005-0000-0000-0000BF710000}"/>
    <cellStyle name="Normal 6 2 4 3 2 3 2 3 3" xfId="29345" xr:uid="{00000000-0005-0000-0000-0000C0710000}"/>
    <cellStyle name="Normal 6 2 4 3 2 3 2 4" xfId="29346" xr:uid="{00000000-0005-0000-0000-0000C1710000}"/>
    <cellStyle name="Normal 6 2 4 3 2 3 2 5" xfId="29347" xr:uid="{00000000-0005-0000-0000-0000C2710000}"/>
    <cellStyle name="Normal 6 2 4 3 2 3 2 6" xfId="29348" xr:uid="{00000000-0005-0000-0000-0000C3710000}"/>
    <cellStyle name="Normal 6 2 4 3 2 3 3" xfId="29349" xr:uid="{00000000-0005-0000-0000-0000C4710000}"/>
    <cellStyle name="Normal 6 2 4 3 2 3 3 2" xfId="29350" xr:uid="{00000000-0005-0000-0000-0000C5710000}"/>
    <cellStyle name="Normal 6 2 4 3 2 3 3 3" xfId="29351" xr:uid="{00000000-0005-0000-0000-0000C6710000}"/>
    <cellStyle name="Normal 6 2 4 3 2 3 3 4" xfId="29352" xr:uid="{00000000-0005-0000-0000-0000C7710000}"/>
    <cellStyle name="Normal 6 2 4 3 2 3 4" xfId="29353" xr:uid="{00000000-0005-0000-0000-0000C8710000}"/>
    <cellStyle name="Normal 6 2 4 3 2 3 4 2" xfId="29354" xr:uid="{00000000-0005-0000-0000-0000C9710000}"/>
    <cellStyle name="Normal 6 2 4 3 2 3 4 3" xfId="29355" xr:uid="{00000000-0005-0000-0000-0000CA710000}"/>
    <cellStyle name="Normal 6 2 4 3 2 3 4 4" xfId="29356" xr:uid="{00000000-0005-0000-0000-0000CB710000}"/>
    <cellStyle name="Normal 6 2 4 3 2 3 5" xfId="29357" xr:uid="{00000000-0005-0000-0000-0000CC710000}"/>
    <cellStyle name="Normal 6 2 4 3 2 3 5 2" xfId="29358" xr:uid="{00000000-0005-0000-0000-0000CD710000}"/>
    <cellStyle name="Normal 6 2 4 3 2 3 5 3" xfId="29359" xr:uid="{00000000-0005-0000-0000-0000CE710000}"/>
    <cellStyle name="Normal 6 2 4 3 2 3 5 4" xfId="29360" xr:uid="{00000000-0005-0000-0000-0000CF710000}"/>
    <cellStyle name="Normal 6 2 4 3 2 3 6" xfId="29361" xr:uid="{00000000-0005-0000-0000-0000D0710000}"/>
    <cellStyle name="Normal 6 2 4 3 2 3 6 2" xfId="29362" xr:uid="{00000000-0005-0000-0000-0000D1710000}"/>
    <cellStyle name="Normal 6 2 4 3 2 3 6 3" xfId="29363" xr:uid="{00000000-0005-0000-0000-0000D2710000}"/>
    <cellStyle name="Normal 6 2 4 3 2 3 7" xfId="29364" xr:uid="{00000000-0005-0000-0000-0000D3710000}"/>
    <cellStyle name="Normal 6 2 4 3 2 3 8" xfId="29365" xr:uid="{00000000-0005-0000-0000-0000D4710000}"/>
    <cellStyle name="Normal 6 2 4 3 2 3 9" xfId="29366" xr:uid="{00000000-0005-0000-0000-0000D5710000}"/>
    <cellStyle name="Normal 6 2 4 3 2 4" xfId="29367" xr:uid="{00000000-0005-0000-0000-0000D6710000}"/>
    <cellStyle name="Normal 6 2 4 3 2 4 2" xfId="29368" xr:uid="{00000000-0005-0000-0000-0000D7710000}"/>
    <cellStyle name="Normal 6 2 4 3 2 4 2 2" xfId="29369" xr:uid="{00000000-0005-0000-0000-0000D8710000}"/>
    <cellStyle name="Normal 6 2 4 3 2 4 2 3" xfId="29370" xr:uid="{00000000-0005-0000-0000-0000D9710000}"/>
    <cellStyle name="Normal 6 2 4 3 2 4 2 4" xfId="29371" xr:uid="{00000000-0005-0000-0000-0000DA710000}"/>
    <cellStyle name="Normal 6 2 4 3 2 4 3" xfId="29372" xr:uid="{00000000-0005-0000-0000-0000DB710000}"/>
    <cellStyle name="Normal 6 2 4 3 2 4 3 2" xfId="29373" xr:uid="{00000000-0005-0000-0000-0000DC710000}"/>
    <cellStyle name="Normal 6 2 4 3 2 4 3 3" xfId="29374" xr:uid="{00000000-0005-0000-0000-0000DD710000}"/>
    <cellStyle name="Normal 6 2 4 3 2 4 4" xfId="29375" xr:uid="{00000000-0005-0000-0000-0000DE710000}"/>
    <cellStyle name="Normal 6 2 4 3 2 4 5" xfId="29376" xr:uid="{00000000-0005-0000-0000-0000DF710000}"/>
    <cellStyle name="Normal 6 2 4 3 2 4 6" xfId="29377" xr:uid="{00000000-0005-0000-0000-0000E0710000}"/>
    <cellStyle name="Normal 6 2 4 3 2 5" xfId="29378" xr:uid="{00000000-0005-0000-0000-0000E1710000}"/>
    <cellStyle name="Normal 6 2 4 3 2 5 2" xfId="29379" xr:uid="{00000000-0005-0000-0000-0000E2710000}"/>
    <cellStyle name="Normal 6 2 4 3 2 5 3" xfId="29380" xr:uid="{00000000-0005-0000-0000-0000E3710000}"/>
    <cellStyle name="Normal 6 2 4 3 2 5 4" xfId="29381" xr:uid="{00000000-0005-0000-0000-0000E4710000}"/>
    <cellStyle name="Normal 6 2 4 3 2 6" xfId="29382" xr:uid="{00000000-0005-0000-0000-0000E5710000}"/>
    <cellStyle name="Normal 6 2 4 3 2 6 2" xfId="29383" xr:uid="{00000000-0005-0000-0000-0000E6710000}"/>
    <cellStyle name="Normal 6 2 4 3 2 6 3" xfId="29384" xr:uid="{00000000-0005-0000-0000-0000E7710000}"/>
    <cellStyle name="Normal 6 2 4 3 2 6 4" xfId="29385" xr:uid="{00000000-0005-0000-0000-0000E8710000}"/>
    <cellStyle name="Normal 6 2 4 3 2 7" xfId="29386" xr:uid="{00000000-0005-0000-0000-0000E9710000}"/>
    <cellStyle name="Normal 6 2 4 3 2 7 2" xfId="29387" xr:uid="{00000000-0005-0000-0000-0000EA710000}"/>
    <cellStyle name="Normal 6 2 4 3 2 7 3" xfId="29388" xr:uid="{00000000-0005-0000-0000-0000EB710000}"/>
    <cellStyle name="Normal 6 2 4 3 2 7 4" xfId="29389" xr:uid="{00000000-0005-0000-0000-0000EC710000}"/>
    <cellStyle name="Normal 6 2 4 3 2 8" xfId="29390" xr:uid="{00000000-0005-0000-0000-0000ED710000}"/>
    <cellStyle name="Normal 6 2 4 3 2 8 2" xfId="29391" xr:uid="{00000000-0005-0000-0000-0000EE710000}"/>
    <cellStyle name="Normal 6 2 4 3 2 8 3" xfId="29392" xr:uid="{00000000-0005-0000-0000-0000EF710000}"/>
    <cellStyle name="Normal 6 2 4 3 2 9" xfId="29393" xr:uid="{00000000-0005-0000-0000-0000F0710000}"/>
    <cellStyle name="Normal 6 2 4 3 3" xfId="29394" xr:uid="{00000000-0005-0000-0000-0000F1710000}"/>
    <cellStyle name="Normal 6 2 4 3 3 10" xfId="29395" xr:uid="{00000000-0005-0000-0000-0000F2710000}"/>
    <cellStyle name="Normal 6 2 4 3 3 2" xfId="29396" xr:uid="{00000000-0005-0000-0000-0000F3710000}"/>
    <cellStyle name="Normal 6 2 4 3 3 2 2" xfId="29397" xr:uid="{00000000-0005-0000-0000-0000F4710000}"/>
    <cellStyle name="Normal 6 2 4 3 3 2 2 2" xfId="29398" xr:uid="{00000000-0005-0000-0000-0000F5710000}"/>
    <cellStyle name="Normal 6 2 4 3 3 2 2 2 2" xfId="29399" xr:uid="{00000000-0005-0000-0000-0000F6710000}"/>
    <cellStyle name="Normal 6 2 4 3 3 2 2 2 3" xfId="29400" xr:uid="{00000000-0005-0000-0000-0000F7710000}"/>
    <cellStyle name="Normal 6 2 4 3 3 2 2 2 4" xfId="29401" xr:uid="{00000000-0005-0000-0000-0000F8710000}"/>
    <cellStyle name="Normal 6 2 4 3 3 2 2 3" xfId="29402" xr:uid="{00000000-0005-0000-0000-0000F9710000}"/>
    <cellStyle name="Normal 6 2 4 3 3 2 2 3 2" xfId="29403" xr:uid="{00000000-0005-0000-0000-0000FA710000}"/>
    <cellStyle name="Normal 6 2 4 3 3 2 2 3 3" xfId="29404" xr:uid="{00000000-0005-0000-0000-0000FB710000}"/>
    <cellStyle name="Normal 6 2 4 3 3 2 2 4" xfId="29405" xr:uid="{00000000-0005-0000-0000-0000FC710000}"/>
    <cellStyle name="Normal 6 2 4 3 3 2 2 5" xfId="29406" xr:uid="{00000000-0005-0000-0000-0000FD710000}"/>
    <cellStyle name="Normal 6 2 4 3 3 2 2 6" xfId="29407" xr:uid="{00000000-0005-0000-0000-0000FE710000}"/>
    <cellStyle name="Normal 6 2 4 3 3 2 3" xfId="29408" xr:uid="{00000000-0005-0000-0000-0000FF710000}"/>
    <cellStyle name="Normal 6 2 4 3 3 2 3 2" xfId="29409" xr:uid="{00000000-0005-0000-0000-000000720000}"/>
    <cellStyle name="Normal 6 2 4 3 3 2 3 3" xfId="29410" xr:uid="{00000000-0005-0000-0000-000001720000}"/>
    <cellStyle name="Normal 6 2 4 3 3 2 3 4" xfId="29411" xr:uid="{00000000-0005-0000-0000-000002720000}"/>
    <cellStyle name="Normal 6 2 4 3 3 2 4" xfId="29412" xr:uid="{00000000-0005-0000-0000-000003720000}"/>
    <cellStyle name="Normal 6 2 4 3 3 2 4 2" xfId="29413" xr:uid="{00000000-0005-0000-0000-000004720000}"/>
    <cellStyle name="Normal 6 2 4 3 3 2 4 3" xfId="29414" xr:uid="{00000000-0005-0000-0000-000005720000}"/>
    <cellStyle name="Normal 6 2 4 3 3 2 4 4" xfId="29415" xr:uid="{00000000-0005-0000-0000-000006720000}"/>
    <cellStyle name="Normal 6 2 4 3 3 2 5" xfId="29416" xr:uid="{00000000-0005-0000-0000-000007720000}"/>
    <cellStyle name="Normal 6 2 4 3 3 2 5 2" xfId="29417" xr:uid="{00000000-0005-0000-0000-000008720000}"/>
    <cellStyle name="Normal 6 2 4 3 3 2 5 3" xfId="29418" xr:uid="{00000000-0005-0000-0000-000009720000}"/>
    <cellStyle name="Normal 6 2 4 3 3 2 5 4" xfId="29419" xr:uid="{00000000-0005-0000-0000-00000A720000}"/>
    <cellStyle name="Normal 6 2 4 3 3 2 6" xfId="29420" xr:uid="{00000000-0005-0000-0000-00000B720000}"/>
    <cellStyle name="Normal 6 2 4 3 3 2 6 2" xfId="29421" xr:uid="{00000000-0005-0000-0000-00000C720000}"/>
    <cellStyle name="Normal 6 2 4 3 3 2 6 3" xfId="29422" xr:uid="{00000000-0005-0000-0000-00000D720000}"/>
    <cellStyle name="Normal 6 2 4 3 3 2 7" xfId="29423" xr:uid="{00000000-0005-0000-0000-00000E720000}"/>
    <cellStyle name="Normal 6 2 4 3 3 2 8" xfId="29424" xr:uid="{00000000-0005-0000-0000-00000F720000}"/>
    <cellStyle name="Normal 6 2 4 3 3 2 9" xfId="29425" xr:uid="{00000000-0005-0000-0000-000010720000}"/>
    <cellStyle name="Normal 6 2 4 3 3 3" xfId="29426" xr:uid="{00000000-0005-0000-0000-000011720000}"/>
    <cellStyle name="Normal 6 2 4 3 3 3 2" xfId="29427" xr:uid="{00000000-0005-0000-0000-000012720000}"/>
    <cellStyle name="Normal 6 2 4 3 3 3 2 2" xfId="29428" xr:uid="{00000000-0005-0000-0000-000013720000}"/>
    <cellStyle name="Normal 6 2 4 3 3 3 2 3" xfId="29429" xr:uid="{00000000-0005-0000-0000-000014720000}"/>
    <cellStyle name="Normal 6 2 4 3 3 3 2 4" xfId="29430" xr:uid="{00000000-0005-0000-0000-000015720000}"/>
    <cellStyle name="Normal 6 2 4 3 3 3 3" xfId="29431" xr:uid="{00000000-0005-0000-0000-000016720000}"/>
    <cellStyle name="Normal 6 2 4 3 3 3 3 2" xfId="29432" xr:uid="{00000000-0005-0000-0000-000017720000}"/>
    <cellStyle name="Normal 6 2 4 3 3 3 3 3" xfId="29433" xr:uid="{00000000-0005-0000-0000-000018720000}"/>
    <cellStyle name="Normal 6 2 4 3 3 3 4" xfId="29434" xr:uid="{00000000-0005-0000-0000-000019720000}"/>
    <cellStyle name="Normal 6 2 4 3 3 3 5" xfId="29435" xr:uid="{00000000-0005-0000-0000-00001A720000}"/>
    <cellStyle name="Normal 6 2 4 3 3 3 6" xfId="29436" xr:uid="{00000000-0005-0000-0000-00001B720000}"/>
    <cellStyle name="Normal 6 2 4 3 3 4" xfId="29437" xr:uid="{00000000-0005-0000-0000-00001C720000}"/>
    <cellStyle name="Normal 6 2 4 3 3 4 2" xfId="29438" xr:uid="{00000000-0005-0000-0000-00001D720000}"/>
    <cellStyle name="Normal 6 2 4 3 3 4 3" xfId="29439" xr:uid="{00000000-0005-0000-0000-00001E720000}"/>
    <cellStyle name="Normal 6 2 4 3 3 4 4" xfId="29440" xr:uid="{00000000-0005-0000-0000-00001F720000}"/>
    <cellStyle name="Normal 6 2 4 3 3 5" xfId="29441" xr:uid="{00000000-0005-0000-0000-000020720000}"/>
    <cellStyle name="Normal 6 2 4 3 3 5 2" xfId="29442" xr:uid="{00000000-0005-0000-0000-000021720000}"/>
    <cellStyle name="Normal 6 2 4 3 3 5 3" xfId="29443" xr:uid="{00000000-0005-0000-0000-000022720000}"/>
    <cellStyle name="Normal 6 2 4 3 3 5 4" xfId="29444" xr:uid="{00000000-0005-0000-0000-000023720000}"/>
    <cellStyle name="Normal 6 2 4 3 3 6" xfId="29445" xr:uid="{00000000-0005-0000-0000-000024720000}"/>
    <cellStyle name="Normal 6 2 4 3 3 6 2" xfId="29446" xr:uid="{00000000-0005-0000-0000-000025720000}"/>
    <cellStyle name="Normal 6 2 4 3 3 6 3" xfId="29447" xr:uid="{00000000-0005-0000-0000-000026720000}"/>
    <cellStyle name="Normal 6 2 4 3 3 6 4" xfId="29448" xr:uid="{00000000-0005-0000-0000-000027720000}"/>
    <cellStyle name="Normal 6 2 4 3 3 7" xfId="29449" xr:uid="{00000000-0005-0000-0000-000028720000}"/>
    <cellStyle name="Normal 6 2 4 3 3 7 2" xfId="29450" xr:uid="{00000000-0005-0000-0000-000029720000}"/>
    <cellStyle name="Normal 6 2 4 3 3 7 3" xfId="29451" xr:uid="{00000000-0005-0000-0000-00002A720000}"/>
    <cellStyle name="Normal 6 2 4 3 3 8" xfId="29452" xr:uid="{00000000-0005-0000-0000-00002B720000}"/>
    <cellStyle name="Normal 6 2 4 3 3 9" xfId="29453" xr:uid="{00000000-0005-0000-0000-00002C720000}"/>
    <cellStyle name="Normal 6 2 4 3 4" xfId="29454" xr:uid="{00000000-0005-0000-0000-00002D720000}"/>
    <cellStyle name="Normal 6 2 4 3 4 2" xfId="29455" xr:uid="{00000000-0005-0000-0000-00002E720000}"/>
    <cellStyle name="Normal 6 2 4 3 4 2 2" xfId="29456" xr:uid="{00000000-0005-0000-0000-00002F720000}"/>
    <cellStyle name="Normal 6 2 4 3 4 2 2 2" xfId="29457" xr:uid="{00000000-0005-0000-0000-000030720000}"/>
    <cellStyle name="Normal 6 2 4 3 4 2 2 3" xfId="29458" xr:uid="{00000000-0005-0000-0000-000031720000}"/>
    <cellStyle name="Normal 6 2 4 3 4 2 2 4" xfId="29459" xr:uid="{00000000-0005-0000-0000-000032720000}"/>
    <cellStyle name="Normal 6 2 4 3 4 2 3" xfId="29460" xr:uid="{00000000-0005-0000-0000-000033720000}"/>
    <cellStyle name="Normal 6 2 4 3 4 2 3 2" xfId="29461" xr:uid="{00000000-0005-0000-0000-000034720000}"/>
    <cellStyle name="Normal 6 2 4 3 4 2 3 3" xfId="29462" xr:uid="{00000000-0005-0000-0000-000035720000}"/>
    <cellStyle name="Normal 6 2 4 3 4 2 4" xfId="29463" xr:uid="{00000000-0005-0000-0000-000036720000}"/>
    <cellStyle name="Normal 6 2 4 3 4 2 5" xfId="29464" xr:uid="{00000000-0005-0000-0000-000037720000}"/>
    <cellStyle name="Normal 6 2 4 3 4 2 6" xfId="29465" xr:uid="{00000000-0005-0000-0000-000038720000}"/>
    <cellStyle name="Normal 6 2 4 3 4 3" xfId="29466" xr:uid="{00000000-0005-0000-0000-000039720000}"/>
    <cellStyle name="Normal 6 2 4 3 4 3 2" xfId="29467" xr:uid="{00000000-0005-0000-0000-00003A720000}"/>
    <cellStyle name="Normal 6 2 4 3 4 3 3" xfId="29468" xr:uid="{00000000-0005-0000-0000-00003B720000}"/>
    <cellStyle name="Normal 6 2 4 3 4 3 4" xfId="29469" xr:uid="{00000000-0005-0000-0000-00003C720000}"/>
    <cellStyle name="Normal 6 2 4 3 4 4" xfId="29470" xr:uid="{00000000-0005-0000-0000-00003D720000}"/>
    <cellStyle name="Normal 6 2 4 3 4 4 2" xfId="29471" xr:uid="{00000000-0005-0000-0000-00003E720000}"/>
    <cellStyle name="Normal 6 2 4 3 4 4 3" xfId="29472" xr:uid="{00000000-0005-0000-0000-00003F720000}"/>
    <cellStyle name="Normal 6 2 4 3 4 4 4" xfId="29473" xr:uid="{00000000-0005-0000-0000-000040720000}"/>
    <cellStyle name="Normal 6 2 4 3 4 5" xfId="29474" xr:uid="{00000000-0005-0000-0000-000041720000}"/>
    <cellStyle name="Normal 6 2 4 3 4 5 2" xfId="29475" xr:uid="{00000000-0005-0000-0000-000042720000}"/>
    <cellStyle name="Normal 6 2 4 3 4 5 3" xfId="29476" xr:uid="{00000000-0005-0000-0000-000043720000}"/>
    <cellStyle name="Normal 6 2 4 3 4 5 4" xfId="29477" xr:uid="{00000000-0005-0000-0000-000044720000}"/>
    <cellStyle name="Normal 6 2 4 3 4 6" xfId="29478" xr:uid="{00000000-0005-0000-0000-000045720000}"/>
    <cellStyle name="Normal 6 2 4 3 4 6 2" xfId="29479" xr:uid="{00000000-0005-0000-0000-000046720000}"/>
    <cellStyle name="Normal 6 2 4 3 4 6 3" xfId="29480" xr:uid="{00000000-0005-0000-0000-000047720000}"/>
    <cellStyle name="Normal 6 2 4 3 4 7" xfId="29481" xr:uid="{00000000-0005-0000-0000-000048720000}"/>
    <cellStyle name="Normal 6 2 4 3 4 8" xfId="29482" xr:uid="{00000000-0005-0000-0000-000049720000}"/>
    <cellStyle name="Normal 6 2 4 3 4 9" xfId="29483" xr:uid="{00000000-0005-0000-0000-00004A720000}"/>
    <cellStyle name="Normal 6 2 4 3 5" xfId="29484" xr:uid="{00000000-0005-0000-0000-00004B720000}"/>
    <cellStyle name="Normal 6 2 4 3 5 2" xfId="29485" xr:uid="{00000000-0005-0000-0000-00004C720000}"/>
    <cellStyle name="Normal 6 2 4 3 5 2 2" xfId="29486" xr:uid="{00000000-0005-0000-0000-00004D720000}"/>
    <cellStyle name="Normal 6 2 4 3 5 2 2 2" xfId="29487" xr:uid="{00000000-0005-0000-0000-00004E720000}"/>
    <cellStyle name="Normal 6 2 4 3 5 2 2 3" xfId="29488" xr:uid="{00000000-0005-0000-0000-00004F720000}"/>
    <cellStyle name="Normal 6 2 4 3 5 2 2 4" xfId="29489" xr:uid="{00000000-0005-0000-0000-000050720000}"/>
    <cellStyle name="Normal 6 2 4 3 5 2 3" xfId="29490" xr:uid="{00000000-0005-0000-0000-000051720000}"/>
    <cellStyle name="Normal 6 2 4 3 5 2 3 2" xfId="29491" xr:uid="{00000000-0005-0000-0000-000052720000}"/>
    <cellStyle name="Normal 6 2 4 3 5 2 3 3" xfId="29492" xr:uid="{00000000-0005-0000-0000-000053720000}"/>
    <cellStyle name="Normal 6 2 4 3 5 2 4" xfId="29493" xr:uid="{00000000-0005-0000-0000-000054720000}"/>
    <cellStyle name="Normal 6 2 4 3 5 2 5" xfId="29494" xr:uid="{00000000-0005-0000-0000-000055720000}"/>
    <cellStyle name="Normal 6 2 4 3 5 2 6" xfId="29495" xr:uid="{00000000-0005-0000-0000-000056720000}"/>
    <cellStyle name="Normal 6 2 4 3 5 3" xfId="29496" xr:uid="{00000000-0005-0000-0000-000057720000}"/>
    <cellStyle name="Normal 6 2 4 3 5 3 2" xfId="29497" xr:uid="{00000000-0005-0000-0000-000058720000}"/>
    <cellStyle name="Normal 6 2 4 3 5 3 3" xfId="29498" xr:uid="{00000000-0005-0000-0000-000059720000}"/>
    <cellStyle name="Normal 6 2 4 3 5 3 4" xfId="29499" xr:uid="{00000000-0005-0000-0000-00005A720000}"/>
    <cellStyle name="Normal 6 2 4 3 5 4" xfId="29500" xr:uid="{00000000-0005-0000-0000-00005B720000}"/>
    <cellStyle name="Normal 6 2 4 3 5 4 2" xfId="29501" xr:uid="{00000000-0005-0000-0000-00005C720000}"/>
    <cellStyle name="Normal 6 2 4 3 5 4 3" xfId="29502" xr:uid="{00000000-0005-0000-0000-00005D720000}"/>
    <cellStyle name="Normal 6 2 4 3 5 4 4" xfId="29503" xr:uid="{00000000-0005-0000-0000-00005E720000}"/>
    <cellStyle name="Normal 6 2 4 3 5 5" xfId="29504" xr:uid="{00000000-0005-0000-0000-00005F720000}"/>
    <cellStyle name="Normal 6 2 4 3 5 5 2" xfId="29505" xr:uid="{00000000-0005-0000-0000-000060720000}"/>
    <cellStyle name="Normal 6 2 4 3 5 5 3" xfId="29506" xr:uid="{00000000-0005-0000-0000-000061720000}"/>
    <cellStyle name="Normal 6 2 4 3 5 5 4" xfId="29507" xr:uid="{00000000-0005-0000-0000-000062720000}"/>
    <cellStyle name="Normal 6 2 4 3 5 6" xfId="29508" xr:uid="{00000000-0005-0000-0000-000063720000}"/>
    <cellStyle name="Normal 6 2 4 3 5 6 2" xfId="29509" xr:uid="{00000000-0005-0000-0000-000064720000}"/>
    <cellStyle name="Normal 6 2 4 3 5 6 3" xfId="29510" xr:uid="{00000000-0005-0000-0000-000065720000}"/>
    <cellStyle name="Normal 6 2 4 3 5 7" xfId="29511" xr:uid="{00000000-0005-0000-0000-000066720000}"/>
    <cellStyle name="Normal 6 2 4 3 5 8" xfId="29512" xr:uid="{00000000-0005-0000-0000-000067720000}"/>
    <cellStyle name="Normal 6 2 4 3 5 9" xfId="29513" xr:uid="{00000000-0005-0000-0000-000068720000}"/>
    <cellStyle name="Normal 6 2 4 3 6" xfId="29514" xr:uid="{00000000-0005-0000-0000-000069720000}"/>
    <cellStyle name="Normal 6 2 4 3 6 2" xfId="29515" xr:uid="{00000000-0005-0000-0000-00006A720000}"/>
    <cellStyle name="Normal 6 2 4 3 6 2 2" xfId="29516" xr:uid="{00000000-0005-0000-0000-00006B720000}"/>
    <cellStyle name="Normal 6 2 4 3 6 2 2 2" xfId="29517" xr:uid="{00000000-0005-0000-0000-00006C720000}"/>
    <cellStyle name="Normal 6 2 4 3 6 2 2 3" xfId="29518" xr:uid="{00000000-0005-0000-0000-00006D720000}"/>
    <cellStyle name="Normal 6 2 4 3 6 2 2 4" xfId="29519" xr:uid="{00000000-0005-0000-0000-00006E720000}"/>
    <cellStyle name="Normal 6 2 4 3 6 2 3" xfId="29520" xr:uid="{00000000-0005-0000-0000-00006F720000}"/>
    <cellStyle name="Normal 6 2 4 3 6 2 3 2" xfId="29521" xr:uid="{00000000-0005-0000-0000-000070720000}"/>
    <cellStyle name="Normal 6 2 4 3 6 2 3 3" xfId="29522" xr:uid="{00000000-0005-0000-0000-000071720000}"/>
    <cellStyle name="Normal 6 2 4 3 6 2 4" xfId="29523" xr:uid="{00000000-0005-0000-0000-000072720000}"/>
    <cellStyle name="Normal 6 2 4 3 6 2 5" xfId="29524" xr:uid="{00000000-0005-0000-0000-000073720000}"/>
    <cellStyle name="Normal 6 2 4 3 6 2 6" xfId="29525" xr:uid="{00000000-0005-0000-0000-000074720000}"/>
    <cellStyle name="Normal 6 2 4 3 6 3" xfId="29526" xr:uid="{00000000-0005-0000-0000-000075720000}"/>
    <cellStyle name="Normal 6 2 4 3 6 3 2" xfId="29527" xr:uid="{00000000-0005-0000-0000-000076720000}"/>
    <cellStyle name="Normal 6 2 4 3 6 3 3" xfId="29528" xr:uid="{00000000-0005-0000-0000-000077720000}"/>
    <cellStyle name="Normal 6 2 4 3 6 3 4" xfId="29529" xr:uid="{00000000-0005-0000-0000-000078720000}"/>
    <cellStyle name="Normal 6 2 4 3 6 4" xfId="29530" xr:uid="{00000000-0005-0000-0000-000079720000}"/>
    <cellStyle name="Normal 6 2 4 3 6 4 2" xfId="29531" xr:uid="{00000000-0005-0000-0000-00007A720000}"/>
    <cellStyle name="Normal 6 2 4 3 6 4 3" xfId="29532" xr:uid="{00000000-0005-0000-0000-00007B720000}"/>
    <cellStyle name="Normal 6 2 4 3 6 4 4" xfId="29533" xr:uid="{00000000-0005-0000-0000-00007C720000}"/>
    <cellStyle name="Normal 6 2 4 3 6 5" xfId="29534" xr:uid="{00000000-0005-0000-0000-00007D720000}"/>
    <cellStyle name="Normal 6 2 4 3 6 5 2" xfId="29535" xr:uid="{00000000-0005-0000-0000-00007E720000}"/>
    <cellStyle name="Normal 6 2 4 3 6 5 3" xfId="29536" xr:uid="{00000000-0005-0000-0000-00007F720000}"/>
    <cellStyle name="Normal 6 2 4 3 6 6" xfId="29537" xr:uid="{00000000-0005-0000-0000-000080720000}"/>
    <cellStyle name="Normal 6 2 4 3 6 7" xfId="29538" xr:uid="{00000000-0005-0000-0000-000081720000}"/>
    <cellStyle name="Normal 6 2 4 3 6 8" xfId="29539" xr:uid="{00000000-0005-0000-0000-000082720000}"/>
    <cellStyle name="Normal 6 2 4 3 7" xfId="29540" xr:uid="{00000000-0005-0000-0000-000083720000}"/>
    <cellStyle name="Normal 6 2 4 3 7 2" xfId="29541" xr:uid="{00000000-0005-0000-0000-000084720000}"/>
    <cellStyle name="Normal 6 2 4 3 7 2 2" xfId="29542" xr:uid="{00000000-0005-0000-0000-000085720000}"/>
    <cellStyle name="Normal 6 2 4 3 7 2 3" xfId="29543" xr:uid="{00000000-0005-0000-0000-000086720000}"/>
    <cellStyle name="Normal 6 2 4 3 7 2 4" xfId="29544" xr:uid="{00000000-0005-0000-0000-000087720000}"/>
    <cellStyle name="Normal 6 2 4 3 7 3" xfId="29545" xr:uid="{00000000-0005-0000-0000-000088720000}"/>
    <cellStyle name="Normal 6 2 4 3 7 3 2" xfId="29546" xr:uid="{00000000-0005-0000-0000-000089720000}"/>
    <cellStyle name="Normal 6 2 4 3 7 3 3" xfId="29547" xr:uid="{00000000-0005-0000-0000-00008A720000}"/>
    <cellStyle name="Normal 6 2 4 3 7 4" xfId="29548" xr:uid="{00000000-0005-0000-0000-00008B720000}"/>
    <cellStyle name="Normal 6 2 4 3 7 5" xfId="29549" xr:uid="{00000000-0005-0000-0000-00008C720000}"/>
    <cellStyle name="Normal 6 2 4 3 7 6" xfId="29550" xr:uid="{00000000-0005-0000-0000-00008D720000}"/>
    <cellStyle name="Normal 6 2 4 3 8" xfId="29551" xr:uid="{00000000-0005-0000-0000-00008E720000}"/>
    <cellStyle name="Normal 6 2 4 3 8 2" xfId="29552" xr:uid="{00000000-0005-0000-0000-00008F720000}"/>
    <cellStyle name="Normal 6 2 4 3 8 3" xfId="29553" xr:uid="{00000000-0005-0000-0000-000090720000}"/>
    <cellStyle name="Normal 6 2 4 3 8 4" xfId="29554" xr:uid="{00000000-0005-0000-0000-000091720000}"/>
    <cellStyle name="Normal 6 2 4 3 9" xfId="29555" xr:uid="{00000000-0005-0000-0000-000092720000}"/>
    <cellStyle name="Normal 6 2 4 3 9 2" xfId="29556" xr:uid="{00000000-0005-0000-0000-000093720000}"/>
    <cellStyle name="Normal 6 2 4 3 9 3" xfId="29557" xr:uid="{00000000-0005-0000-0000-000094720000}"/>
    <cellStyle name="Normal 6 2 4 3 9 4" xfId="29558" xr:uid="{00000000-0005-0000-0000-000095720000}"/>
    <cellStyle name="Normal 6 2 4 4" xfId="437" xr:uid="{00000000-0005-0000-0000-000096720000}"/>
    <cellStyle name="Normal 6 2 4 4 10" xfId="29559" xr:uid="{00000000-0005-0000-0000-000097720000}"/>
    <cellStyle name="Normal 6 2 4 4 11" xfId="29560" xr:uid="{00000000-0005-0000-0000-000098720000}"/>
    <cellStyle name="Normal 6 2 4 4 2" xfId="29561" xr:uid="{00000000-0005-0000-0000-000099720000}"/>
    <cellStyle name="Normal 6 2 4 4 2 10" xfId="29562" xr:uid="{00000000-0005-0000-0000-00009A720000}"/>
    <cellStyle name="Normal 6 2 4 4 2 2" xfId="29563" xr:uid="{00000000-0005-0000-0000-00009B720000}"/>
    <cellStyle name="Normal 6 2 4 4 2 2 2" xfId="29564" xr:uid="{00000000-0005-0000-0000-00009C720000}"/>
    <cellStyle name="Normal 6 2 4 4 2 2 2 2" xfId="29565" xr:uid="{00000000-0005-0000-0000-00009D720000}"/>
    <cellStyle name="Normal 6 2 4 4 2 2 2 2 2" xfId="29566" xr:uid="{00000000-0005-0000-0000-00009E720000}"/>
    <cellStyle name="Normal 6 2 4 4 2 2 2 2 3" xfId="29567" xr:uid="{00000000-0005-0000-0000-00009F720000}"/>
    <cellStyle name="Normal 6 2 4 4 2 2 2 2 4" xfId="29568" xr:uid="{00000000-0005-0000-0000-0000A0720000}"/>
    <cellStyle name="Normal 6 2 4 4 2 2 2 3" xfId="29569" xr:uid="{00000000-0005-0000-0000-0000A1720000}"/>
    <cellStyle name="Normal 6 2 4 4 2 2 2 3 2" xfId="29570" xr:uid="{00000000-0005-0000-0000-0000A2720000}"/>
    <cellStyle name="Normal 6 2 4 4 2 2 2 3 3" xfId="29571" xr:uid="{00000000-0005-0000-0000-0000A3720000}"/>
    <cellStyle name="Normal 6 2 4 4 2 2 2 4" xfId="29572" xr:uid="{00000000-0005-0000-0000-0000A4720000}"/>
    <cellStyle name="Normal 6 2 4 4 2 2 2 5" xfId="29573" xr:uid="{00000000-0005-0000-0000-0000A5720000}"/>
    <cellStyle name="Normal 6 2 4 4 2 2 2 6" xfId="29574" xr:uid="{00000000-0005-0000-0000-0000A6720000}"/>
    <cellStyle name="Normal 6 2 4 4 2 2 3" xfId="29575" xr:uid="{00000000-0005-0000-0000-0000A7720000}"/>
    <cellStyle name="Normal 6 2 4 4 2 2 3 2" xfId="29576" xr:uid="{00000000-0005-0000-0000-0000A8720000}"/>
    <cellStyle name="Normal 6 2 4 4 2 2 3 3" xfId="29577" xr:uid="{00000000-0005-0000-0000-0000A9720000}"/>
    <cellStyle name="Normal 6 2 4 4 2 2 3 4" xfId="29578" xr:uid="{00000000-0005-0000-0000-0000AA720000}"/>
    <cellStyle name="Normal 6 2 4 4 2 2 4" xfId="29579" xr:uid="{00000000-0005-0000-0000-0000AB720000}"/>
    <cellStyle name="Normal 6 2 4 4 2 2 4 2" xfId="29580" xr:uid="{00000000-0005-0000-0000-0000AC720000}"/>
    <cellStyle name="Normal 6 2 4 4 2 2 4 3" xfId="29581" xr:uid="{00000000-0005-0000-0000-0000AD720000}"/>
    <cellStyle name="Normal 6 2 4 4 2 2 4 4" xfId="29582" xr:uid="{00000000-0005-0000-0000-0000AE720000}"/>
    <cellStyle name="Normal 6 2 4 4 2 2 5" xfId="29583" xr:uid="{00000000-0005-0000-0000-0000AF720000}"/>
    <cellStyle name="Normal 6 2 4 4 2 2 5 2" xfId="29584" xr:uid="{00000000-0005-0000-0000-0000B0720000}"/>
    <cellStyle name="Normal 6 2 4 4 2 2 5 3" xfId="29585" xr:uid="{00000000-0005-0000-0000-0000B1720000}"/>
    <cellStyle name="Normal 6 2 4 4 2 2 5 4" xfId="29586" xr:uid="{00000000-0005-0000-0000-0000B2720000}"/>
    <cellStyle name="Normal 6 2 4 4 2 2 6" xfId="29587" xr:uid="{00000000-0005-0000-0000-0000B3720000}"/>
    <cellStyle name="Normal 6 2 4 4 2 2 6 2" xfId="29588" xr:uid="{00000000-0005-0000-0000-0000B4720000}"/>
    <cellStyle name="Normal 6 2 4 4 2 2 6 3" xfId="29589" xr:uid="{00000000-0005-0000-0000-0000B5720000}"/>
    <cellStyle name="Normal 6 2 4 4 2 2 7" xfId="29590" xr:uid="{00000000-0005-0000-0000-0000B6720000}"/>
    <cellStyle name="Normal 6 2 4 4 2 2 8" xfId="29591" xr:uid="{00000000-0005-0000-0000-0000B7720000}"/>
    <cellStyle name="Normal 6 2 4 4 2 2 9" xfId="29592" xr:uid="{00000000-0005-0000-0000-0000B8720000}"/>
    <cellStyle name="Normal 6 2 4 4 2 3" xfId="29593" xr:uid="{00000000-0005-0000-0000-0000B9720000}"/>
    <cellStyle name="Normal 6 2 4 4 2 3 2" xfId="29594" xr:uid="{00000000-0005-0000-0000-0000BA720000}"/>
    <cellStyle name="Normal 6 2 4 4 2 3 2 2" xfId="29595" xr:uid="{00000000-0005-0000-0000-0000BB720000}"/>
    <cellStyle name="Normal 6 2 4 4 2 3 2 3" xfId="29596" xr:uid="{00000000-0005-0000-0000-0000BC720000}"/>
    <cellStyle name="Normal 6 2 4 4 2 3 2 4" xfId="29597" xr:uid="{00000000-0005-0000-0000-0000BD720000}"/>
    <cellStyle name="Normal 6 2 4 4 2 3 3" xfId="29598" xr:uid="{00000000-0005-0000-0000-0000BE720000}"/>
    <cellStyle name="Normal 6 2 4 4 2 3 3 2" xfId="29599" xr:uid="{00000000-0005-0000-0000-0000BF720000}"/>
    <cellStyle name="Normal 6 2 4 4 2 3 3 3" xfId="29600" xr:uid="{00000000-0005-0000-0000-0000C0720000}"/>
    <cellStyle name="Normal 6 2 4 4 2 3 4" xfId="29601" xr:uid="{00000000-0005-0000-0000-0000C1720000}"/>
    <cellStyle name="Normal 6 2 4 4 2 3 5" xfId="29602" xr:uid="{00000000-0005-0000-0000-0000C2720000}"/>
    <cellStyle name="Normal 6 2 4 4 2 3 6" xfId="29603" xr:uid="{00000000-0005-0000-0000-0000C3720000}"/>
    <cellStyle name="Normal 6 2 4 4 2 4" xfId="29604" xr:uid="{00000000-0005-0000-0000-0000C4720000}"/>
    <cellStyle name="Normal 6 2 4 4 2 4 2" xfId="29605" xr:uid="{00000000-0005-0000-0000-0000C5720000}"/>
    <cellStyle name="Normal 6 2 4 4 2 4 3" xfId="29606" xr:uid="{00000000-0005-0000-0000-0000C6720000}"/>
    <cellStyle name="Normal 6 2 4 4 2 4 4" xfId="29607" xr:uid="{00000000-0005-0000-0000-0000C7720000}"/>
    <cellStyle name="Normal 6 2 4 4 2 5" xfId="29608" xr:uid="{00000000-0005-0000-0000-0000C8720000}"/>
    <cellStyle name="Normal 6 2 4 4 2 5 2" xfId="29609" xr:uid="{00000000-0005-0000-0000-0000C9720000}"/>
    <cellStyle name="Normal 6 2 4 4 2 5 3" xfId="29610" xr:uid="{00000000-0005-0000-0000-0000CA720000}"/>
    <cellStyle name="Normal 6 2 4 4 2 5 4" xfId="29611" xr:uid="{00000000-0005-0000-0000-0000CB720000}"/>
    <cellStyle name="Normal 6 2 4 4 2 6" xfId="29612" xr:uid="{00000000-0005-0000-0000-0000CC720000}"/>
    <cellStyle name="Normal 6 2 4 4 2 6 2" xfId="29613" xr:uid="{00000000-0005-0000-0000-0000CD720000}"/>
    <cellStyle name="Normal 6 2 4 4 2 6 3" xfId="29614" xr:uid="{00000000-0005-0000-0000-0000CE720000}"/>
    <cellStyle name="Normal 6 2 4 4 2 6 4" xfId="29615" xr:uid="{00000000-0005-0000-0000-0000CF720000}"/>
    <cellStyle name="Normal 6 2 4 4 2 7" xfId="29616" xr:uid="{00000000-0005-0000-0000-0000D0720000}"/>
    <cellStyle name="Normal 6 2 4 4 2 7 2" xfId="29617" xr:uid="{00000000-0005-0000-0000-0000D1720000}"/>
    <cellStyle name="Normal 6 2 4 4 2 7 3" xfId="29618" xr:uid="{00000000-0005-0000-0000-0000D2720000}"/>
    <cellStyle name="Normal 6 2 4 4 2 8" xfId="29619" xr:uid="{00000000-0005-0000-0000-0000D3720000}"/>
    <cellStyle name="Normal 6 2 4 4 2 9" xfId="29620" xr:uid="{00000000-0005-0000-0000-0000D4720000}"/>
    <cellStyle name="Normal 6 2 4 4 3" xfId="29621" xr:uid="{00000000-0005-0000-0000-0000D5720000}"/>
    <cellStyle name="Normal 6 2 4 4 3 2" xfId="29622" xr:uid="{00000000-0005-0000-0000-0000D6720000}"/>
    <cellStyle name="Normal 6 2 4 4 3 2 2" xfId="29623" xr:uid="{00000000-0005-0000-0000-0000D7720000}"/>
    <cellStyle name="Normal 6 2 4 4 3 2 2 2" xfId="29624" xr:uid="{00000000-0005-0000-0000-0000D8720000}"/>
    <cellStyle name="Normal 6 2 4 4 3 2 2 3" xfId="29625" xr:uid="{00000000-0005-0000-0000-0000D9720000}"/>
    <cellStyle name="Normal 6 2 4 4 3 2 2 4" xfId="29626" xr:uid="{00000000-0005-0000-0000-0000DA720000}"/>
    <cellStyle name="Normal 6 2 4 4 3 2 3" xfId="29627" xr:uid="{00000000-0005-0000-0000-0000DB720000}"/>
    <cellStyle name="Normal 6 2 4 4 3 2 3 2" xfId="29628" xr:uid="{00000000-0005-0000-0000-0000DC720000}"/>
    <cellStyle name="Normal 6 2 4 4 3 2 3 3" xfId="29629" xr:uid="{00000000-0005-0000-0000-0000DD720000}"/>
    <cellStyle name="Normal 6 2 4 4 3 2 4" xfId="29630" xr:uid="{00000000-0005-0000-0000-0000DE720000}"/>
    <cellStyle name="Normal 6 2 4 4 3 2 5" xfId="29631" xr:uid="{00000000-0005-0000-0000-0000DF720000}"/>
    <cellStyle name="Normal 6 2 4 4 3 2 6" xfId="29632" xr:uid="{00000000-0005-0000-0000-0000E0720000}"/>
    <cellStyle name="Normal 6 2 4 4 3 3" xfId="29633" xr:uid="{00000000-0005-0000-0000-0000E1720000}"/>
    <cellStyle name="Normal 6 2 4 4 3 3 2" xfId="29634" xr:uid="{00000000-0005-0000-0000-0000E2720000}"/>
    <cellStyle name="Normal 6 2 4 4 3 3 3" xfId="29635" xr:uid="{00000000-0005-0000-0000-0000E3720000}"/>
    <cellStyle name="Normal 6 2 4 4 3 3 4" xfId="29636" xr:uid="{00000000-0005-0000-0000-0000E4720000}"/>
    <cellStyle name="Normal 6 2 4 4 3 4" xfId="29637" xr:uid="{00000000-0005-0000-0000-0000E5720000}"/>
    <cellStyle name="Normal 6 2 4 4 3 4 2" xfId="29638" xr:uid="{00000000-0005-0000-0000-0000E6720000}"/>
    <cellStyle name="Normal 6 2 4 4 3 4 3" xfId="29639" xr:uid="{00000000-0005-0000-0000-0000E7720000}"/>
    <cellStyle name="Normal 6 2 4 4 3 4 4" xfId="29640" xr:uid="{00000000-0005-0000-0000-0000E8720000}"/>
    <cellStyle name="Normal 6 2 4 4 3 5" xfId="29641" xr:uid="{00000000-0005-0000-0000-0000E9720000}"/>
    <cellStyle name="Normal 6 2 4 4 3 5 2" xfId="29642" xr:uid="{00000000-0005-0000-0000-0000EA720000}"/>
    <cellStyle name="Normal 6 2 4 4 3 5 3" xfId="29643" xr:uid="{00000000-0005-0000-0000-0000EB720000}"/>
    <cellStyle name="Normal 6 2 4 4 3 5 4" xfId="29644" xr:uid="{00000000-0005-0000-0000-0000EC720000}"/>
    <cellStyle name="Normal 6 2 4 4 3 6" xfId="29645" xr:uid="{00000000-0005-0000-0000-0000ED720000}"/>
    <cellStyle name="Normal 6 2 4 4 3 6 2" xfId="29646" xr:uid="{00000000-0005-0000-0000-0000EE720000}"/>
    <cellStyle name="Normal 6 2 4 4 3 6 3" xfId="29647" xr:uid="{00000000-0005-0000-0000-0000EF720000}"/>
    <cellStyle name="Normal 6 2 4 4 3 7" xfId="29648" xr:uid="{00000000-0005-0000-0000-0000F0720000}"/>
    <cellStyle name="Normal 6 2 4 4 3 8" xfId="29649" xr:uid="{00000000-0005-0000-0000-0000F1720000}"/>
    <cellStyle name="Normal 6 2 4 4 3 9" xfId="29650" xr:uid="{00000000-0005-0000-0000-0000F2720000}"/>
    <cellStyle name="Normal 6 2 4 4 4" xfId="29651" xr:uid="{00000000-0005-0000-0000-0000F3720000}"/>
    <cellStyle name="Normal 6 2 4 4 4 2" xfId="29652" xr:uid="{00000000-0005-0000-0000-0000F4720000}"/>
    <cellStyle name="Normal 6 2 4 4 4 2 2" xfId="29653" xr:uid="{00000000-0005-0000-0000-0000F5720000}"/>
    <cellStyle name="Normal 6 2 4 4 4 2 3" xfId="29654" xr:uid="{00000000-0005-0000-0000-0000F6720000}"/>
    <cellStyle name="Normal 6 2 4 4 4 2 4" xfId="29655" xr:uid="{00000000-0005-0000-0000-0000F7720000}"/>
    <cellStyle name="Normal 6 2 4 4 4 3" xfId="29656" xr:uid="{00000000-0005-0000-0000-0000F8720000}"/>
    <cellStyle name="Normal 6 2 4 4 4 3 2" xfId="29657" xr:uid="{00000000-0005-0000-0000-0000F9720000}"/>
    <cellStyle name="Normal 6 2 4 4 4 3 3" xfId="29658" xr:uid="{00000000-0005-0000-0000-0000FA720000}"/>
    <cellStyle name="Normal 6 2 4 4 4 4" xfId="29659" xr:uid="{00000000-0005-0000-0000-0000FB720000}"/>
    <cellStyle name="Normal 6 2 4 4 4 5" xfId="29660" xr:uid="{00000000-0005-0000-0000-0000FC720000}"/>
    <cellStyle name="Normal 6 2 4 4 4 6" xfId="29661" xr:uid="{00000000-0005-0000-0000-0000FD720000}"/>
    <cellStyle name="Normal 6 2 4 4 5" xfId="29662" xr:uid="{00000000-0005-0000-0000-0000FE720000}"/>
    <cellStyle name="Normal 6 2 4 4 5 2" xfId="29663" xr:uid="{00000000-0005-0000-0000-0000FF720000}"/>
    <cellStyle name="Normal 6 2 4 4 5 3" xfId="29664" xr:uid="{00000000-0005-0000-0000-000000730000}"/>
    <cellStyle name="Normal 6 2 4 4 5 4" xfId="29665" xr:uid="{00000000-0005-0000-0000-000001730000}"/>
    <cellStyle name="Normal 6 2 4 4 6" xfId="29666" xr:uid="{00000000-0005-0000-0000-000002730000}"/>
    <cellStyle name="Normal 6 2 4 4 6 2" xfId="29667" xr:uid="{00000000-0005-0000-0000-000003730000}"/>
    <cellStyle name="Normal 6 2 4 4 6 3" xfId="29668" xr:uid="{00000000-0005-0000-0000-000004730000}"/>
    <cellStyle name="Normal 6 2 4 4 6 4" xfId="29669" xr:uid="{00000000-0005-0000-0000-000005730000}"/>
    <cellStyle name="Normal 6 2 4 4 7" xfId="29670" xr:uid="{00000000-0005-0000-0000-000006730000}"/>
    <cellStyle name="Normal 6 2 4 4 7 2" xfId="29671" xr:uid="{00000000-0005-0000-0000-000007730000}"/>
    <cellStyle name="Normal 6 2 4 4 7 3" xfId="29672" xr:uid="{00000000-0005-0000-0000-000008730000}"/>
    <cellStyle name="Normal 6 2 4 4 7 4" xfId="29673" xr:uid="{00000000-0005-0000-0000-000009730000}"/>
    <cellStyle name="Normal 6 2 4 4 8" xfId="29674" xr:uid="{00000000-0005-0000-0000-00000A730000}"/>
    <cellStyle name="Normal 6 2 4 4 8 2" xfId="29675" xr:uid="{00000000-0005-0000-0000-00000B730000}"/>
    <cellStyle name="Normal 6 2 4 4 8 3" xfId="29676" xr:uid="{00000000-0005-0000-0000-00000C730000}"/>
    <cellStyle name="Normal 6 2 4 4 9" xfId="29677" xr:uid="{00000000-0005-0000-0000-00000D730000}"/>
    <cellStyle name="Normal 6 2 4 5" xfId="29678" xr:uid="{00000000-0005-0000-0000-00000E730000}"/>
    <cellStyle name="Normal 6 2 4 5 10" xfId="29679" xr:uid="{00000000-0005-0000-0000-00000F730000}"/>
    <cellStyle name="Normal 6 2 4 5 11" xfId="29680" xr:uid="{00000000-0005-0000-0000-000010730000}"/>
    <cellStyle name="Normal 6 2 4 5 2" xfId="29681" xr:uid="{00000000-0005-0000-0000-000011730000}"/>
    <cellStyle name="Normal 6 2 4 5 2 10" xfId="29682" xr:uid="{00000000-0005-0000-0000-000012730000}"/>
    <cellStyle name="Normal 6 2 4 5 2 2" xfId="29683" xr:uid="{00000000-0005-0000-0000-000013730000}"/>
    <cellStyle name="Normal 6 2 4 5 2 2 2" xfId="29684" xr:uid="{00000000-0005-0000-0000-000014730000}"/>
    <cellStyle name="Normal 6 2 4 5 2 2 2 2" xfId="29685" xr:uid="{00000000-0005-0000-0000-000015730000}"/>
    <cellStyle name="Normal 6 2 4 5 2 2 2 2 2" xfId="29686" xr:uid="{00000000-0005-0000-0000-000016730000}"/>
    <cellStyle name="Normal 6 2 4 5 2 2 2 2 3" xfId="29687" xr:uid="{00000000-0005-0000-0000-000017730000}"/>
    <cellStyle name="Normal 6 2 4 5 2 2 2 2 4" xfId="29688" xr:uid="{00000000-0005-0000-0000-000018730000}"/>
    <cellStyle name="Normal 6 2 4 5 2 2 2 3" xfId="29689" xr:uid="{00000000-0005-0000-0000-000019730000}"/>
    <cellStyle name="Normal 6 2 4 5 2 2 2 3 2" xfId="29690" xr:uid="{00000000-0005-0000-0000-00001A730000}"/>
    <cellStyle name="Normal 6 2 4 5 2 2 2 3 3" xfId="29691" xr:uid="{00000000-0005-0000-0000-00001B730000}"/>
    <cellStyle name="Normal 6 2 4 5 2 2 2 4" xfId="29692" xr:uid="{00000000-0005-0000-0000-00001C730000}"/>
    <cellStyle name="Normal 6 2 4 5 2 2 2 5" xfId="29693" xr:uid="{00000000-0005-0000-0000-00001D730000}"/>
    <cellStyle name="Normal 6 2 4 5 2 2 2 6" xfId="29694" xr:uid="{00000000-0005-0000-0000-00001E730000}"/>
    <cellStyle name="Normal 6 2 4 5 2 2 3" xfId="29695" xr:uid="{00000000-0005-0000-0000-00001F730000}"/>
    <cellStyle name="Normal 6 2 4 5 2 2 3 2" xfId="29696" xr:uid="{00000000-0005-0000-0000-000020730000}"/>
    <cellStyle name="Normal 6 2 4 5 2 2 3 3" xfId="29697" xr:uid="{00000000-0005-0000-0000-000021730000}"/>
    <cellStyle name="Normal 6 2 4 5 2 2 3 4" xfId="29698" xr:uid="{00000000-0005-0000-0000-000022730000}"/>
    <cellStyle name="Normal 6 2 4 5 2 2 4" xfId="29699" xr:uid="{00000000-0005-0000-0000-000023730000}"/>
    <cellStyle name="Normal 6 2 4 5 2 2 4 2" xfId="29700" xr:uid="{00000000-0005-0000-0000-000024730000}"/>
    <cellStyle name="Normal 6 2 4 5 2 2 4 3" xfId="29701" xr:uid="{00000000-0005-0000-0000-000025730000}"/>
    <cellStyle name="Normal 6 2 4 5 2 2 4 4" xfId="29702" xr:uid="{00000000-0005-0000-0000-000026730000}"/>
    <cellStyle name="Normal 6 2 4 5 2 2 5" xfId="29703" xr:uid="{00000000-0005-0000-0000-000027730000}"/>
    <cellStyle name="Normal 6 2 4 5 2 2 5 2" xfId="29704" xr:uid="{00000000-0005-0000-0000-000028730000}"/>
    <cellStyle name="Normal 6 2 4 5 2 2 5 3" xfId="29705" xr:uid="{00000000-0005-0000-0000-000029730000}"/>
    <cellStyle name="Normal 6 2 4 5 2 2 5 4" xfId="29706" xr:uid="{00000000-0005-0000-0000-00002A730000}"/>
    <cellStyle name="Normal 6 2 4 5 2 2 6" xfId="29707" xr:uid="{00000000-0005-0000-0000-00002B730000}"/>
    <cellStyle name="Normal 6 2 4 5 2 2 6 2" xfId="29708" xr:uid="{00000000-0005-0000-0000-00002C730000}"/>
    <cellStyle name="Normal 6 2 4 5 2 2 6 3" xfId="29709" xr:uid="{00000000-0005-0000-0000-00002D730000}"/>
    <cellStyle name="Normal 6 2 4 5 2 2 7" xfId="29710" xr:uid="{00000000-0005-0000-0000-00002E730000}"/>
    <cellStyle name="Normal 6 2 4 5 2 2 8" xfId="29711" xr:uid="{00000000-0005-0000-0000-00002F730000}"/>
    <cellStyle name="Normal 6 2 4 5 2 2 9" xfId="29712" xr:uid="{00000000-0005-0000-0000-000030730000}"/>
    <cellStyle name="Normal 6 2 4 5 2 3" xfId="29713" xr:uid="{00000000-0005-0000-0000-000031730000}"/>
    <cellStyle name="Normal 6 2 4 5 2 3 2" xfId="29714" xr:uid="{00000000-0005-0000-0000-000032730000}"/>
    <cellStyle name="Normal 6 2 4 5 2 3 2 2" xfId="29715" xr:uid="{00000000-0005-0000-0000-000033730000}"/>
    <cellStyle name="Normal 6 2 4 5 2 3 2 3" xfId="29716" xr:uid="{00000000-0005-0000-0000-000034730000}"/>
    <cellStyle name="Normal 6 2 4 5 2 3 2 4" xfId="29717" xr:uid="{00000000-0005-0000-0000-000035730000}"/>
    <cellStyle name="Normal 6 2 4 5 2 3 3" xfId="29718" xr:uid="{00000000-0005-0000-0000-000036730000}"/>
    <cellStyle name="Normal 6 2 4 5 2 3 3 2" xfId="29719" xr:uid="{00000000-0005-0000-0000-000037730000}"/>
    <cellStyle name="Normal 6 2 4 5 2 3 3 3" xfId="29720" xr:uid="{00000000-0005-0000-0000-000038730000}"/>
    <cellStyle name="Normal 6 2 4 5 2 3 4" xfId="29721" xr:uid="{00000000-0005-0000-0000-000039730000}"/>
    <cellStyle name="Normal 6 2 4 5 2 3 5" xfId="29722" xr:uid="{00000000-0005-0000-0000-00003A730000}"/>
    <cellStyle name="Normal 6 2 4 5 2 3 6" xfId="29723" xr:uid="{00000000-0005-0000-0000-00003B730000}"/>
    <cellStyle name="Normal 6 2 4 5 2 4" xfId="29724" xr:uid="{00000000-0005-0000-0000-00003C730000}"/>
    <cellStyle name="Normal 6 2 4 5 2 4 2" xfId="29725" xr:uid="{00000000-0005-0000-0000-00003D730000}"/>
    <cellStyle name="Normal 6 2 4 5 2 4 3" xfId="29726" xr:uid="{00000000-0005-0000-0000-00003E730000}"/>
    <cellStyle name="Normal 6 2 4 5 2 4 4" xfId="29727" xr:uid="{00000000-0005-0000-0000-00003F730000}"/>
    <cellStyle name="Normal 6 2 4 5 2 5" xfId="29728" xr:uid="{00000000-0005-0000-0000-000040730000}"/>
    <cellStyle name="Normal 6 2 4 5 2 5 2" xfId="29729" xr:uid="{00000000-0005-0000-0000-000041730000}"/>
    <cellStyle name="Normal 6 2 4 5 2 5 3" xfId="29730" xr:uid="{00000000-0005-0000-0000-000042730000}"/>
    <cellStyle name="Normal 6 2 4 5 2 5 4" xfId="29731" xr:uid="{00000000-0005-0000-0000-000043730000}"/>
    <cellStyle name="Normal 6 2 4 5 2 6" xfId="29732" xr:uid="{00000000-0005-0000-0000-000044730000}"/>
    <cellStyle name="Normal 6 2 4 5 2 6 2" xfId="29733" xr:uid="{00000000-0005-0000-0000-000045730000}"/>
    <cellStyle name="Normal 6 2 4 5 2 6 3" xfId="29734" xr:uid="{00000000-0005-0000-0000-000046730000}"/>
    <cellStyle name="Normal 6 2 4 5 2 6 4" xfId="29735" xr:uid="{00000000-0005-0000-0000-000047730000}"/>
    <cellStyle name="Normal 6 2 4 5 2 7" xfId="29736" xr:uid="{00000000-0005-0000-0000-000048730000}"/>
    <cellStyle name="Normal 6 2 4 5 2 7 2" xfId="29737" xr:uid="{00000000-0005-0000-0000-000049730000}"/>
    <cellStyle name="Normal 6 2 4 5 2 7 3" xfId="29738" xr:uid="{00000000-0005-0000-0000-00004A730000}"/>
    <cellStyle name="Normal 6 2 4 5 2 8" xfId="29739" xr:uid="{00000000-0005-0000-0000-00004B730000}"/>
    <cellStyle name="Normal 6 2 4 5 2 9" xfId="29740" xr:uid="{00000000-0005-0000-0000-00004C730000}"/>
    <cellStyle name="Normal 6 2 4 5 3" xfId="29741" xr:uid="{00000000-0005-0000-0000-00004D730000}"/>
    <cellStyle name="Normal 6 2 4 5 3 2" xfId="29742" xr:uid="{00000000-0005-0000-0000-00004E730000}"/>
    <cellStyle name="Normal 6 2 4 5 3 2 2" xfId="29743" xr:uid="{00000000-0005-0000-0000-00004F730000}"/>
    <cellStyle name="Normal 6 2 4 5 3 2 2 2" xfId="29744" xr:uid="{00000000-0005-0000-0000-000050730000}"/>
    <cellStyle name="Normal 6 2 4 5 3 2 2 3" xfId="29745" xr:uid="{00000000-0005-0000-0000-000051730000}"/>
    <cellStyle name="Normal 6 2 4 5 3 2 2 4" xfId="29746" xr:uid="{00000000-0005-0000-0000-000052730000}"/>
    <cellStyle name="Normal 6 2 4 5 3 2 3" xfId="29747" xr:uid="{00000000-0005-0000-0000-000053730000}"/>
    <cellStyle name="Normal 6 2 4 5 3 2 3 2" xfId="29748" xr:uid="{00000000-0005-0000-0000-000054730000}"/>
    <cellStyle name="Normal 6 2 4 5 3 2 3 3" xfId="29749" xr:uid="{00000000-0005-0000-0000-000055730000}"/>
    <cellStyle name="Normal 6 2 4 5 3 2 4" xfId="29750" xr:uid="{00000000-0005-0000-0000-000056730000}"/>
    <cellStyle name="Normal 6 2 4 5 3 2 5" xfId="29751" xr:uid="{00000000-0005-0000-0000-000057730000}"/>
    <cellStyle name="Normal 6 2 4 5 3 2 6" xfId="29752" xr:uid="{00000000-0005-0000-0000-000058730000}"/>
    <cellStyle name="Normal 6 2 4 5 3 3" xfId="29753" xr:uid="{00000000-0005-0000-0000-000059730000}"/>
    <cellStyle name="Normal 6 2 4 5 3 3 2" xfId="29754" xr:uid="{00000000-0005-0000-0000-00005A730000}"/>
    <cellStyle name="Normal 6 2 4 5 3 3 3" xfId="29755" xr:uid="{00000000-0005-0000-0000-00005B730000}"/>
    <cellStyle name="Normal 6 2 4 5 3 3 4" xfId="29756" xr:uid="{00000000-0005-0000-0000-00005C730000}"/>
    <cellStyle name="Normal 6 2 4 5 3 4" xfId="29757" xr:uid="{00000000-0005-0000-0000-00005D730000}"/>
    <cellStyle name="Normal 6 2 4 5 3 4 2" xfId="29758" xr:uid="{00000000-0005-0000-0000-00005E730000}"/>
    <cellStyle name="Normal 6 2 4 5 3 4 3" xfId="29759" xr:uid="{00000000-0005-0000-0000-00005F730000}"/>
    <cellStyle name="Normal 6 2 4 5 3 4 4" xfId="29760" xr:uid="{00000000-0005-0000-0000-000060730000}"/>
    <cellStyle name="Normal 6 2 4 5 3 5" xfId="29761" xr:uid="{00000000-0005-0000-0000-000061730000}"/>
    <cellStyle name="Normal 6 2 4 5 3 5 2" xfId="29762" xr:uid="{00000000-0005-0000-0000-000062730000}"/>
    <cellStyle name="Normal 6 2 4 5 3 5 3" xfId="29763" xr:uid="{00000000-0005-0000-0000-000063730000}"/>
    <cellStyle name="Normal 6 2 4 5 3 5 4" xfId="29764" xr:uid="{00000000-0005-0000-0000-000064730000}"/>
    <cellStyle name="Normal 6 2 4 5 3 6" xfId="29765" xr:uid="{00000000-0005-0000-0000-000065730000}"/>
    <cellStyle name="Normal 6 2 4 5 3 6 2" xfId="29766" xr:uid="{00000000-0005-0000-0000-000066730000}"/>
    <cellStyle name="Normal 6 2 4 5 3 6 3" xfId="29767" xr:uid="{00000000-0005-0000-0000-000067730000}"/>
    <cellStyle name="Normal 6 2 4 5 3 7" xfId="29768" xr:uid="{00000000-0005-0000-0000-000068730000}"/>
    <cellStyle name="Normal 6 2 4 5 3 8" xfId="29769" xr:uid="{00000000-0005-0000-0000-000069730000}"/>
    <cellStyle name="Normal 6 2 4 5 3 9" xfId="29770" xr:uid="{00000000-0005-0000-0000-00006A730000}"/>
    <cellStyle name="Normal 6 2 4 5 4" xfId="29771" xr:uid="{00000000-0005-0000-0000-00006B730000}"/>
    <cellStyle name="Normal 6 2 4 5 4 2" xfId="29772" xr:uid="{00000000-0005-0000-0000-00006C730000}"/>
    <cellStyle name="Normal 6 2 4 5 4 2 2" xfId="29773" xr:uid="{00000000-0005-0000-0000-00006D730000}"/>
    <cellStyle name="Normal 6 2 4 5 4 2 3" xfId="29774" xr:uid="{00000000-0005-0000-0000-00006E730000}"/>
    <cellStyle name="Normal 6 2 4 5 4 2 4" xfId="29775" xr:uid="{00000000-0005-0000-0000-00006F730000}"/>
    <cellStyle name="Normal 6 2 4 5 4 3" xfId="29776" xr:uid="{00000000-0005-0000-0000-000070730000}"/>
    <cellStyle name="Normal 6 2 4 5 4 3 2" xfId="29777" xr:uid="{00000000-0005-0000-0000-000071730000}"/>
    <cellStyle name="Normal 6 2 4 5 4 3 3" xfId="29778" xr:uid="{00000000-0005-0000-0000-000072730000}"/>
    <cellStyle name="Normal 6 2 4 5 4 4" xfId="29779" xr:uid="{00000000-0005-0000-0000-000073730000}"/>
    <cellStyle name="Normal 6 2 4 5 4 5" xfId="29780" xr:uid="{00000000-0005-0000-0000-000074730000}"/>
    <cellStyle name="Normal 6 2 4 5 4 6" xfId="29781" xr:uid="{00000000-0005-0000-0000-000075730000}"/>
    <cellStyle name="Normal 6 2 4 5 5" xfId="29782" xr:uid="{00000000-0005-0000-0000-000076730000}"/>
    <cellStyle name="Normal 6 2 4 5 5 2" xfId="29783" xr:uid="{00000000-0005-0000-0000-000077730000}"/>
    <cellStyle name="Normal 6 2 4 5 5 3" xfId="29784" xr:uid="{00000000-0005-0000-0000-000078730000}"/>
    <cellStyle name="Normal 6 2 4 5 5 4" xfId="29785" xr:uid="{00000000-0005-0000-0000-000079730000}"/>
    <cellStyle name="Normal 6 2 4 5 6" xfId="29786" xr:uid="{00000000-0005-0000-0000-00007A730000}"/>
    <cellStyle name="Normal 6 2 4 5 6 2" xfId="29787" xr:uid="{00000000-0005-0000-0000-00007B730000}"/>
    <cellStyle name="Normal 6 2 4 5 6 3" xfId="29788" xr:uid="{00000000-0005-0000-0000-00007C730000}"/>
    <cellStyle name="Normal 6 2 4 5 6 4" xfId="29789" xr:uid="{00000000-0005-0000-0000-00007D730000}"/>
    <cellStyle name="Normal 6 2 4 5 7" xfId="29790" xr:uid="{00000000-0005-0000-0000-00007E730000}"/>
    <cellStyle name="Normal 6 2 4 5 7 2" xfId="29791" xr:uid="{00000000-0005-0000-0000-00007F730000}"/>
    <cellStyle name="Normal 6 2 4 5 7 3" xfId="29792" xr:uid="{00000000-0005-0000-0000-000080730000}"/>
    <cellStyle name="Normal 6 2 4 5 7 4" xfId="29793" xr:uid="{00000000-0005-0000-0000-000081730000}"/>
    <cellStyle name="Normal 6 2 4 5 8" xfId="29794" xr:uid="{00000000-0005-0000-0000-000082730000}"/>
    <cellStyle name="Normal 6 2 4 5 8 2" xfId="29795" xr:uid="{00000000-0005-0000-0000-000083730000}"/>
    <cellStyle name="Normal 6 2 4 5 8 3" xfId="29796" xr:uid="{00000000-0005-0000-0000-000084730000}"/>
    <cellStyle name="Normal 6 2 4 5 9" xfId="29797" xr:uid="{00000000-0005-0000-0000-000085730000}"/>
    <cellStyle name="Normal 6 2 4 6" xfId="29798" xr:uid="{00000000-0005-0000-0000-000086730000}"/>
    <cellStyle name="Normal 6 2 4 6 10" xfId="29799" xr:uid="{00000000-0005-0000-0000-000087730000}"/>
    <cellStyle name="Normal 6 2 4 6 11" xfId="29800" xr:uid="{00000000-0005-0000-0000-000088730000}"/>
    <cellStyle name="Normal 6 2 4 6 2" xfId="29801" xr:uid="{00000000-0005-0000-0000-000089730000}"/>
    <cellStyle name="Normal 6 2 4 6 2 10" xfId="29802" xr:uid="{00000000-0005-0000-0000-00008A730000}"/>
    <cellStyle name="Normal 6 2 4 6 2 2" xfId="29803" xr:uid="{00000000-0005-0000-0000-00008B730000}"/>
    <cellStyle name="Normal 6 2 4 6 2 2 2" xfId="29804" xr:uid="{00000000-0005-0000-0000-00008C730000}"/>
    <cellStyle name="Normal 6 2 4 6 2 2 2 2" xfId="29805" xr:uid="{00000000-0005-0000-0000-00008D730000}"/>
    <cellStyle name="Normal 6 2 4 6 2 2 2 2 2" xfId="29806" xr:uid="{00000000-0005-0000-0000-00008E730000}"/>
    <cellStyle name="Normal 6 2 4 6 2 2 2 2 3" xfId="29807" xr:uid="{00000000-0005-0000-0000-00008F730000}"/>
    <cellStyle name="Normal 6 2 4 6 2 2 2 2 4" xfId="29808" xr:uid="{00000000-0005-0000-0000-000090730000}"/>
    <cellStyle name="Normal 6 2 4 6 2 2 2 3" xfId="29809" xr:uid="{00000000-0005-0000-0000-000091730000}"/>
    <cellStyle name="Normal 6 2 4 6 2 2 2 3 2" xfId="29810" xr:uid="{00000000-0005-0000-0000-000092730000}"/>
    <cellStyle name="Normal 6 2 4 6 2 2 2 3 3" xfId="29811" xr:uid="{00000000-0005-0000-0000-000093730000}"/>
    <cellStyle name="Normal 6 2 4 6 2 2 2 4" xfId="29812" xr:uid="{00000000-0005-0000-0000-000094730000}"/>
    <cellStyle name="Normal 6 2 4 6 2 2 2 5" xfId="29813" xr:uid="{00000000-0005-0000-0000-000095730000}"/>
    <cellStyle name="Normal 6 2 4 6 2 2 2 6" xfId="29814" xr:uid="{00000000-0005-0000-0000-000096730000}"/>
    <cellStyle name="Normal 6 2 4 6 2 2 3" xfId="29815" xr:uid="{00000000-0005-0000-0000-000097730000}"/>
    <cellStyle name="Normal 6 2 4 6 2 2 3 2" xfId="29816" xr:uid="{00000000-0005-0000-0000-000098730000}"/>
    <cellStyle name="Normal 6 2 4 6 2 2 3 3" xfId="29817" xr:uid="{00000000-0005-0000-0000-000099730000}"/>
    <cellStyle name="Normal 6 2 4 6 2 2 3 4" xfId="29818" xr:uid="{00000000-0005-0000-0000-00009A730000}"/>
    <cellStyle name="Normal 6 2 4 6 2 2 4" xfId="29819" xr:uid="{00000000-0005-0000-0000-00009B730000}"/>
    <cellStyle name="Normal 6 2 4 6 2 2 4 2" xfId="29820" xr:uid="{00000000-0005-0000-0000-00009C730000}"/>
    <cellStyle name="Normal 6 2 4 6 2 2 4 3" xfId="29821" xr:uid="{00000000-0005-0000-0000-00009D730000}"/>
    <cellStyle name="Normal 6 2 4 6 2 2 4 4" xfId="29822" xr:uid="{00000000-0005-0000-0000-00009E730000}"/>
    <cellStyle name="Normal 6 2 4 6 2 2 5" xfId="29823" xr:uid="{00000000-0005-0000-0000-00009F730000}"/>
    <cellStyle name="Normal 6 2 4 6 2 2 5 2" xfId="29824" xr:uid="{00000000-0005-0000-0000-0000A0730000}"/>
    <cellStyle name="Normal 6 2 4 6 2 2 5 3" xfId="29825" xr:uid="{00000000-0005-0000-0000-0000A1730000}"/>
    <cellStyle name="Normal 6 2 4 6 2 2 5 4" xfId="29826" xr:uid="{00000000-0005-0000-0000-0000A2730000}"/>
    <cellStyle name="Normal 6 2 4 6 2 2 6" xfId="29827" xr:uid="{00000000-0005-0000-0000-0000A3730000}"/>
    <cellStyle name="Normal 6 2 4 6 2 2 6 2" xfId="29828" xr:uid="{00000000-0005-0000-0000-0000A4730000}"/>
    <cellStyle name="Normal 6 2 4 6 2 2 6 3" xfId="29829" xr:uid="{00000000-0005-0000-0000-0000A5730000}"/>
    <cellStyle name="Normal 6 2 4 6 2 2 7" xfId="29830" xr:uid="{00000000-0005-0000-0000-0000A6730000}"/>
    <cellStyle name="Normal 6 2 4 6 2 2 8" xfId="29831" xr:uid="{00000000-0005-0000-0000-0000A7730000}"/>
    <cellStyle name="Normal 6 2 4 6 2 2 9" xfId="29832" xr:uid="{00000000-0005-0000-0000-0000A8730000}"/>
    <cellStyle name="Normal 6 2 4 6 2 3" xfId="29833" xr:uid="{00000000-0005-0000-0000-0000A9730000}"/>
    <cellStyle name="Normal 6 2 4 6 2 3 2" xfId="29834" xr:uid="{00000000-0005-0000-0000-0000AA730000}"/>
    <cellStyle name="Normal 6 2 4 6 2 3 2 2" xfId="29835" xr:uid="{00000000-0005-0000-0000-0000AB730000}"/>
    <cellStyle name="Normal 6 2 4 6 2 3 2 3" xfId="29836" xr:uid="{00000000-0005-0000-0000-0000AC730000}"/>
    <cellStyle name="Normal 6 2 4 6 2 3 2 4" xfId="29837" xr:uid="{00000000-0005-0000-0000-0000AD730000}"/>
    <cellStyle name="Normal 6 2 4 6 2 3 3" xfId="29838" xr:uid="{00000000-0005-0000-0000-0000AE730000}"/>
    <cellStyle name="Normal 6 2 4 6 2 3 3 2" xfId="29839" xr:uid="{00000000-0005-0000-0000-0000AF730000}"/>
    <cellStyle name="Normal 6 2 4 6 2 3 3 3" xfId="29840" xr:uid="{00000000-0005-0000-0000-0000B0730000}"/>
    <cellStyle name="Normal 6 2 4 6 2 3 4" xfId="29841" xr:uid="{00000000-0005-0000-0000-0000B1730000}"/>
    <cellStyle name="Normal 6 2 4 6 2 3 5" xfId="29842" xr:uid="{00000000-0005-0000-0000-0000B2730000}"/>
    <cellStyle name="Normal 6 2 4 6 2 3 6" xfId="29843" xr:uid="{00000000-0005-0000-0000-0000B3730000}"/>
    <cellStyle name="Normal 6 2 4 6 2 4" xfId="29844" xr:uid="{00000000-0005-0000-0000-0000B4730000}"/>
    <cellStyle name="Normal 6 2 4 6 2 4 2" xfId="29845" xr:uid="{00000000-0005-0000-0000-0000B5730000}"/>
    <cellStyle name="Normal 6 2 4 6 2 4 3" xfId="29846" xr:uid="{00000000-0005-0000-0000-0000B6730000}"/>
    <cellStyle name="Normal 6 2 4 6 2 4 4" xfId="29847" xr:uid="{00000000-0005-0000-0000-0000B7730000}"/>
    <cellStyle name="Normal 6 2 4 6 2 5" xfId="29848" xr:uid="{00000000-0005-0000-0000-0000B8730000}"/>
    <cellStyle name="Normal 6 2 4 6 2 5 2" xfId="29849" xr:uid="{00000000-0005-0000-0000-0000B9730000}"/>
    <cellStyle name="Normal 6 2 4 6 2 5 3" xfId="29850" xr:uid="{00000000-0005-0000-0000-0000BA730000}"/>
    <cellStyle name="Normal 6 2 4 6 2 5 4" xfId="29851" xr:uid="{00000000-0005-0000-0000-0000BB730000}"/>
    <cellStyle name="Normal 6 2 4 6 2 6" xfId="29852" xr:uid="{00000000-0005-0000-0000-0000BC730000}"/>
    <cellStyle name="Normal 6 2 4 6 2 6 2" xfId="29853" xr:uid="{00000000-0005-0000-0000-0000BD730000}"/>
    <cellStyle name="Normal 6 2 4 6 2 6 3" xfId="29854" xr:uid="{00000000-0005-0000-0000-0000BE730000}"/>
    <cellStyle name="Normal 6 2 4 6 2 6 4" xfId="29855" xr:uid="{00000000-0005-0000-0000-0000BF730000}"/>
    <cellStyle name="Normal 6 2 4 6 2 7" xfId="29856" xr:uid="{00000000-0005-0000-0000-0000C0730000}"/>
    <cellStyle name="Normal 6 2 4 6 2 7 2" xfId="29857" xr:uid="{00000000-0005-0000-0000-0000C1730000}"/>
    <cellStyle name="Normal 6 2 4 6 2 7 3" xfId="29858" xr:uid="{00000000-0005-0000-0000-0000C2730000}"/>
    <cellStyle name="Normal 6 2 4 6 2 8" xfId="29859" xr:uid="{00000000-0005-0000-0000-0000C3730000}"/>
    <cellStyle name="Normal 6 2 4 6 2 9" xfId="29860" xr:uid="{00000000-0005-0000-0000-0000C4730000}"/>
    <cellStyle name="Normal 6 2 4 6 3" xfId="29861" xr:uid="{00000000-0005-0000-0000-0000C5730000}"/>
    <cellStyle name="Normal 6 2 4 6 3 2" xfId="29862" xr:uid="{00000000-0005-0000-0000-0000C6730000}"/>
    <cellStyle name="Normal 6 2 4 6 3 2 2" xfId="29863" xr:uid="{00000000-0005-0000-0000-0000C7730000}"/>
    <cellStyle name="Normal 6 2 4 6 3 2 2 2" xfId="29864" xr:uid="{00000000-0005-0000-0000-0000C8730000}"/>
    <cellStyle name="Normal 6 2 4 6 3 2 2 3" xfId="29865" xr:uid="{00000000-0005-0000-0000-0000C9730000}"/>
    <cellStyle name="Normal 6 2 4 6 3 2 2 4" xfId="29866" xr:uid="{00000000-0005-0000-0000-0000CA730000}"/>
    <cellStyle name="Normal 6 2 4 6 3 2 3" xfId="29867" xr:uid="{00000000-0005-0000-0000-0000CB730000}"/>
    <cellStyle name="Normal 6 2 4 6 3 2 3 2" xfId="29868" xr:uid="{00000000-0005-0000-0000-0000CC730000}"/>
    <cellStyle name="Normal 6 2 4 6 3 2 3 3" xfId="29869" xr:uid="{00000000-0005-0000-0000-0000CD730000}"/>
    <cellStyle name="Normal 6 2 4 6 3 2 4" xfId="29870" xr:uid="{00000000-0005-0000-0000-0000CE730000}"/>
    <cellStyle name="Normal 6 2 4 6 3 2 5" xfId="29871" xr:uid="{00000000-0005-0000-0000-0000CF730000}"/>
    <cellStyle name="Normal 6 2 4 6 3 2 6" xfId="29872" xr:uid="{00000000-0005-0000-0000-0000D0730000}"/>
    <cellStyle name="Normal 6 2 4 6 3 3" xfId="29873" xr:uid="{00000000-0005-0000-0000-0000D1730000}"/>
    <cellStyle name="Normal 6 2 4 6 3 3 2" xfId="29874" xr:uid="{00000000-0005-0000-0000-0000D2730000}"/>
    <cellStyle name="Normal 6 2 4 6 3 3 3" xfId="29875" xr:uid="{00000000-0005-0000-0000-0000D3730000}"/>
    <cellStyle name="Normal 6 2 4 6 3 3 4" xfId="29876" xr:uid="{00000000-0005-0000-0000-0000D4730000}"/>
    <cellStyle name="Normal 6 2 4 6 3 4" xfId="29877" xr:uid="{00000000-0005-0000-0000-0000D5730000}"/>
    <cellStyle name="Normal 6 2 4 6 3 4 2" xfId="29878" xr:uid="{00000000-0005-0000-0000-0000D6730000}"/>
    <cellStyle name="Normal 6 2 4 6 3 4 3" xfId="29879" xr:uid="{00000000-0005-0000-0000-0000D7730000}"/>
    <cellStyle name="Normal 6 2 4 6 3 4 4" xfId="29880" xr:uid="{00000000-0005-0000-0000-0000D8730000}"/>
    <cellStyle name="Normal 6 2 4 6 3 5" xfId="29881" xr:uid="{00000000-0005-0000-0000-0000D9730000}"/>
    <cellStyle name="Normal 6 2 4 6 3 5 2" xfId="29882" xr:uid="{00000000-0005-0000-0000-0000DA730000}"/>
    <cellStyle name="Normal 6 2 4 6 3 5 3" xfId="29883" xr:uid="{00000000-0005-0000-0000-0000DB730000}"/>
    <cellStyle name="Normal 6 2 4 6 3 5 4" xfId="29884" xr:uid="{00000000-0005-0000-0000-0000DC730000}"/>
    <cellStyle name="Normal 6 2 4 6 3 6" xfId="29885" xr:uid="{00000000-0005-0000-0000-0000DD730000}"/>
    <cellStyle name="Normal 6 2 4 6 3 6 2" xfId="29886" xr:uid="{00000000-0005-0000-0000-0000DE730000}"/>
    <cellStyle name="Normal 6 2 4 6 3 6 3" xfId="29887" xr:uid="{00000000-0005-0000-0000-0000DF730000}"/>
    <cellStyle name="Normal 6 2 4 6 3 7" xfId="29888" xr:uid="{00000000-0005-0000-0000-0000E0730000}"/>
    <cellStyle name="Normal 6 2 4 6 3 8" xfId="29889" xr:uid="{00000000-0005-0000-0000-0000E1730000}"/>
    <cellStyle name="Normal 6 2 4 6 3 9" xfId="29890" xr:uid="{00000000-0005-0000-0000-0000E2730000}"/>
    <cellStyle name="Normal 6 2 4 6 4" xfId="29891" xr:uid="{00000000-0005-0000-0000-0000E3730000}"/>
    <cellStyle name="Normal 6 2 4 6 4 2" xfId="29892" xr:uid="{00000000-0005-0000-0000-0000E4730000}"/>
    <cellStyle name="Normal 6 2 4 6 4 2 2" xfId="29893" xr:uid="{00000000-0005-0000-0000-0000E5730000}"/>
    <cellStyle name="Normal 6 2 4 6 4 2 3" xfId="29894" xr:uid="{00000000-0005-0000-0000-0000E6730000}"/>
    <cellStyle name="Normal 6 2 4 6 4 2 4" xfId="29895" xr:uid="{00000000-0005-0000-0000-0000E7730000}"/>
    <cellStyle name="Normal 6 2 4 6 4 3" xfId="29896" xr:uid="{00000000-0005-0000-0000-0000E8730000}"/>
    <cellStyle name="Normal 6 2 4 6 4 3 2" xfId="29897" xr:uid="{00000000-0005-0000-0000-0000E9730000}"/>
    <cellStyle name="Normal 6 2 4 6 4 3 3" xfId="29898" xr:uid="{00000000-0005-0000-0000-0000EA730000}"/>
    <cellStyle name="Normal 6 2 4 6 4 4" xfId="29899" xr:uid="{00000000-0005-0000-0000-0000EB730000}"/>
    <cellStyle name="Normal 6 2 4 6 4 5" xfId="29900" xr:uid="{00000000-0005-0000-0000-0000EC730000}"/>
    <cellStyle name="Normal 6 2 4 6 4 6" xfId="29901" xr:uid="{00000000-0005-0000-0000-0000ED730000}"/>
    <cellStyle name="Normal 6 2 4 6 5" xfId="29902" xr:uid="{00000000-0005-0000-0000-0000EE730000}"/>
    <cellStyle name="Normal 6 2 4 6 5 2" xfId="29903" xr:uid="{00000000-0005-0000-0000-0000EF730000}"/>
    <cellStyle name="Normal 6 2 4 6 5 3" xfId="29904" xr:uid="{00000000-0005-0000-0000-0000F0730000}"/>
    <cellStyle name="Normal 6 2 4 6 5 4" xfId="29905" xr:uid="{00000000-0005-0000-0000-0000F1730000}"/>
    <cellStyle name="Normal 6 2 4 6 6" xfId="29906" xr:uid="{00000000-0005-0000-0000-0000F2730000}"/>
    <cellStyle name="Normal 6 2 4 6 6 2" xfId="29907" xr:uid="{00000000-0005-0000-0000-0000F3730000}"/>
    <cellStyle name="Normal 6 2 4 6 6 3" xfId="29908" xr:uid="{00000000-0005-0000-0000-0000F4730000}"/>
    <cellStyle name="Normal 6 2 4 6 6 4" xfId="29909" xr:uid="{00000000-0005-0000-0000-0000F5730000}"/>
    <cellStyle name="Normal 6 2 4 6 7" xfId="29910" xr:uid="{00000000-0005-0000-0000-0000F6730000}"/>
    <cellStyle name="Normal 6 2 4 6 7 2" xfId="29911" xr:uid="{00000000-0005-0000-0000-0000F7730000}"/>
    <cellStyle name="Normal 6 2 4 6 7 3" xfId="29912" xr:uid="{00000000-0005-0000-0000-0000F8730000}"/>
    <cellStyle name="Normal 6 2 4 6 7 4" xfId="29913" xr:uid="{00000000-0005-0000-0000-0000F9730000}"/>
    <cellStyle name="Normal 6 2 4 6 8" xfId="29914" xr:uid="{00000000-0005-0000-0000-0000FA730000}"/>
    <cellStyle name="Normal 6 2 4 6 8 2" xfId="29915" xr:uid="{00000000-0005-0000-0000-0000FB730000}"/>
    <cellStyle name="Normal 6 2 4 6 8 3" xfId="29916" xr:uid="{00000000-0005-0000-0000-0000FC730000}"/>
    <cellStyle name="Normal 6 2 4 6 9" xfId="29917" xr:uid="{00000000-0005-0000-0000-0000FD730000}"/>
    <cellStyle name="Normal 6 2 4 7" xfId="29918" xr:uid="{00000000-0005-0000-0000-0000FE730000}"/>
    <cellStyle name="Normal 6 2 4 7 10" xfId="29919" xr:uid="{00000000-0005-0000-0000-0000FF730000}"/>
    <cellStyle name="Normal 6 2 4 7 2" xfId="29920" xr:uid="{00000000-0005-0000-0000-000000740000}"/>
    <cellStyle name="Normal 6 2 4 7 2 2" xfId="29921" xr:uid="{00000000-0005-0000-0000-000001740000}"/>
    <cellStyle name="Normal 6 2 4 7 2 2 2" xfId="29922" xr:uid="{00000000-0005-0000-0000-000002740000}"/>
    <cellStyle name="Normal 6 2 4 7 2 2 2 2" xfId="29923" xr:uid="{00000000-0005-0000-0000-000003740000}"/>
    <cellStyle name="Normal 6 2 4 7 2 2 2 3" xfId="29924" xr:uid="{00000000-0005-0000-0000-000004740000}"/>
    <cellStyle name="Normal 6 2 4 7 2 2 2 4" xfId="29925" xr:uid="{00000000-0005-0000-0000-000005740000}"/>
    <cellStyle name="Normal 6 2 4 7 2 2 3" xfId="29926" xr:uid="{00000000-0005-0000-0000-000006740000}"/>
    <cellStyle name="Normal 6 2 4 7 2 2 3 2" xfId="29927" xr:uid="{00000000-0005-0000-0000-000007740000}"/>
    <cellStyle name="Normal 6 2 4 7 2 2 3 3" xfId="29928" xr:uid="{00000000-0005-0000-0000-000008740000}"/>
    <cellStyle name="Normal 6 2 4 7 2 2 4" xfId="29929" xr:uid="{00000000-0005-0000-0000-000009740000}"/>
    <cellStyle name="Normal 6 2 4 7 2 2 5" xfId="29930" xr:uid="{00000000-0005-0000-0000-00000A740000}"/>
    <cellStyle name="Normal 6 2 4 7 2 2 6" xfId="29931" xr:uid="{00000000-0005-0000-0000-00000B740000}"/>
    <cellStyle name="Normal 6 2 4 7 2 3" xfId="29932" xr:uid="{00000000-0005-0000-0000-00000C740000}"/>
    <cellStyle name="Normal 6 2 4 7 2 3 2" xfId="29933" xr:uid="{00000000-0005-0000-0000-00000D740000}"/>
    <cellStyle name="Normal 6 2 4 7 2 3 3" xfId="29934" xr:uid="{00000000-0005-0000-0000-00000E740000}"/>
    <cellStyle name="Normal 6 2 4 7 2 3 4" xfId="29935" xr:uid="{00000000-0005-0000-0000-00000F740000}"/>
    <cellStyle name="Normal 6 2 4 7 2 4" xfId="29936" xr:uid="{00000000-0005-0000-0000-000010740000}"/>
    <cellStyle name="Normal 6 2 4 7 2 4 2" xfId="29937" xr:uid="{00000000-0005-0000-0000-000011740000}"/>
    <cellStyle name="Normal 6 2 4 7 2 4 3" xfId="29938" xr:uid="{00000000-0005-0000-0000-000012740000}"/>
    <cellStyle name="Normal 6 2 4 7 2 4 4" xfId="29939" xr:uid="{00000000-0005-0000-0000-000013740000}"/>
    <cellStyle name="Normal 6 2 4 7 2 5" xfId="29940" xr:uid="{00000000-0005-0000-0000-000014740000}"/>
    <cellStyle name="Normal 6 2 4 7 2 5 2" xfId="29941" xr:uid="{00000000-0005-0000-0000-000015740000}"/>
    <cellStyle name="Normal 6 2 4 7 2 5 3" xfId="29942" xr:uid="{00000000-0005-0000-0000-000016740000}"/>
    <cellStyle name="Normal 6 2 4 7 2 5 4" xfId="29943" xr:uid="{00000000-0005-0000-0000-000017740000}"/>
    <cellStyle name="Normal 6 2 4 7 2 6" xfId="29944" xr:uid="{00000000-0005-0000-0000-000018740000}"/>
    <cellStyle name="Normal 6 2 4 7 2 6 2" xfId="29945" xr:uid="{00000000-0005-0000-0000-000019740000}"/>
    <cellStyle name="Normal 6 2 4 7 2 6 3" xfId="29946" xr:uid="{00000000-0005-0000-0000-00001A740000}"/>
    <cellStyle name="Normal 6 2 4 7 2 7" xfId="29947" xr:uid="{00000000-0005-0000-0000-00001B740000}"/>
    <cellStyle name="Normal 6 2 4 7 2 8" xfId="29948" xr:uid="{00000000-0005-0000-0000-00001C740000}"/>
    <cellStyle name="Normal 6 2 4 7 2 9" xfId="29949" xr:uid="{00000000-0005-0000-0000-00001D740000}"/>
    <cellStyle name="Normal 6 2 4 7 3" xfId="29950" xr:uid="{00000000-0005-0000-0000-00001E740000}"/>
    <cellStyle name="Normal 6 2 4 7 3 2" xfId="29951" xr:uid="{00000000-0005-0000-0000-00001F740000}"/>
    <cellStyle name="Normal 6 2 4 7 3 2 2" xfId="29952" xr:uid="{00000000-0005-0000-0000-000020740000}"/>
    <cellStyle name="Normal 6 2 4 7 3 2 3" xfId="29953" xr:uid="{00000000-0005-0000-0000-000021740000}"/>
    <cellStyle name="Normal 6 2 4 7 3 2 4" xfId="29954" xr:uid="{00000000-0005-0000-0000-000022740000}"/>
    <cellStyle name="Normal 6 2 4 7 3 3" xfId="29955" xr:uid="{00000000-0005-0000-0000-000023740000}"/>
    <cellStyle name="Normal 6 2 4 7 3 3 2" xfId="29956" xr:uid="{00000000-0005-0000-0000-000024740000}"/>
    <cellStyle name="Normal 6 2 4 7 3 3 3" xfId="29957" xr:uid="{00000000-0005-0000-0000-000025740000}"/>
    <cellStyle name="Normal 6 2 4 7 3 4" xfId="29958" xr:uid="{00000000-0005-0000-0000-000026740000}"/>
    <cellStyle name="Normal 6 2 4 7 3 5" xfId="29959" xr:uid="{00000000-0005-0000-0000-000027740000}"/>
    <cellStyle name="Normal 6 2 4 7 3 6" xfId="29960" xr:uid="{00000000-0005-0000-0000-000028740000}"/>
    <cellStyle name="Normal 6 2 4 7 4" xfId="29961" xr:uid="{00000000-0005-0000-0000-000029740000}"/>
    <cellStyle name="Normal 6 2 4 7 4 2" xfId="29962" xr:uid="{00000000-0005-0000-0000-00002A740000}"/>
    <cellStyle name="Normal 6 2 4 7 4 3" xfId="29963" xr:uid="{00000000-0005-0000-0000-00002B740000}"/>
    <cellStyle name="Normal 6 2 4 7 4 4" xfId="29964" xr:uid="{00000000-0005-0000-0000-00002C740000}"/>
    <cellStyle name="Normal 6 2 4 7 5" xfId="29965" xr:uid="{00000000-0005-0000-0000-00002D740000}"/>
    <cellStyle name="Normal 6 2 4 7 5 2" xfId="29966" xr:uid="{00000000-0005-0000-0000-00002E740000}"/>
    <cellStyle name="Normal 6 2 4 7 5 3" xfId="29967" xr:uid="{00000000-0005-0000-0000-00002F740000}"/>
    <cellStyle name="Normal 6 2 4 7 5 4" xfId="29968" xr:uid="{00000000-0005-0000-0000-000030740000}"/>
    <cellStyle name="Normal 6 2 4 7 6" xfId="29969" xr:uid="{00000000-0005-0000-0000-000031740000}"/>
    <cellStyle name="Normal 6 2 4 7 6 2" xfId="29970" xr:uid="{00000000-0005-0000-0000-000032740000}"/>
    <cellStyle name="Normal 6 2 4 7 6 3" xfId="29971" xr:uid="{00000000-0005-0000-0000-000033740000}"/>
    <cellStyle name="Normal 6 2 4 7 6 4" xfId="29972" xr:uid="{00000000-0005-0000-0000-000034740000}"/>
    <cellStyle name="Normal 6 2 4 7 7" xfId="29973" xr:uid="{00000000-0005-0000-0000-000035740000}"/>
    <cellStyle name="Normal 6 2 4 7 7 2" xfId="29974" xr:uid="{00000000-0005-0000-0000-000036740000}"/>
    <cellStyle name="Normal 6 2 4 7 7 3" xfId="29975" xr:uid="{00000000-0005-0000-0000-000037740000}"/>
    <cellStyle name="Normal 6 2 4 7 8" xfId="29976" xr:uid="{00000000-0005-0000-0000-000038740000}"/>
    <cellStyle name="Normal 6 2 4 7 9" xfId="29977" xr:uid="{00000000-0005-0000-0000-000039740000}"/>
    <cellStyle name="Normal 6 2 4 8" xfId="29978" xr:uid="{00000000-0005-0000-0000-00003A740000}"/>
    <cellStyle name="Normal 6 2 4 8 2" xfId="29979" xr:uid="{00000000-0005-0000-0000-00003B740000}"/>
    <cellStyle name="Normal 6 2 4 8 2 2" xfId="29980" xr:uid="{00000000-0005-0000-0000-00003C740000}"/>
    <cellStyle name="Normal 6 2 4 8 2 2 2" xfId="29981" xr:uid="{00000000-0005-0000-0000-00003D740000}"/>
    <cellStyle name="Normal 6 2 4 8 2 2 3" xfId="29982" xr:uid="{00000000-0005-0000-0000-00003E740000}"/>
    <cellStyle name="Normal 6 2 4 8 2 2 4" xfId="29983" xr:uid="{00000000-0005-0000-0000-00003F740000}"/>
    <cellStyle name="Normal 6 2 4 8 2 3" xfId="29984" xr:uid="{00000000-0005-0000-0000-000040740000}"/>
    <cellStyle name="Normal 6 2 4 8 2 3 2" xfId="29985" xr:uid="{00000000-0005-0000-0000-000041740000}"/>
    <cellStyle name="Normal 6 2 4 8 2 3 3" xfId="29986" xr:uid="{00000000-0005-0000-0000-000042740000}"/>
    <cellStyle name="Normal 6 2 4 8 2 4" xfId="29987" xr:uid="{00000000-0005-0000-0000-000043740000}"/>
    <cellStyle name="Normal 6 2 4 8 2 5" xfId="29988" xr:uid="{00000000-0005-0000-0000-000044740000}"/>
    <cellStyle name="Normal 6 2 4 8 2 6" xfId="29989" xr:uid="{00000000-0005-0000-0000-000045740000}"/>
    <cellStyle name="Normal 6 2 4 8 3" xfId="29990" xr:uid="{00000000-0005-0000-0000-000046740000}"/>
    <cellStyle name="Normal 6 2 4 8 3 2" xfId="29991" xr:uid="{00000000-0005-0000-0000-000047740000}"/>
    <cellStyle name="Normal 6 2 4 8 3 3" xfId="29992" xr:uid="{00000000-0005-0000-0000-000048740000}"/>
    <cellStyle name="Normal 6 2 4 8 3 4" xfId="29993" xr:uid="{00000000-0005-0000-0000-000049740000}"/>
    <cellStyle name="Normal 6 2 4 8 4" xfId="29994" xr:uid="{00000000-0005-0000-0000-00004A740000}"/>
    <cellStyle name="Normal 6 2 4 8 4 2" xfId="29995" xr:uid="{00000000-0005-0000-0000-00004B740000}"/>
    <cellStyle name="Normal 6 2 4 8 4 3" xfId="29996" xr:uid="{00000000-0005-0000-0000-00004C740000}"/>
    <cellStyle name="Normal 6 2 4 8 4 4" xfId="29997" xr:uid="{00000000-0005-0000-0000-00004D740000}"/>
    <cellStyle name="Normal 6 2 4 8 5" xfId="29998" xr:uid="{00000000-0005-0000-0000-00004E740000}"/>
    <cellStyle name="Normal 6 2 4 8 5 2" xfId="29999" xr:uid="{00000000-0005-0000-0000-00004F740000}"/>
    <cellStyle name="Normal 6 2 4 8 5 3" xfId="30000" xr:uid="{00000000-0005-0000-0000-000050740000}"/>
    <cellStyle name="Normal 6 2 4 8 5 4" xfId="30001" xr:uid="{00000000-0005-0000-0000-000051740000}"/>
    <cellStyle name="Normal 6 2 4 8 6" xfId="30002" xr:uid="{00000000-0005-0000-0000-000052740000}"/>
    <cellStyle name="Normal 6 2 4 8 6 2" xfId="30003" xr:uid="{00000000-0005-0000-0000-000053740000}"/>
    <cellStyle name="Normal 6 2 4 8 6 3" xfId="30004" xr:uid="{00000000-0005-0000-0000-000054740000}"/>
    <cellStyle name="Normal 6 2 4 8 7" xfId="30005" xr:uid="{00000000-0005-0000-0000-000055740000}"/>
    <cellStyle name="Normal 6 2 4 8 8" xfId="30006" xr:uid="{00000000-0005-0000-0000-000056740000}"/>
    <cellStyle name="Normal 6 2 4 8 9" xfId="30007" xr:uid="{00000000-0005-0000-0000-000057740000}"/>
    <cellStyle name="Normal 6 2 4 9" xfId="30008" xr:uid="{00000000-0005-0000-0000-000058740000}"/>
    <cellStyle name="Normal 6 2 4 9 2" xfId="30009" xr:uid="{00000000-0005-0000-0000-000059740000}"/>
    <cellStyle name="Normal 6 2 4 9 2 2" xfId="30010" xr:uid="{00000000-0005-0000-0000-00005A740000}"/>
    <cellStyle name="Normal 6 2 4 9 2 2 2" xfId="30011" xr:uid="{00000000-0005-0000-0000-00005B740000}"/>
    <cellStyle name="Normal 6 2 4 9 2 2 3" xfId="30012" xr:uid="{00000000-0005-0000-0000-00005C740000}"/>
    <cellStyle name="Normal 6 2 4 9 2 2 4" xfId="30013" xr:uid="{00000000-0005-0000-0000-00005D740000}"/>
    <cellStyle name="Normal 6 2 4 9 2 3" xfId="30014" xr:uid="{00000000-0005-0000-0000-00005E740000}"/>
    <cellStyle name="Normal 6 2 4 9 2 3 2" xfId="30015" xr:uid="{00000000-0005-0000-0000-00005F740000}"/>
    <cellStyle name="Normal 6 2 4 9 2 3 3" xfId="30016" xr:uid="{00000000-0005-0000-0000-000060740000}"/>
    <cellStyle name="Normal 6 2 4 9 2 4" xfId="30017" xr:uid="{00000000-0005-0000-0000-000061740000}"/>
    <cellStyle name="Normal 6 2 4 9 2 5" xfId="30018" xr:uid="{00000000-0005-0000-0000-000062740000}"/>
    <cellStyle name="Normal 6 2 4 9 2 6" xfId="30019" xr:uid="{00000000-0005-0000-0000-000063740000}"/>
    <cellStyle name="Normal 6 2 4 9 3" xfId="30020" xr:uid="{00000000-0005-0000-0000-000064740000}"/>
    <cellStyle name="Normal 6 2 4 9 3 2" xfId="30021" xr:uid="{00000000-0005-0000-0000-000065740000}"/>
    <cellStyle name="Normal 6 2 4 9 3 3" xfId="30022" xr:uid="{00000000-0005-0000-0000-000066740000}"/>
    <cellStyle name="Normal 6 2 4 9 3 4" xfId="30023" xr:uid="{00000000-0005-0000-0000-000067740000}"/>
    <cellStyle name="Normal 6 2 4 9 4" xfId="30024" xr:uid="{00000000-0005-0000-0000-000068740000}"/>
    <cellStyle name="Normal 6 2 4 9 4 2" xfId="30025" xr:uid="{00000000-0005-0000-0000-000069740000}"/>
    <cellStyle name="Normal 6 2 4 9 4 3" xfId="30026" xr:uid="{00000000-0005-0000-0000-00006A740000}"/>
    <cellStyle name="Normal 6 2 4 9 4 4" xfId="30027" xr:uid="{00000000-0005-0000-0000-00006B740000}"/>
    <cellStyle name="Normal 6 2 4 9 5" xfId="30028" xr:uid="{00000000-0005-0000-0000-00006C740000}"/>
    <cellStyle name="Normal 6 2 4 9 5 2" xfId="30029" xr:uid="{00000000-0005-0000-0000-00006D740000}"/>
    <cellStyle name="Normal 6 2 4 9 5 3" xfId="30030" xr:uid="{00000000-0005-0000-0000-00006E740000}"/>
    <cellStyle name="Normal 6 2 4 9 5 4" xfId="30031" xr:uid="{00000000-0005-0000-0000-00006F740000}"/>
    <cellStyle name="Normal 6 2 4 9 6" xfId="30032" xr:uid="{00000000-0005-0000-0000-000070740000}"/>
    <cellStyle name="Normal 6 2 4 9 6 2" xfId="30033" xr:uid="{00000000-0005-0000-0000-000071740000}"/>
    <cellStyle name="Normal 6 2 4 9 6 3" xfId="30034" xr:uid="{00000000-0005-0000-0000-000072740000}"/>
    <cellStyle name="Normal 6 2 4 9 7" xfId="30035" xr:uid="{00000000-0005-0000-0000-000073740000}"/>
    <cellStyle name="Normal 6 2 4 9 8" xfId="30036" xr:uid="{00000000-0005-0000-0000-000074740000}"/>
    <cellStyle name="Normal 6 2 4 9 9" xfId="30037" xr:uid="{00000000-0005-0000-0000-000075740000}"/>
    <cellStyle name="Normal 6 2 5" xfId="259" xr:uid="{00000000-0005-0000-0000-000076740000}"/>
    <cellStyle name="Normal 6 2 5 10" xfId="30038" xr:uid="{00000000-0005-0000-0000-000077740000}"/>
    <cellStyle name="Normal 6 2 5 10 2" xfId="30039" xr:uid="{00000000-0005-0000-0000-000078740000}"/>
    <cellStyle name="Normal 6 2 5 10 3" xfId="30040" xr:uid="{00000000-0005-0000-0000-000079740000}"/>
    <cellStyle name="Normal 6 2 5 10 4" xfId="30041" xr:uid="{00000000-0005-0000-0000-00007A740000}"/>
    <cellStyle name="Normal 6 2 5 11" xfId="30042" xr:uid="{00000000-0005-0000-0000-00007B740000}"/>
    <cellStyle name="Normal 6 2 5 11 2" xfId="30043" xr:uid="{00000000-0005-0000-0000-00007C740000}"/>
    <cellStyle name="Normal 6 2 5 11 3" xfId="30044" xr:uid="{00000000-0005-0000-0000-00007D740000}"/>
    <cellStyle name="Normal 6 2 5 12" xfId="30045" xr:uid="{00000000-0005-0000-0000-00007E740000}"/>
    <cellStyle name="Normal 6 2 5 13" xfId="30046" xr:uid="{00000000-0005-0000-0000-00007F740000}"/>
    <cellStyle name="Normal 6 2 5 14" xfId="30047" xr:uid="{00000000-0005-0000-0000-000080740000}"/>
    <cellStyle name="Normal 6 2 5 2" xfId="549" xr:uid="{00000000-0005-0000-0000-000081740000}"/>
    <cellStyle name="Normal 6 2 5 2 10" xfId="30048" xr:uid="{00000000-0005-0000-0000-000082740000}"/>
    <cellStyle name="Normal 6 2 5 2 11" xfId="30049" xr:uid="{00000000-0005-0000-0000-000083740000}"/>
    <cellStyle name="Normal 6 2 5 2 2" xfId="30050" xr:uid="{00000000-0005-0000-0000-000084740000}"/>
    <cellStyle name="Normal 6 2 5 2 2 10" xfId="30051" xr:uid="{00000000-0005-0000-0000-000085740000}"/>
    <cellStyle name="Normal 6 2 5 2 2 2" xfId="30052" xr:uid="{00000000-0005-0000-0000-000086740000}"/>
    <cellStyle name="Normal 6 2 5 2 2 2 2" xfId="30053" xr:uid="{00000000-0005-0000-0000-000087740000}"/>
    <cellStyle name="Normal 6 2 5 2 2 2 2 2" xfId="30054" xr:uid="{00000000-0005-0000-0000-000088740000}"/>
    <cellStyle name="Normal 6 2 5 2 2 2 2 2 2" xfId="30055" xr:uid="{00000000-0005-0000-0000-000089740000}"/>
    <cellStyle name="Normal 6 2 5 2 2 2 2 2 3" xfId="30056" xr:uid="{00000000-0005-0000-0000-00008A740000}"/>
    <cellStyle name="Normal 6 2 5 2 2 2 2 2 4" xfId="30057" xr:uid="{00000000-0005-0000-0000-00008B740000}"/>
    <cellStyle name="Normal 6 2 5 2 2 2 2 3" xfId="30058" xr:uid="{00000000-0005-0000-0000-00008C740000}"/>
    <cellStyle name="Normal 6 2 5 2 2 2 2 3 2" xfId="30059" xr:uid="{00000000-0005-0000-0000-00008D740000}"/>
    <cellStyle name="Normal 6 2 5 2 2 2 2 3 3" xfId="30060" xr:uid="{00000000-0005-0000-0000-00008E740000}"/>
    <cellStyle name="Normal 6 2 5 2 2 2 2 4" xfId="30061" xr:uid="{00000000-0005-0000-0000-00008F740000}"/>
    <cellStyle name="Normal 6 2 5 2 2 2 2 5" xfId="30062" xr:uid="{00000000-0005-0000-0000-000090740000}"/>
    <cellStyle name="Normal 6 2 5 2 2 2 2 6" xfId="30063" xr:uid="{00000000-0005-0000-0000-000091740000}"/>
    <cellStyle name="Normal 6 2 5 2 2 2 3" xfId="30064" xr:uid="{00000000-0005-0000-0000-000092740000}"/>
    <cellStyle name="Normal 6 2 5 2 2 2 3 2" xfId="30065" xr:uid="{00000000-0005-0000-0000-000093740000}"/>
    <cellStyle name="Normal 6 2 5 2 2 2 3 3" xfId="30066" xr:uid="{00000000-0005-0000-0000-000094740000}"/>
    <cellStyle name="Normal 6 2 5 2 2 2 3 4" xfId="30067" xr:uid="{00000000-0005-0000-0000-000095740000}"/>
    <cellStyle name="Normal 6 2 5 2 2 2 4" xfId="30068" xr:uid="{00000000-0005-0000-0000-000096740000}"/>
    <cellStyle name="Normal 6 2 5 2 2 2 4 2" xfId="30069" xr:uid="{00000000-0005-0000-0000-000097740000}"/>
    <cellStyle name="Normal 6 2 5 2 2 2 4 3" xfId="30070" xr:uid="{00000000-0005-0000-0000-000098740000}"/>
    <cellStyle name="Normal 6 2 5 2 2 2 4 4" xfId="30071" xr:uid="{00000000-0005-0000-0000-000099740000}"/>
    <cellStyle name="Normal 6 2 5 2 2 2 5" xfId="30072" xr:uid="{00000000-0005-0000-0000-00009A740000}"/>
    <cellStyle name="Normal 6 2 5 2 2 2 5 2" xfId="30073" xr:uid="{00000000-0005-0000-0000-00009B740000}"/>
    <cellStyle name="Normal 6 2 5 2 2 2 5 3" xfId="30074" xr:uid="{00000000-0005-0000-0000-00009C740000}"/>
    <cellStyle name="Normal 6 2 5 2 2 2 5 4" xfId="30075" xr:uid="{00000000-0005-0000-0000-00009D740000}"/>
    <cellStyle name="Normal 6 2 5 2 2 2 6" xfId="30076" xr:uid="{00000000-0005-0000-0000-00009E740000}"/>
    <cellStyle name="Normal 6 2 5 2 2 2 6 2" xfId="30077" xr:uid="{00000000-0005-0000-0000-00009F740000}"/>
    <cellStyle name="Normal 6 2 5 2 2 2 6 3" xfId="30078" xr:uid="{00000000-0005-0000-0000-0000A0740000}"/>
    <cellStyle name="Normal 6 2 5 2 2 2 7" xfId="30079" xr:uid="{00000000-0005-0000-0000-0000A1740000}"/>
    <cellStyle name="Normal 6 2 5 2 2 2 8" xfId="30080" xr:uid="{00000000-0005-0000-0000-0000A2740000}"/>
    <cellStyle name="Normal 6 2 5 2 2 2 9" xfId="30081" xr:uid="{00000000-0005-0000-0000-0000A3740000}"/>
    <cellStyle name="Normal 6 2 5 2 2 3" xfId="30082" xr:uid="{00000000-0005-0000-0000-0000A4740000}"/>
    <cellStyle name="Normal 6 2 5 2 2 3 2" xfId="30083" xr:uid="{00000000-0005-0000-0000-0000A5740000}"/>
    <cellStyle name="Normal 6 2 5 2 2 3 2 2" xfId="30084" xr:uid="{00000000-0005-0000-0000-0000A6740000}"/>
    <cellStyle name="Normal 6 2 5 2 2 3 2 3" xfId="30085" xr:uid="{00000000-0005-0000-0000-0000A7740000}"/>
    <cellStyle name="Normal 6 2 5 2 2 3 2 4" xfId="30086" xr:uid="{00000000-0005-0000-0000-0000A8740000}"/>
    <cellStyle name="Normal 6 2 5 2 2 3 3" xfId="30087" xr:uid="{00000000-0005-0000-0000-0000A9740000}"/>
    <cellStyle name="Normal 6 2 5 2 2 3 3 2" xfId="30088" xr:uid="{00000000-0005-0000-0000-0000AA740000}"/>
    <cellStyle name="Normal 6 2 5 2 2 3 3 3" xfId="30089" xr:uid="{00000000-0005-0000-0000-0000AB740000}"/>
    <cellStyle name="Normal 6 2 5 2 2 3 4" xfId="30090" xr:uid="{00000000-0005-0000-0000-0000AC740000}"/>
    <cellStyle name="Normal 6 2 5 2 2 3 5" xfId="30091" xr:uid="{00000000-0005-0000-0000-0000AD740000}"/>
    <cellStyle name="Normal 6 2 5 2 2 3 6" xfId="30092" xr:uid="{00000000-0005-0000-0000-0000AE740000}"/>
    <cellStyle name="Normal 6 2 5 2 2 4" xfId="30093" xr:uid="{00000000-0005-0000-0000-0000AF740000}"/>
    <cellStyle name="Normal 6 2 5 2 2 4 2" xfId="30094" xr:uid="{00000000-0005-0000-0000-0000B0740000}"/>
    <cellStyle name="Normal 6 2 5 2 2 4 3" xfId="30095" xr:uid="{00000000-0005-0000-0000-0000B1740000}"/>
    <cellStyle name="Normal 6 2 5 2 2 4 4" xfId="30096" xr:uid="{00000000-0005-0000-0000-0000B2740000}"/>
    <cellStyle name="Normal 6 2 5 2 2 5" xfId="30097" xr:uid="{00000000-0005-0000-0000-0000B3740000}"/>
    <cellStyle name="Normal 6 2 5 2 2 5 2" xfId="30098" xr:uid="{00000000-0005-0000-0000-0000B4740000}"/>
    <cellStyle name="Normal 6 2 5 2 2 5 3" xfId="30099" xr:uid="{00000000-0005-0000-0000-0000B5740000}"/>
    <cellStyle name="Normal 6 2 5 2 2 5 4" xfId="30100" xr:uid="{00000000-0005-0000-0000-0000B6740000}"/>
    <cellStyle name="Normal 6 2 5 2 2 6" xfId="30101" xr:uid="{00000000-0005-0000-0000-0000B7740000}"/>
    <cellStyle name="Normal 6 2 5 2 2 6 2" xfId="30102" xr:uid="{00000000-0005-0000-0000-0000B8740000}"/>
    <cellStyle name="Normal 6 2 5 2 2 6 3" xfId="30103" xr:uid="{00000000-0005-0000-0000-0000B9740000}"/>
    <cellStyle name="Normal 6 2 5 2 2 6 4" xfId="30104" xr:uid="{00000000-0005-0000-0000-0000BA740000}"/>
    <cellStyle name="Normal 6 2 5 2 2 7" xfId="30105" xr:uid="{00000000-0005-0000-0000-0000BB740000}"/>
    <cellStyle name="Normal 6 2 5 2 2 7 2" xfId="30106" xr:uid="{00000000-0005-0000-0000-0000BC740000}"/>
    <cellStyle name="Normal 6 2 5 2 2 7 3" xfId="30107" xr:uid="{00000000-0005-0000-0000-0000BD740000}"/>
    <cellStyle name="Normal 6 2 5 2 2 8" xfId="30108" xr:uid="{00000000-0005-0000-0000-0000BE740000}"/>
    <cellStyle name="Normal 6 2 5 2 2 9" xfId="30109" xr:uid="{00000000-0005-0000-0000-0000BF740000}"/>
    <cellStyle name="Normal 6 2 5 2 3" xfId="30110" xr:uid="{00000000-0005-0000-0000-0000C0740000}"/>
    <cellStyle name="Normal 6 2 5 2 3 2" xfId="30111" xr:uid="{00000000-0005-0000-0000-0000C1740000}"/>
    <cellStyle name="Normal 6 2 5 2 3 2 2" xfId="30112" xr:uid="{00000000-0005-0000-0000-0000C2740000}"/>
    <cellStyle name="Normal 6 2 5 2 3 2 2 2" xfId="30113" xr:uid="{00000000-0005-0000-0000-0000C3740000}"/>
    <cellStyle name="Normal 6 2 5 2 3 2 2 3" xfId="30114" xr:uid="{00000000-0005-0000-0000-0000C4740000}"/>
    <cellStyle name="Normal 6 2 5 2 3 2 2 4" xfId="30115" xr:uid="{00000000-0005-0000-0000-0000C5740000}"/>
    <cellStyle name="Normal 6 2 5 2 3 2 3" xfId="30116" xr:uid="{00000000-0005-0000-0000-0000C6740000}"/>
    <cellStyle name="Normal 6 2 5 2 3 2 3 2" xfId="30117" xr:uid="{00000000-0005-0000-0000-0000C7740000}"/>
    <cellStyle name="Normal 6 2 5 2 3 2 3 3" xfId="30118" xr:uid="{00000000-0005-0000-0000-0000C8740000}"/>
    <cellStyle name="Normal 6 2 5 2 3 2 4" xfId="30119" xr:uid="{00000000-0005-0000-0000-0000C9740000}"/>
    <cellStyle name="Normal 6 2 5 2 3 2 5" xfId="30120" xr:uid="{00000000-0005-0000-0000-0000CA740000}"/>
    <cellStyle name="Normal 6 2 5 2 3 2 6" xfId="30121" xr:uid="{00000000-0005-0000-0000-0000CB740000}"/>
    <cellStyle name="Normal 6 2 5 2 3 3" xfId="30122" xr:uid="{00000000-0005-0000-0000-0000CC740000}"/>
    <cellStyle name="Normal 6 2 5 2 3 3 2" xfId="30123" xr:uid="{00000000-0005-0000-0000-0000CD740000}"/>
    <cellStyle name="Normal 6 2 5 2 3 3 3" xfId="30124" xr:uid="{00000000-0005-0000-0000-0000CE740000}"/>
    <cellStyle name="Normal 6 2 5 2 3 3 4" xfId="30125" xr:uid="{00000000-0005-0000-0000-0000CF740000}"/>
    <cellStyle name="Normal 6 2 5 2 3 4" xfId="30126" xr:uid="{00000000-0005-0000-0000-0000D0740000}"/>
    <cellStyle name="Normal 6 2 5 2 3 4 2" xfId="30127" xr:uid="{00000000-0005-0000-0000-0000D1740000}"/>
    <cellStyle name="Normal 6 2 5 2 3 4 3" xfId="30128" xr:uid="{00000000-0005-0000-0000-0000D2740000}"/>
    <cellStyle name="Normal 6 2 5 2 3 4 4" xfId="30129" xr:uid="{00000000-0005-0000-0000-0000D3740000}"/>
    <cellStyle name="Normal 6 2 5 2 3 5" xfId="30130" xr:uid="{00000000-0005-0000-0000-0000D4740000}"/>
    <cellStyle name="Normal 6 2 5 2 3 5 2" xfId="30131" xr:uid="{00000000-0005-0000-0000-0000D5740000}"/>
    <cellStyle name="Normal 6 2 5 2 3 5 3" xfId="30132" xr:uid="{00000000-0005-0000-0000-0000D6740000}"/>
    <cellStyle name="Normal 6 2 5 2 3 5 4" xfId="30133" xr:uid="{00000000-0005-0000-0000-0000D7740000}"/>
    <cellStyle name="Normal 6 2 5 2 3 6" xfId="30134" xr:uid="{00000000-0005-0000-0000-0000D8740000}"/>
    <cellStyle name="Normal 6 2 5 2 3 6 2" xfId="30135" xr:uid="{00000000-0005-0000-0000-0000D9740000}"/>
    <cellStyle name="Normal 6 2 5 2 3 6 3" xfId="30136" xr:uid="{00000000-0005-0000-0000-0000DA740000}"/>
    <cellStyle name="Normal 6 2 5 2 3 7" xfId="30137" xr:uid="{00000000-0005-0000-0000-0000DB740000}"/>
    <cellStyle name="Normal 6 2 5 2 3 8" xfId="30138" xr:uid="{00000000-0005-0000-0000-0000DC740000}"/>
    <cellStyle name="Normal 6 2 5 2 3 9" xfId="30139" xr:uid="{00000000-0005-0000-0000-0000DD740000}"/>
    <cellStyle name="Normal 6 2 5 2 4" xfId="30140" xr:uid="{00000000-0005-0000-0000-0000DE740000}"/>
    <cellStyle name="Normal 6 2 5 2 4 2" xfId="30141" xr:uid="{00000000-0005-0000-0000-0000DF740000}"/>
    <cellStyle name="Normal 6 2 5 2 4 2 2" xfId="30142" xr:uid="{00000000-0005-0000-0000-0000E0740000}"/>
    <cellStyle name="Normal 6 2 5 2 4 2 3" xfId="30143" xr:uid="{00000000-0005-0000-0000-0000E1740000}"/>
    <cellStyle name="Normal 6 2 5 2 4 2 4" xfId="30144" xr:uid="{00000000-0005-0000-0000-0000E2740000}"/>
    <cellStyle name="Normal 6 2 5 2 4 3" xfId="30145" xr:uid="{00000000-0005-0000-0000-0000E3740000}"/>
    <cellStyle name="Normal 6 2 5 2 4 3 2" xfId="30146" xr:uid="{00000000-0005-0000-0000-0000E4740000}"/>
    <cellStyle name="Normal 6 2 5 2 4 3 3" xfId="30147" xr:uid="{00000000-0005-0000-0000-0000E5740000}"/>
    <cellStyle name="Normal 6 2 5 2 4 4" xfId="30148" xr:uid="{00000000-0005-0000-0000-0000E6740000}"/>
    <cellStyle name="Normal 6 2 5 2 4 5" xfId="30149" xr:uid="{00000000-0005-0000-0000-0000E7740000}"/>
    <cellStyle name="Normal 6 2 5 2 4 6" xfId="30150" xr:uid="{00000000-0005-0000-0000-0000E8740000}"/>
    <cellStyle name="Normal 6 2 5 2 5" xfId="30151" xr:uid="{00000000-0005-0000-0000-0000E9740000}"/>
    <cellStyle name="Normal 6 2 5 2 5 2" xfId="30152" xr:uid="{00000000-0005-0000-0000-0000EA740000}"/>
    <cellStyle name="Normal 6 2 5 2 5 3" xfId="30153" xr:uid="{00000000-0005-0000-0000-0000EB740000}"/>
    <cellStyle name="Normal 6 2 5 2 5 4" xfId="30154" xr:uid="{00000000-0005-0000-0000-0000EC740000}"/>
    <cellStyle name="Normal 6 2 5 2 6" xfId="30155" xr:uid="{00000000-0005-0000-0000-0000ED740000}"/>
    <cellStyle name="Normal 6 2 5 2 6 2" xfId="30156" xr:uid="{00000000-0005-0000-0000-0000EE740000}"/>
    <cellStyle name="Normal 6 2 5 2 6 3" xfId="30157" xr:uid="{00000000-0005-0000-0000-0000EF740000}"/>
    <cellStyle name="Normal 6 2 5 2 6 4" xfId="30158" xr:uid="{00000000-0005-0000-0000-0000F0740000}"/>
    <cellStyle name="Normal 6 2 5 2 7" xfId="30159" xr:uid="{00000000-0005-0000-0000-0000F1740000}"/>
    <cellStyle name="Normal 6 2 5 2 7 2" xfId="30160" xr:uid="{00000000-0005-0000-0000-0000F2740000}"/>
    <cellStyle name="Normal 6 2 5 2 7 3" xfId="30161" xr:uid="{00000000-0005-0000-0000-0000F3740000}"/>
    <cellStyle name="Normal 6 2 5 2 7 4" xfId="30162" xr:uid="{00000000-0005-0000-0000-0000F4740000}"/>
    <cellStyle name="Normal 6 2 5 2 8" xfId="30163" xr:uid="{00000000-0005-0000-0000-0000F5740000}"/>
    <cellStyle name="Normal 6 2 5 2 8 2" xfId="30164" xr:uid="{00000000-0005-0000-0000-0000F6740000}"/>
    <cellStyle name="Normal 6 2 5 2 8 3" xfId="30165" xr:uid="{00000000-0005-0000-0000-0000F7740000}"/>
    <cellStyle name="Normal 6 2 5 2 9" xfId="30166" xr:uid="{00000000-0005-0000-0000-0000F8740000}"/>
    <cellStyle name="Normal 6 2 5 3" xfId="30167" xr:uid="{00000000-0005-0000-0000-0000F9740000}"/>
    <cellStyle name="Normal 6 2 5 3 10" xfId="30168" xr:uid="{00000000-0005-0000-0000-0000FA740000}"/>
    <cellStyle name="Normal 6 2 5 3 2" xfId="30169" xr:uid="{00000000-0005-0000-0000-0000FB740000}"/>
    <cellStyle name="Normal 6 2 5 3 2 2" xfId="30170" xr:uid="{00000000-0005-0000-0000-0000FC740000}"/>
    <cellStyle name="Normal 6 2 5 3 2 2 2" xfId="30171" xr:uid="{00000000-0005-0000-0000-0000FD740000}"/>
    <cellStyle name="Normal 6 2 5 3 2 2 2 2" xfId="30172" xr:uid="{00000000-0005-0000-0000-0000FE740000}"/>
    <cellStyle name="Normal 6 2 5 3 2 2 2 3" xfId="30173" xr:uid="{00000000-0005-0000-0000-0000FF740000}"/>
    <cellStyle name="Normal 6 2 5 3 2 2 2 4" xfId="30174" xr:uid="{00000000-0005-0000-0000-000000750000}"/>
    <cellStyle name="Normal 6 2 5 3 2 2 3" xfId="30175" xr:uid="{00000000-0005-0000-0000-000001750000}"/>
    <cellStyle name="Normal 6 2 5 3 2 2 3 2" xfId="30176" xr:uid="{00000000-0005-0000-0000-000002750000}"/>
    <cellStyle name="Normal 6 2 5 3 2 2 3 3" xfId="30177" xr:uid="{00000000-0005-0000-0000-000003750000}"/>
    <cellStyle name="Normal 6 2 5 3 2 2 4" xfId="30178" xr:uid="{00000000-0005-0000-0000-000004750000}"/>
    <cellStyle name="Normal 6 2 5 3 2 2 5" xfId="30179" xr:uid="{00000000-0005-0000-0000-000005750000}"/>
    <cellStyle name="Normal 6 2 5 3 2 2 6" xfId="30180" xr:uid="{00000000-0005-0000-0000-000006750000}"/>
    <cellStyle name="Normal 6 2 5 3 2 3" xfId="30181" xr:uid="{00000000-0005-0000-0000-000007750000}"/>
    <cellStyle name="Normal 6 2 5 3 2 3 2" xfId="30182" xr:uid="{00000000-0005-0000-0000-000008750000}"/>
    <cellStyle name="Normal 6 2 5 3 2 3 3" xfId="30183" xr:uid="{00000000-0005-0000-0000-000009750000}"/>
    <cellStyle name="Normal 6 2 5 3 2 3 4" xfId="30184" xr:uid="{00000000-0005-0000-0000-00000A750000}"/>
    <cellStyle name="Normal 6 2 5 3 2 4" xfId="30185" xr:uid="{00000000-0005-0000-0000-00000B750000}"/>
    <cellStyle name="Normal 6 2 5 3 2 4 2" xfId="30186" xr:uid="{00000000-0005-0000-0000-00000C750000}"/>
    <cellStyle name="Normal 6 2 5 3 2 4 3" xfId="30187" xr:uid="{00000000-0005-0000-0000-00000D750000}"/>
    <cellStyle name="Normal 6 2 5 3 2 4 4" xfId="30188" xr:uid="{00000000-0005-0000-0000-00000E750000}"/>
    <cellStyle name="Normal 6 2 5 3 2 5" xfId="30189" xr:uid="{00000000-0005-0000-0000-00000F750000}"/>
    <cellStyle name="Normal 6 2 5 3 2 5 2" xfId="30190" xr:uid="{00000000-0005-0000-0000-000010750000}"/>
    <cellStyle name="Normal 6 2 5 3 2 5 3" xfId="30191" xr:uid="{00000000-0005-0000-0000-000011750000}"/>
    <cellStyle name="Normal 6 2 5 3 2 5 4" xfId="30192" xr:uid="{00000000-0005-0000-0000-000012750000}"/>
    <cellStyle name="Normal 6 2 5 3 2 6" xfId="30193" xr:uid="{00000000-0005-0000-0000-000013750000}"/>
    <cellStyle name="Normal 6 2 5 3 2 6 2" xfId="30194" xr:uid="{00000000-0005-0000-0000-000014750000}"/>
    <cellStyle name="Normal 6 2 5 3 2 6 3" xfId="30195" xr:uid="{00000000-0005-0000-0000-000015750000}"/>
    <cellStyle name="Normal 6 2 5 3 2 7" xfId="30196" xr:uid="{00000000-0005-0000-0000-000016750000}"/>
    <cellStyle name="Normal 6 2 5 3 2 8" xfId="30197" xr:uid="{00000000-0005-0000-0000-000017750000}"/>
    <cellStyle name="Normal 6 2 5 3 2 9" xfId="30198" xr:uid="{00000000-0005-0000-0000-000018750000}"/>
    <cellStyle name="Normal 6 2 5 3 3" xfId="30199" xr:uid="{00000000-0005-0000-0000-000019750000}"/>
    <cellStyle name="Normal 6 2 5 3 3 2" xfId="30200" xr:uid="{00000000-0005-0000-0000-00001A750000}"/>
    <cellStyle name="Normal 6 2 5 3 3 2 2" xfId="30201" xr:uid="{00000000-0005-0000-0000-00001B750000}"/>
    <cellStyle name="Normal 6 2 5 3 3 2 3" xfId="30202" xr:uid="{00000000-0005-0000-0000-00001C750000}"/>
    <cellStyle name="Normal 6 2 5 3 3 2 4" xfId="30203" xr:uid="{00000000-0005-0000-0000-00001D750000}"/>
    <cellStyle name="Normal 6 2 5 3 3 3" xfId="30204" xr:uid="{00000000-0005-0000-0000-00001E750000}"/>
    <cellStyle name="Normal 6 2 5 3 3 3 2" xfId="30205" xr:uid="{00000000-0005-0000-0000-00001F750000}"/>
    <cellStyle name="Normal 6 2 5 3 3 3 3" xfId="30206" xr:uid="{00000000-0005-0000-0000-000020750000}"/>
    <cellStyle name="Normal 6 2 5 3 3 4" xfId="30207" xr:uid="{00000000-0005-0000-0000-000021750000}"/>
    <cellStyle name="Normal 6 2 5 3 3 5" xfId="30208" xr:uid="{00000000-0005-0000-0000-000022750000}"/>
    <cellStyle name="Normal 6 2 5 3 3 6" xfId="30209" xr:uid="{00000000-0005-0000-0000-000023750000}"/>
    <cellStyle name="Normal 6 2 5 3 4" xfId="30210" xr:uid="{00000000-0005-0000-0000-000024750000}"/>
    <cellStyle name="Normal 6 2 5 3 4 2" xfId="30211" xr:uid="{00000000-0005-0000-0000-000025750000}"/>
    <cellStyle name="Normal 6 2 5 3 4 3" xfId="30212" xr:uid="{00000000-0005-0000-0000-000026750000}"/>
    <cellStyle name="Normal 6 2 5 3 4 4" xfId="30213" xr:uid="{00000000-0005-0000-0000-000027750000}"/>
    <cellStyle name="Normal 6 2 5 3 5" xfId="30214" xr:uid="{00000000-0005-0000-0000-000028750000}"/>
    <cellStyle name="Normal 6 2 5 3 5 2" xfId="30215" xr:uid="{00000000-0005-0000-0000-000029750000}"/>
    <cellStyle name="Normal 6 2 5 3 5 3" xfId="30216" xr:uid="{00000000-0005-0000-0000-00002A750000}"/>
    <cellStyle name="Normal 6 2 5 3 5 4" xfId="30217" xr:uid="{00000000-0005-0000-0000-00002B750000}"/>
    <cellStyle name="Normal 6 2 5 3 6" xfId="30218" xr:uid="{00000000-0005-0000-0000-00002C750000}"/>
    <cellStyle name="Normal 6 2 5 3 6 2" xfId="30219" xr:uid="{00000000-0005-0000-0000-00002D750000}"/>
    <cellStyle name="Normal 6 2 5 3 6 3" xfId="30220" xr:uid="{00000000-0005-0000-0000-00002E750000}"/>
    <cellStyle name="Normal 6 2 5 3 6 4" xfId="30221" xr:uid="{00000000-0005-0000-0000-00002F750000}"/>
    <cellStyle name="Normal 6 2 5 3 7" xfId="30222" xr:uid="{00000000-0005-0000-0000-000030750000}"/>
    <cellStyle name="Normal 6 2 5 3 7 2" xfId="30223" xr:uid="{00000000-0005-0000-0000-000031750000}"/>
    <cellStyle name="Normal 6 2 5 3 7 3" xfId="30224" xr:uid="{00000000-0005-0000-0000-000032750000}"/>
    <cellStyle name="Normal 6 2 5 3 8" xfId="30225" xr:uid="{00000000-0005-0000-0000-000033750000}"/>
    <cellStyle name="Normal 6 2 5 3 9" xfId="30226" xr:uid="{00000000-0005-0000-0000-000034750000}"/>
    <cellStyle name="Normal 6 2 5 4" xfId="30227" xr:uid="{00000000-0005-0000-0000-000035750000}"/>
    <cellStyle name="Normal 6 2 5 4 2" xfId="30228" xr:uid="{00000000-0005-0000-0000-000036750000}"/>
    <cellStyle name="Normal 6 2 5 4 2 2" xfId="30229" xr:uid="{00000000-0005-0000-0000-000037750000}"/>
    <cellStyle name="Normal 6 2 5 4 2 2 2" xfId="30230" xr:uid="{00000000-0005-0000-0000-000038750000}"/>
    <cellStyle name="Normal 6 2 5 4 2 2 3" xfId="30231" xr:uid="{00000000-0005-0000-0000-000039750000}"/>
    <cellStyle name="Normal 6 2 5 4 2 2 4" xfId="30232" xr:uid="{00000000-0005-0000-0000-00003A750000}"/>
    <cellStyle name="Normal 6 2 5 4 2 3" xfId="30233" xr:uid="{00000000-0005-0000-0000-00003B750000}"/>
    <cellStyle name="Normal 6 2 5 4 2 3 2" xfId="30234" xr:uid="{00000000-0005-0000-0000-00003C750000}"/>
    <cellStyle name="Normal 6 2 5 4 2 3 3" xfId="30235" xr:uid="{00000000-0005-0000-0000-00003D750000}"/>
    <cellStyle name="Normal 6 2 5 4 2 4" xfId="30236" xr:uid="{00000000-0005-0000-0000-00003E750000}"/>
    <cellStyle name="Normal 6 2 5 4 2 5" xfId="30237" xr:uid="{00000000-0005-0000-0000-00003F750000}"/>
    <cellStyle name="Normal 6 2 5 4 2 6" xfId="30238" xr:uid="{00000000-0005-0000-0000-000040750000}"/>
    <cellStyle name="Normal 6 2 5 4 3" xfId="30239" xr:uid="{00000000-0005-0000-0000-000041750000}"/>
    <cellStyle name="Normal 6 2 5 4 3 2" xfId="30240" xr:uid="{00000000-0005-0000-0000-000042750000}"/>
    <cellStyle name="Normal 6 2 5 4 3 3" xfId="30241" xr:uid="{00000000-0005-0000-0000-000043750000}"/>
    <cellStyle name="Normal 6 2 5 4 3 4" xfId="30242" xr:uid="{00000000-0005-0000-0000-000044750000}"/>
    <cellStyle name="Normal 6 2 5 4 4" xfId="30243" xr:uid="{00000000-0005-0000-0000-000045750000}"/>
    <cellStyle name="Normal 6 2 5 4 4 2" xfId="30244" xr:uid="{00000000-0005-0000-0000-000046750000}"/>
    <cellStyle name="Normal 6 2 5 4 4 3" xfId="30245" xr:uid="{00000000-0005-0000-0000-000047750000}"/>
    <cellStyle name="Normal 6 2 5 4 4 4" xfId="30246" xr:uid="{00000000-0005-0000-0000-000048750000}"/>
    <cellStyle name="Normal 6 2 5 4 5" xfId="30247" xr:uid="{00000000-0005-0000-0000-000049750000}"/>
    <cellStyle name="Normal 6 2 5 4 5 2" xfId="30248" xr:uid="{00000000-0005-0000-0000-00004A750000}"/>
    <cellStyle name="Normal 6 2 5 4 5 3" xfId="30249" xr:uid="{00000000-0005-0000-0000-00004B750000}"/>
    <cellStyle name="Normal 6 2 5 4 5 4" xfId="30250" xr:uid="{00000000-0005-0000-0000-00004C750000}"/>
    <cellStyle name="Normal 6 2 5 4 6" xfId="30251" xr:uid="{00000000-0005-0000-0000-00004D750000}"/>
    <cellStyle name="Normal 6 2 5 4 6 2" xfId="30252" xr:uid="{00000000-0005-0000-0000-00004E750000}"/>
    <cellStyle name="Normal 6 2 5 4 6 3" xfId="30253" xr:uid="{00000000-0005-0000-0000-00004F750000}"/>
    <cellStyle name="Normal 6 2 5 4 7" xfId="30254" xr:uid="{00000000-0005-0000-0000-000050750000}"/>
    <cellStyle name="Normal 6 2 5 4 8" xfId="30255" xr:uid="{00000000-0005-0000-0000-000051750000}"/>
    <cellStyle name="Normal 6 2 5 4 9" xfId="30256" xr:uid="{00000000-0005-0000-0000-000052750000}"/>
    <cellStyle name="Normal 6 2 5 5" xfId="30257" xr:uid="{00000000-0005-0000-0000-000053750000}"/>
    <cellStyle name="Normal 6 2 5 5 2" xfId="30258" xr:uid="{00000000-0005-0000-0000-000054750000}"/>
    <cellStyle name="Normal 6 2 5 5 2 2" xfId="30259" xr:uid="{00000000-0005-0000-0000-000055750000}"/>
    <cellStyle name="Normal 6 2 5 5 2 2 2" xfId="30260" xr:uid="{00000000-0005-0000-0000-000056750000}"/>
    <cellStyle name="Normal 6 2 5 5 2 2 3" xfId="30261" xr:uid="{00000000-0005-0000-0000-000057750000}"/>
    <cellStyle name="Normal 6 2 5 5 2 2 4" xfId="30262" xr:uid="{00000000-0005-0000-0000-000058750000}"/>
    <cellStyle name="Normal 6 2 5 5 2 3" xfId="30263" xr:uid="{00000000-0005-0000-0000-000059750000}"/>
    <cellStyle name="Normal 6 2 5 5 2 3 2" xfId="30264" xr:uid="{00000000-0005-0000-0000-00005A750000}"/>
    <cellStyle name="Normal 6 2 5 5 2 3 3" xfId="30265" xr:uid="{00000000-0005-0000-0000-00005B750000}"/>
    <cellStyle name="Normal 6 2 5 5 2 4" xfId="30266" xr:uid="{00000000-0005-0000-0000-00005C750000}"/>
    <cellStyle name="Normal 6 2 5 5 2 5" xfId="30267" xr:uid="{00000000-0005-0000-0000-00005D750000}"/>
    <cellStyle name="Normal 6 2 5 5 2 6" xfId="30268" xr:uid="{00000000-0005-0000-0000-00005E750000}"/>
    <cellStyle name="Normal 6 2 5 5 3" xfId="30269" xr:uid="{00000000-0005-0000-0000-00005F750000}"/>
    <cellStyle name="Normal 6 2 5 5 3 2" xfId="30270" xr:uid="{00000000-0005-0000-0000-000060750000}"/>
    <cellStyle name="Normal 6 2 5 5 3 3" xfId="30271" xr:uid="{00000000-0005-0000-0000-000061750000}"/>
    <cellStyle name="Normal 6 2 5 5 3 4" xfId="30272" xr:uid="{00000000-0005-0000-0000-000062750000}"/>
    <cellStyle name="Normal 6 2 5 5 4" xfId="30273" xr:uid="{00000000-0005-0000-0000-000063750000}"/>
    <cellStyle name="Normal 6 2 5 5 4 2" xfId="30274" xr:uid="{00000000-0005-0000-0000-000064750000}"/>
    <cellStyle name="Normal 6 2 5 5 4 3" xfId="30275" xr:uid="{00000000-0005-0000-0000-000065750000}"/>
    <cellStyle name="Normal 6 2 5 5 4 4" xfId="30276" xr:uid="{00000000-0005-0000-0000-000066750000}"/>
    <cellStyle name="Normal 6 2 5 5 5" xfId="30277" xr:uid="{00000000-0005-0000-0000-000067750000}"/>
    <cellStyle name="Normal 6 2 5 5 5 2" xfId="30278" xr:uid="{00000000-0005-0000-0000-000068750000}"/>
    <cellStyle name="Normal 6 2 5 5 5 3" xfId="30279" xr:uid="{00000000-0005-0000-0000-000069750000}"/>
    <cellStyle name="Normal 6 2 5 5 5 4" xfId="30280" xr:uid="{00000000-0005-0000-0000-00006A750000}"/>
    <cellStyle name="Normal 6 2 5 5 6" xfId="30281" xr:uid="{00000000-0005-0000-0000-00006B750000}"/>
    <cellStyle name="Normal 6 2 5 5 6 2" xfId="30282" xr:uid="{00000000-0005-0000-0000-00006C750000}"/>
    <cellStyle name="Normal 6 2 5 5 6 3" xfId="30283" xr:uid="{00000000-0005-0000-0000-00006D750000}"/>
    <cellStyle name="Normal 6 2 5 5 7" xfId="30284" xr:uid="{00000000-0005-0000-0000-00006E750000}"/>
    <cellStyle name="Normal 6 2 5 5 8" xfId="30285" xr:uid="{00000000-0005-0000-0000-00006F750000}"/>
    <cellStyle name="Normal 6 2 5 5 9" xfId="30286" xr:uid="{00000000-0005-0000-0000-000070750000}"/>
    <cellStyle name="Normal 6 2 5 6" xfId="30287" xr:uid="{00000000-0005-0000-0000-000071750000}"/>
    <cellStyle name="Normal 6 2 5 6 2" xfId="30288" xr:uid="{00000000-0005-0000-0000-000072750000}"/>
    <cellStyle name="Normal 6 2 5 6 2 2" xfId="30289" xr:uid="{00000000-0005-0000-0000-000073750000}"/>
    <cellStyle name="Normal 6 2 5 6 2 2 2" xfId="30290" xr:uid="{00000000-0005-0000-0000-000074750000}"/>
    <cellStyle name="Normal 6 2 5 6 2 2 3" xfId="30291" xr:uid="{00000000-0005-0000-0000-000075750000}"/>
    <cellStyle name="Normal 6 2 5 6 2 2 4" xfId="30292" xr:uid="{00000000-0005-0000-0000-000076750000}"/>
    <cellStyle name="Normal 6 2 5 6 2 3" xfId="30293" xr:uid="{00000000-0005-0000-0000-000077750000}"/>
    <cellStyle name="Normal 6 2 5 6 2 3 2" xfId="30294" xr:uid="{00000000-0005-0000-0000-000078750000}"/>
    <cellStyle name="Normal 6 2 5 6 2 3 3" xfId="30295" xr:uid="{00000000-0005-0000-0000-000079750000}"/>
    <cellStyle name="Normal 6 2 5 6 2 4" xfId="30296" xr:uid="{00000000-0005-0000-0000-00007A750000}"/>
    <cellStyle name="Normal 6 2 5 6 2 5" xfId="30297" xr:uid="{00000000-0005-0000-0000-00007B750000}"/>
    <cellStyle name="Normal 6 2 5 6 2 6" xfId="30298" xr:uid="{00000000-0005-0000-0000-00007C750000}"/>
    <cellStyle name="Normal 6 2 5 6 3" xfId="30299" xr:uid="{00000000-0005-0000-0000-00007D750000}"/>
    <cellStyle name="Normal 6 2 5 6 3 2" xfId="30300" xr:uid="{00000000-0005-0000-0000-00007E750000}"/>
    <cellStyle name="Normal 6 2 5 6 3 3" xfId="30301" xr:uid="{00000000-0005-0000-0000-00007F750000}"/>
    <cellStyle name="Normal 6 2 5 6 3 4" xfId="30302" xr:uid="{00000000-0005-0000-0000-000080750000}"/>
    <cellStyle name="Normal 6 2 5 6 4" xfId="30303" xr:uid="{00000000-0005-0000-0000-000081750000}"/>
    <cellStyle name="Normal 6 2 5 6 4 2" xfId="30304" xr:uid="{00000000-0005-0000-0000-000082750000}"/>
    <cellStyle name="Normal 6 2 5 6 4 3" xfId="30305" xr:uid="{00000000-0005-0000-0000-000083750000}"/>
    <cellStyle name="Normal 6 2 5 6 4 4" xfId="30306" xr:uid="{00000000-0005-0000-0000-000084750000}"/>
    <cellStyle name="Normal 6 2 5 6 5" xfId="30307" xr:uid="{00000000-0005-0000-0000-000085750000}"/>
    <cellStyle name="Normal 6 2 5 6 5 2" xfId="30308" xr:uid="{00000000-0005-0000-0000-000086750000}"/>
    <cellStyle name="Normal 6 2 5 6 5 3" xfId="30309" xr:uid="{00000000-0005-0000-0000-000087750000}"/>
    <cellStyle name="Normal 6 2 5 6 6" xfId="30310" xr:uid="{00000000-0005-0000-0000-000088750000}"/>
    <cellStyle name="Normal 6 2 5 6 7" xfId="30311" xr:uid="{00000000-0005-0000-0000-000089750000}"/>
    <cellStyle name="Normal 6 2 5 6 8" xfId="30312" xr:uid="{00000000-0005-0000-0000-00008A750000}"/>
    <cellStyle name="Normal 6 2 5 7" xfId="30313" xr:uid="{00000000-0005-0000-0000-00008B750000}"/>
    <cellStyle name="Normal 6 2 5 7 2" xfId="30314" xr:uid="{00000000-0005-0000-0000-00008C750000}"/>
    <cellStyle name="Normal 6 2 5 7 2 2" xfId="30315" xr:uid="{00000000-0005-0000-0000-00008D750000}"/>
    <cellStyle name="Normal 6 2 5 7 2 3" xfId="30316" xr:uid="{00000000-0005-0000-0000-00008E750000}"/>
    <cellStyle name="Normal 6 2 5 7 2 4" xfId="30317" xr:uid="{00000000-0005-0000-0000-00008F750000}"/>
    <cellStyle name="Normal 6 2 5 7 3" xfId="30318" xr:uid="{00000000-0005-0000-0000-000090750000}"/>
    <cellStyle name="Normal 6 2 5 7 3 2" xfId="30319" xr:uid="{00000000-0005-0000-0000-000091750000}"/>
    <cellStyle name="Normal 6 2 5 7 3 3" xfId="30320" xr:uid="{00000000-0005-0000-0000-000092750000}"/>
    <cellStyle name="Normal 6 2 5 7 4" xfId="30321" xr:uid="{00000000-0005-0000-0000-000093750000}"/>
    <cellStyle name="Normal 6 2 5 7 5" xfId="30322" xr:uid="{00000000-0005-0000-0000-000094750000}"/>
    <cellStyle name="Normal 6 2 5 7 6" xfId="30323" xr:uid="{00000000-0005-0000-0000-000095750000}"/>
    <cellStyle name="Normal 6 2 5 8" xfId="30324" xr:uid="{00000000-0005-0000-0000-000096750000}"/>
    <cellStyle name="Normal 6 2 5 8 2" xfId="30325" xr:uid="{00000000-0005-0000-0000-000097750000}"/>
    <cellStyle name="Normal 6 2 5 8 3" xfId="30326" xr:uid="{00000000-0005-0000-0000-000098750000}"/>
    <cellStyle name="Normal 6 2 5 8 4" xfId="30327" xr:uid="{00000000-0005-0000-0000-000099750000}"/>
    <cellStyle name="Normal 6 2 5 9" xfId="30328" xr:uid="{00000000-0005-0000-0000-00009A750000}"/>
    <cellStyle name="Normal 6 2 5 9 2" xfId="30329" xr:uid="{00000000-0005-0000-0000-00009B750000}"/>
    <cellStyle name="Normal 6 2 5 9 3" xfId="30330" xr:uid="{00000000-0005-0000-0000-00009C750000}"/>
    <cellStyle name="Normal 6 2 5 9 4" xfId="30331" xr:uid="{00000000-0005-0000-0000-00009D750000}"/>
    <cellStyle name="Normal 6 2 6" xfId="321" xr:uid="{00000000-0005-0000-0000-00009E750000}"/>
    <cellStyle name="Normal 6 2 6 10" xfId="30332" xr:uid="{00000000-0005-0000-0000-00009F750000}"/>
    <cellStyle name="Normal 6 2 6 10 2" xfId="30333" xr:uid="{00000000-0005-0000-0000-0000A0750000}"/>
    <cellStyle name="Normal 6 2 6 10 3" xfId="30334" xr:uid="{00000000-0005-0000-0000-0000A1750000}"/>
    <cellStyle name="Normal 6 2 6 10 4" xfId="30335" xr:uid="{00000000-0005-0000-0000-0000A2750000}"/>
    <cellStyle name="Normal 6 2 6 11" xfId="30336" xr:uid="{00000000-0005-0000-0000-0000A3750000}"/>
    <cellStyle name="Normal 6 2 6 11 2" xfId="30337" xr:uid="{00000000-0005-0000-0000-0000A4750000}"/>
    <cellStyle name="Normal 6 2 6 11 3" xfId="30338" xr:uid="{00000000-0005-0000-0000-0000A5750000}"/>
    <cellStyle name="Normal 6 2 6 12" xfId="30339" xr:uid="{00000000-0005-0000-0000-0000A6750000}"/>
    <cellStyle name="Normal 6 2 6 13" xfId="30340" xr:uid="{00000000-0005-0000-0000-0000A7750000}"/>
    <cellStyle name="Normal 6 2 6 14" xfId="30341" xr:uid="{00000000-0005-0000-0000-0000A8750000}"/>
    <cellStyle name="Normal 6 2 6 2" xfId="30342" xr:uid="{00000000-0005-0000-0000-0000A9750000}"/>
    <cellStyle name="Normal 6 2 6 2 10" xfId="30343" xr:uid="{00000000-0005-0000-0000-0000AA750000}"/>
    <cellStyle name="Normal 6 2 6 2 11" xfId="30344" xr:uid="{00000000-0005-0000-0000-0000AB750000}"/>
    <cellStyle name="Normal 6 2 6 2 2" xfId="30345" xr:uid="{00000000-0005-0000-0000-0000AC750000}"/>
    <cellStyle name="Normal 6 2 6 2 2 10" xfId="30346" xr:uid="{00000000-0005-0000-0000-0000AD750000}"/>
    <cellStyle name="Normal 6 2 6 2 2 2" xfId="30347" xr:uid="{00000000-0005-0000-0000-0000AE750000}"/>
    <cellStyle name="Normal 6 2 6 2 2 2 2" xfId="30348" xr:uid="{00000000-0005-0000-0000-0000AF750000}"/>
    <cellStyle name="Normal 6 2 6 2 2 2 2 2" xfId="30349" xr:uid="{00000000-0005-0000-0000-0000B0750000}"/>
    <cellStyle name="Normal 6 2 6 2 2 2 2 2 2" xfId="30350" xr:uid="{00000000-0005-0000-0000-0000B1750000}"/>
    <cellStyle name="Normal 6 2 6 2 2 2 2 2 3" xfId="30351" xr:uid="{00000000-0005-0000-0000-0000B2750000}"/>
    <cellStyle name="Normal 6 2 6 2 2 2 2 2 4" xfId="30352" xr:uid="{00000000-0005-0000-0000-0000B3750000}"/>
    <cellStyle name="Normal 6 2 6 2 2 2 2 3" xfId="30353" xr:uid="{00000000-0005-0000-0000-0000B4750000}"/>
    <cellStyle name="Normal 6 2 6 2 2 2 2 3 2" xfId="30354" xr:uid="{00000000-0005-0000-0000-0000B5750000}"/>
    <cellStyle name="Normal 6 2 6 2 2 2 2 3 3" xfId="30355" xr:uid="{00000000-0005-0000-0000-0000B6750000}"/>
    <cellStyle name="Normal 6 2 6 2 2 2 2 4" xfId="30356" xr:uid="{00000000-0005-0000-0000-0000B7750000}"/>
    <cellStyle name="Normal 6 2 6 2 2 2 2 5" xfId="30357" xr:uid="{00000000-0005-0000-0000-0000B8750000}"/>
    <cellStyle name="Normal 6 2 6 2 2 2 2 6" xfId="30358" xr:uid="{00000000-0005-0000-0000-0000B9750000}"/>
    <cellStyle name="Normal 6 2 6 2 2 2 3" xfId="30359" xr:uid="{00000000-0005-0000-0000-0000BA750000}"/>
    <cellStyle name="Normal 6 2 6 2 2 2 3 2" xfId="30360" xr:uid="{00000000-0005-0000-0000-0000BB750000}"/>
    <cellStyle name="Normal 6 2 6 2 2 2 3 3" xfId="30361" xr:uid="{00000000-0005-0000-0000-0000BC750000}"/>
    <cellStyle name="Normal 6 2 6 2 2 2 3 4" xfId="30362" xr:uid="{00000000-0005-0000-0000-0000BD750000}"/>
    <cellStyle name="Normal 6 2 6 2 2 2 4" xfId="30363" xr:uid="{00000000-0005-0000-0000-0000BE750000}"/>
    <cellStyle name="Normal 6 2 6 2 2 2 4 2" xfId="30364" xr:uid="{00000000-0005-0000-0000-0000BF750000}"/>
    <cellStyle name="Normal 6 2 6 2 2 2 4 3" xfId="30365" xr:uid="{00000000-0005-0000-0000-0000C0750000}"/>
    <cellStyle name="Normal 6 2 6 2 2 2 4 4" xfId="30366" xr:uid="{00000000-0005-0000-0000-0000C1750000}"/>
    <cellStyle name="Normal 6 2 6 2 2 2 5" xfId="30367" xr:uid="{00000000-0005-0000-0000-0000C2750000}"/>
    <cellStyle name="Normal 6 2 6 2 2 2 5 2" xfId="30368" xr:uid="{00000000-0005-0000-0000-0000C3750000}"/>
    <cellStyle name="Normal 6 2 6 2 2 2 5 3" xfId="30369" xr:uid="{00000000-0005-0000-0000-0000C4750000}"/>
    <cellStyle name="Normal 6 2 6 2 2 2 5 4" xfId="30370" xr:uid="{00000000-0005-0000-0000-0000C5750000}"/>
    <cellStyle name="Normal 6 2 6 2 2 2 6" xfId="30371" xr:uid="{00000000-0005-0000-0000-0000C6750000}"/>
    <cellStyle name="Normal 6 2 6 2 2 2 6 2" xfId="30372" xr:uid="{00000000-0005-0000-0000-0000C7750000}"/>
    <cellStyle name="Normal 6 2 6 2 2 2 6 3" xfId="30373" xr:uid="{00000000-0005-0000-0000-0000C8750000}"/>
    <cellStyle name="Normal 6 2 6 2 2 2 7" xfId="30374" xr:uid="{00000000-0005-0000-0000-0000C9750000}"/>
    <cellStyle name="Normal 6 2 6 2 2 2 8" xfId="30375" xr:uid="{00000000-0005-0000-0000-0000CA750000}"/>
    <cellStyle name="Normal 6 2 6 2 2 2 9" xfId="30376" xr:uid="{00000000-0005-0000-0000-0000CB750000}"/>
    <cellStyle name="Normal 6 2 6 2 2 3" xfId="30377" xr:uid="{00000000-0005-0000-0000-0000CC750000}"/>
    <cellStyle name="Normal 6 2 6 2 2 3 2" xfId="30378" xr:uid="{00000000-0005-0000-0000-0000CD750000}"/>
    <cellStyle name="Normal 6 2 6 2 2 3 2 2" xfId="30379" xr:uid="{00000000-0005-0000-0000-0000CE750000}"/>
    <cellStyle name="Normal 6 2 6 2 2 3 2 3" xfId="30380" xr:uid="{00000000-0005-0000-0000-0000CF750000}"/>
    <cellStyle name="Normal 6 2 6 2 2 3 2 4" xfId="30381" xr:uid="{00000000-0005-0000-0000-0000D0750000}"/>
    <cellStyle name="Normal 6 2 6 2 2 3 3" xfId="30382" xr:uid="{00000000-0005-0000-0000-0000D1750000}"/>
    <cellStyle name="Normal 6 2 6 2 2 3 3 2" xfId="30383" xr:uid="{00000000-0005-0000-0000-0000D2750000}"/>
    <cellStyle name="Normal 6 2 6 2 2 3 3 3" xfId="30384" xr:uid="{00000000-0005-0000-0000-0000D3750000}"/>
    <cellStyle name="Normal 6 2 6 2 2 3 4" xfId="30385" xr:uid="{00000000-0005-0000-0000-0000D4750000}"/>
    <cellStyle name="Normal 6 2 6 2 2 3 5" xfId="30386" xr:uid="{00000000-0005-0000-0000-0000D5750000}"/>
    <cellStyle name="Normal 6 2 6 2 2 3 6" xfId="30387" xr:uid="{00000000-0005-0000-0000-0000D6750000}"/>
    <cellStyle name="Normal 6 2 6 2 2 4" xfId="30388" xr:uid="{00000000-0005-0000-0000-0000D7750000}"/>
    <cellStyle name="Normal 6 2 6 2 2 4 2" xfId="30389" xr:uid="{00000000-0005-0000-0000-0000D8750000}"/>
    <cellStyle name="Normal 6 2 6 2 2 4 3" xfId="30390" xr:uid="{00000000-0005-0000-0000-0000D9750000}"/>
    <cellStyle name="Normal 6 2 6 2 2 4 4" xfId="30391" xr:uid="{00000000-0005-0000-0000-0000DA750000}"/>
    <cellStyle name="Normal 6 2 6 2 2 5" xfId="30392" xr:uid="{00000000-0005-0000-0000-0000DB750000}"/>
    <cellStyle name="Normal 6 2 6 2 2 5 2" xfId="30393" xr:uid="{00000000-0005-0000-0000-0000DC750000}"/>
    <cellStyle name="Normal 6 2 6 2 2 5 3" xfId="30394" xr:uid="{00000000-0005-0000-0000-0000DD750000}"/>
    <cellStyle name="Normal 6 2 6 2 2 5 4" xfId="30395" xr:uid="{00000000-0005-0000-0000-0000DE750000}"/>
    <cellStyle name="Normal 6 2 6 2 2 6" xfId="30396" xr:uid="{00000000-0005-0000-0000-0000DF750000}"/>
    <cellStyle name="Normal 6 2 6 2 2 6 2" xfId="30397" xr:uid="{00000000-0005-0000-0000-0000E0750000}"/>
    <cellStyle name="Normal 6 2 6 2 2 6 3" xfId="30398" xr:uid="{00000000-0005-0000-0000-0000E1750000}"/>
    <cellStyle name="Normal 6 2 6 2 2 6 4" xfId="30399" xr:uid="{00000000-0005-0000-0000-0000E2750000}"/>
    <cellStyle name="Normal 6 2 6 2 2 7" xfId="30400" xr:uid="{00000000-0005-0000-0000-0000E3750000}"/>
    <cellStyle name="Normal 6 2 6 2 2 7 2" xfId="30401" xr:uid="{00000000-0005-0000-0000-0000E4750000}"/>
    <cellStyle name="Normal 6 2 6 2 2 7 3" xfId="30402" xr:uid="{00000000-0005-0000-0000-0000E5750000}"/>
    <cellStyle name="Normal 6 2 6 2 2 8" xfId="30403" xr:uid="{00000000-0005-0000-0000-0000E6750000}"/>
    <cellStyle name="Normal 6 2 6 2 2 9" xfId="30404" xr:uid="{00000000-0005-0000-0000-0000E7750000}"/>
    <cellStyle name="Normal 6 2 6 2 3" xfId="30405" xr:uid="{00000000-0005-0000-0000-0000E8750000}"/>
    <cellStyle name="Normal 6 2 6 2 3 2" xfId="30406" xr:uid="{00000000-0005-0000-0000-0000E9750000}"/>
    <cellStyle name="Normal 6 2 6 2 3 2 2" xfId="30407" xr:uid="{00000000-0005-0000-0000-0000EA750000}"/>
    <cellStyle name="Normal 6 2 6 2 3 2 2 2" xfId="30408" xr:uid="{00000000-0005-0000-0000-0000EB750000}"/>
    <cellStyle name="Normal 6 2 6 2 3 2 2 3" xfId="30409" xr:uid="{00000000-0005-0000-0000-0000EC750000}"/>
    <cellStyle name="Normal 6 2 6 2 3 2 2 4" xfId="30410" xr:uid="{00000000-0005-0000-0000-0000ED750000}"/>
    <cellStyle name="Normal 6 2 6 2 3 2 3" xfId="30411" xr:uid="{00000000-0005-0000-0000-0000EE750000}"/>
    <cellStyle name="Normal 6 2 6 2 3 2 3 2" xfId="30412" xr:uid="{00000000-0005-0000-0000-0000EF750000}"/>
    <cellStyle name="Normal 6 2 6 2 3 2 3 3" xfId="30413" xr:uid="{00000000-0005-0000-0000-0000F0750000}"/>
    <cellStyle name="Normal 6 2 6 2 3 2 4" xfId="30414" xr:uid="{00000000-0005-0000-0000-0000F1750000}"/>
    <cellStyle name="Normal 6 2 6 2 3 2 5" xfId="30415" xr:uid="{00000000-0005-0000-0000-0000F2750000}"/>
    <cellStyle name="Normal 6 2 6 2 3 2 6" xfId="30416" xr:uid="{00000000-0005-0000-0000-0000F3750000}"/>
    <cellStyle name="Normal 6 2 6 2 3 3" xfId="30417" xr:uid="{00000000-0005-0000-0000-0000F4750000}"/>
    <cellStyle name="Normal 6 2 6 2 3 3 2" xfId="30418" xr:uid="{00000000-0005-0000-0000-0000F5750000}"/>
    <cellStyle name="Normal 6 2 6 2 3 3 3" xfId="30419" xr:uid="{00000000-0005-0000-0000-0000F6750000}"/>
    <cellStyle name="Normal 6 2 6 2 3 3 4" xfId="30420" xr:uid="{00000000-0005-0000-0000-0000F7750000}"/>
    <cellStyle name="Normal 6 2 6 2 3 4" xfId="30421" xr:uid="{00000000-0005-0000-0000-0000F8750000}"/>
    <cellStyle name="Normal 6 2 6 2 3 4 2" xfId="30422" xr:uid="{00000000-0005-0000-0000-0000F9750000}"/>
    <cellStyle name="Normal 6 2 6 2 3 4 3" xfId="30423" xr:uid="{00000000-0005-0000-0000-0000FA750000}"/>
    <cellStyle name="Normal 6 2 6 2 3 4 4" xfId="30424" xr:uid="{00000000-0005-0000-0000-0000FB750000}"/>
    <cellStyle name="Normal 6 2 6 2 3 5" xfId="30425" xr:uid="{00000000-0005-0000-0000-0000FC750000}"/>
    <cellStyle name="Normal 6 2 6 2 3 5 2" xfId="30426" xr:uid="{00000000-0005-0000-0000-0000FD750000}"/>
    <cellStyle name="Normal 6 2 6 2 3 5 3" xfId="30427" xr:uid="{00000000-0005-0000-0000-0000FE750000}"/>
    <cellStyle name="Normal 6 2 6 2 3 5 4" xfId="30428" xr:uid="{00000000-0005-0000-0000-0000FF750000}"/>
    <cellStyle name="Normal 6 2 6 2 3 6" xfId="30429" xr:uid="{00000000-0005-0000-0000-000000760000}"/>
    <cellStyle name="Normal 6 2 6 2 3 6 2" xfId="30430" xr:uid="{00000000-0005-0000-0000-000001760000}"/>
    <cellStyle name="Normal 6 2 6 2 3 6 3" xfId="30431" xr:uid="{00000000-0005-0000-0000-000002760000}"/>
    <cellStyle name="Normal 6 2 6 2 3 7" xfId="30432" xr:uid="{00000000-0005-0000-0000-000003760000}"/>
    <cellStyle name="Normal 6 2 6 2 3 8" xfId="30433" xr:uid="{00000000-0005-0000-0000-000004760000}"/>
    <cellStyle name="Normal 6 2 6 2 3 9" xfId="30434" xr:uid="{00000000-0005-0000-0000-000005760000}"/>
    <cellStyle name="Normal 6 2 6 2 4" xfId="30435" xr:uid="{00000000-0005-0000-0000-000006760000}"/>
    <cellStyle name="Normal 6 2 6 2 4 2" xfId="30436" xr:uid="{00000000-0005-0000-0000-000007760000}"/>
    <cellStyle name="Normal 6 2 6 2 4 2 2" xfId="30437" xr:uid="{00000000-0005-0000-0000-000008760000}"/>
    <cellStyle name="Normal 6 2 6 2 4 2 3" xfId="30438" xr:uid="{00000000-0005-0000-0000-000009760000}"/>
    <cellStyle name="Normal 6 2 6 2 4 2 4" xfId="30439" xr:uid="{00000000-0005-0000-0000-00000A760000}"/>
    <cellStyle name="Normal 6 2 6 2 4 3" xfId="30440" xr:uid="{00000000-0005-0000-0000-00000B760000}"/>
    <cellStyle name="Normal 6 2 6 2 4 3 2" xfId="30441" xr:uid="{00000000-0005-0000-0000-00000C760000}"/>
    <cellStyle name="Normal 6 2 6 2 4 3 3" xfId="30442" xr:uid="{00000000-0005-0000-0000-00000D760000}"/>
    <cellStyle name="Normal 6 2 6 2 4 4" xfId="30443" xr:uid="{00000000-0005-0000-0000-00000E760000}"/>
    <cellStyle name="Normal 6 2 6 2 4 5" xfId="30444" xr:uid="{00000000-0005-0000-0000-00000F760000}"/>
    <cellStyle name="Normal 6 2 6 2 4 6" xfId="30445" xr:uid="{00000000-0005-0000-0000-000010760000}"/>
    <cellStyle name="Normal 6 2 6 2 5" xfId="30446" xr:uid="{00000000-0005-0000-0000-000011760000}"/>
    <cellStyle name="Normal 6 2 6 2 5 2" xfId="30447" xr:uid="{00000000-0005-0000-0000-000012760000}"/>
    <cellStyle name="Normal 6 2 6 2 5 3" xfId="30448" xr:uid="{00000000-0005-0000-0000-000013760000}"/>
    <cellStyle name="Normal 6 2 6 2 5 4" xfId="30449" xr:uid="{00000000-0005-0000-0000-000014760000}"/>
    <cellStyle name="Normal 6 2 6 2 6" xfId="30450" xr:uid="{00000000-0005-0000-0000-000015760000}"/>
    <cellStyle name="Normal 6 2 6 2 6 2" xfId="30451" xr:uid="{00000000-0005-0000-0000-000016760000}"/>
    <cellStyle name="Normal 6 2 6 2 6 3" xfId="30452" xr:uid="{00000000-0005-0000-0000-000017760000}"/>
    <cellStyle name="Normal 6 2 6 2 6 4" xfId="30453" xr:uid="{00000000-0005-0000-0000-000018760000}"/>
    <cellStyle name="Normal 6 2 6 2 7" xfId="30454" xr:uid="{00000000-0005-0000-0000-000019760000}"/>
    <cellStyle name="Normal 6 2 6 2 7 2" xfId="30455" xr:uid="{00000000-0005-0000-0000-00001A760000}"/>
    <cellStyle name="Normal 6 2 6 2 7 3" xfId="30456" xr:uid="{00000000-0005-0000-0000-00001B760000}"/>
    <cellStyle name="Normal 6 2 6 2 7 4" xfId="30457" xr:uid="{00000000-0005-0000-0000-00001C760000}"/>
    <cellStyle name="Normal 6 2 6 2 8" xfId="30458" xr:uid="{00000000-0005-0000-0000-00001D760000}"/>
    <cellStyle name="Normal 6 2 6 2 8 2" xfId="30459" xr:uid="{00000000-0005-0000-0000-00001E760000}"/>
    <cellStyle name="Normal 6 2 6 2 8 3" xfId="30460" xr:uid="{00000000-0005-0000-0000-00001F760000}"/>
    <cellStyle name="Normal 6 2 6 2 9" xfId="30461" xr:uid="{00000000-0005-0000-0000-000020760000}"/>
    <cellStyle name="Normal 6 2 6 3" xfId="30462" xr:uid="{00000000-0005-0000-0000-000021760000}"/>
    <cellStyle name="Normal 6 2 6 3 10" xfId="30463" xr:uid="{00000000-0005-0000-0000-000022760000}"/>
    <cellStyle name="Normal 6 2 6 3 2" xfId="30464" xr:uid="{00000000-0005-0000-0000-000023760000}"/>
    <cellStyle name="Normal 6 2 6 3 2 2" xfId="30465" xr:uid="{00000000-0005-0000-0000-000024760000}"/>
    <cellStyle name="Normal 6 2 6 3 2 2 2" xfId="30466" xr:uid="{00000000-0005-0000-0000-000025760000}"/>
    <cellStyle name="Normal 6 2 6 3 2 2 2 2" xfId="30467" xr:uid="{00000000-0005-0000-0000-000026760000}"/>
    <cellStyle name="Normal 6 2 6 3 2 2 2 3" xfId="30468" xr:uid="{00000000-0005-0000-0000-000027760000}"/>
    <cellStyle name="Normal 6 2 6 3 2 2 2 4" xfId="30469" xr:uid="{00000000-0005-0000-0000-000028760000}"/>
    <cellStyle name="Normal 6 2 6 3 2 2 3" xfId="30470" xr:uid="{00000000-0005-0000-0000-000029760000}"/>
    <cellStyle name="Normal 6 2 6 3 2 2 3 2" xfId="30471" xr:uid="{00000000-0005-0000-0000-00002A760000}"/>
    <cellStyle name="Normal 6 2 6 3 2 2 3 3" xfId="30472" xr:uid="{00000000-0005-0000-0000-00002B760000}"/>
    <cellStyle name="Normal 6 2 6 3 2 2 4" xfId="30473" xr:uid="{00000000-0005-0000-0000-00002C760000}"/>
    <cellStyle name="Normal 6 2 6 3 2 2 5" xfId="30474" xr:uid="{00000000-0005-0000-0000-00002D760000}"/>
    <cellStyle name="Normal 6 2 6 3 2 2 6" xfId="30475" xr:uid="{00000000-0005-0000-0000-00002E760000}"/>
    <cellStyle name="Normal 6 2 6 3 2 3" xfId="30476" xr:uid="{00000000-0005-0000-0000-00002F760000}"/>
    <cellStyle name="Normal 6 2 6 3 2 3 2" xfId="30477" xr:uid="{00000000-0005-0000-0000-000030760000}"/>
    <cellStyle name="Normal 6 2 6 3 2 3 3" xfId="30478" xr:uid="{00000000-0005-0000-0000-000031760000}"/>
    <cellStyle name="Normal 6 2 6 3 2 3 4" xfId="30479" xr:uid="{00000000-0005-0000-0000-000032760000}"/>
    <cellStyle name="Normal 6 2 6 3 2 4" xfId="30480" xr:uid="{00000000-0005-0000-0000-000033760000}"/>
    <cellStyle name="Normal 6 2 6 3 2 4 2" xfId="30481" xr:uid="{00000000-0005-0000-0000-000034760000}"/>
    <cellStyle name="Normal 6 2 6 3 2 4 3" xfId="30482" xr:uid="{00000000-0005-0000-0000-000035760000}"/>
    <cellStyle name="Normal 6 2 6 3 2 4 4" xfId="30483" xr:uid="{00000000-0005-0000-0000-000036760000}"/>
    <cellStyle name="Normal 6 2 6 3 2 5" xfId="30484" xr:uid="{00000000-0005-0000-0000-000037760000}"/>
    <cellStyle name="Normal 6 2 6 3 2 5 2" xfId="30485" xr:uid="{00000000-0005-0000-0000-000038760000}"/>
    <cellStyle name="Normal 6 2 6 3 2 5 3" xfId="30486" xr:uid="{00000000-0005-0000-0000-000039760000}"/>
    <cellStyle name="Normal 6 2 6 3 2 5 4" xfId="30487" xr:uid="{00000000-0005-0000-0000-00003A760000}"/>
    <cellStyle name="Normal 6 2 6 3 2 6" xfId="30488" xr:uid="{00000000-0005-0000-0000-00003B760000}"/>
    <cellStyle name="Normal 6 2 6 3 2 6 2" xfId="30489" xr:uid="{00000000-0005-0000-0000-00003C760000}"/>
    <cellStyle name="Normal 6 2 6 3 2 6 3" xfId="30490" xr:uid="{00000000-0005-0000-0000-00003D760000}"/>
    <cellStyle name="Normal 6 2 6 3 2 7" xfId="30491" xr:uid="{00000000-0005-0000-0000-00003E760000}"/>
    <cellStyle name="Normal 6 2 6 3 2 8" xfId="30492" xr:uid="{00000000-0005-0000-0000-00003F760000}"/>
    <cellStyle name="Normal 6 2 6 3 2 9" xfId="30493" xr:uid="{00000000-0005-0000-0000-000040760000}"/>
    <cellStyle name="Normal 6 2 6 3 3" xfId="30494" xr:uid="{00000000-0005-0000-0000-000041760000}"/>
    <cellStyle name="Normal 6 2 6 3 3 2" xfId="30495" xr:uid="{00000000-0005-0000-0000-000042760000}"/>
    <cellStyle name="Normal 6 2 6 3 3 2 2" xfId="30496" xr:uid="{00000000-0005-0000-0000-000043760000}"/>
    <cellStyle name="Normal 6 2 6 3 3 2 3" xfId="30497" xr:uid="{00000000-0005-0000-0000-000044760000}"/>
    <cellStyle name="Normal 6 2 6 3 3 2 4" xfId="30498" xr:uid="{00000000-0005-0000-0000-000045760000}"/>
    <cellStyle name="Normal 6 2 6 3 3 3" xfId="30499" xr:uid="{00000000-0005-0000-0000-000046760000}"/>
    <cellStyle name="Normal 6 2 6 3 3 3 2" xfId="30500" xr:uid="{00000000-0005-0000-0000-000047760000}"/>
    <cellStyle name="Normal 6 2 6 3 3 3 3" xfId="30501" xr:uid="{00000000-0005-0000-0000-000048760000}"/>
    <cellStyle name="Normal 6 2 6 3 3 4" xfId="30502" xr:uid="{00000000-0005-0000-0000-000049760000}"/>
    <cellStyle name="Normal 6 2 6 3 3 5" xfId="30503" xr:uid="{00000000-0005-0000-0000-00004A760000}"/>
    <cellStyle name="Normal 6 2 6 3 3 6" xfId="30504" xr:uid="{00000000-0005-0000-0000-00004B760000}"/>
    <cellStyle name="Normal 6 2 6 3 4" xfId="30505" xr:uid="{00000000-0005-0000-0000-00004C760000}"/>
    <cellStyle name="Normal 6 2 6 3 4 2" xfId="30506" xr:uid="{00000000-0005-0000-0000-00004D760000}"/>
    <cellStyle name="Normal 6 2 6 3 4 3" xfId="30507" xr:uid="{00000000-0005-0000-0000-00004E760000}"/>
    <cellStyle name="Normal 6 2 6 3 4 4" xfId="30508" xr:uid="{00000000-0005-0000-0000-00004F760000}"/>
    <cellStyle name="Normal 6 2 6 3 5" xfId="30509" xr:uid="{00000000-0005-0000-0000-000050760000}"/>
    <cellStyle name="Normal 6 2 6 3 5 2" xfId="30510" xr:uid="{00000000-0005-0000-0000-000051760000}"/>
    <cellStyle name="Normal 6 2 6 3 5 3" xfId="30511" xr:uid="{00000000-0005-0000-0000-000052760000}"/>
    <cellStyle name="Normal 6 2 6 3 5 4" xfId="30512" xr:uid="{00000000-0005-0000-0000-000053760000}"/>
    <cellStyle name="Normal 6 2 6 3 6" xfId="30513" xr:uid="{00000000-0005-0000-0000-000054760000}"/>
    <cellStyle name="Normal 6 2 6 3 6 2" xfId="30514" xr:uid="{00000000-0005-0000-0000-000055760000}"/>
    <cellStyle name="Normal 6 2 6 3 6 3" xfId="30515" xr:uid="{00000000-0005-0000-0000-000056760000}"/>
    <cellStyle name="Normal 6 2 6 3 6 4" xfId="30516" xr:uid="{00000000-0005-0000-0000-000057760000}"/>
    <cellStyle name="Normal 6 2 6 3 7" xfId="30517" xr:uid="{00000000-0005-0000-0000-000058760000}"/>
    <cellStyle name="Normal 6 2 6 3 7 2" xfId="30518" xr:uid="{00000000-0005-0000-0000-000059760000}"/>
    <cellStyle name="Normal 6 2 6 3 7 3" xfId="30519" xr:uid="{00000000-0005-0000-0000-00005A760000}"/>
    <cellStyle name="Normal 6 2 6 3 8" xfId="30520" xr:uid="{00000000-0005-0000-0000-00005B760000}"/>
    <cellStyle name="Normal 6 2 6 3 9" xfId="30521" xr:uid="{00000000-0005-0000-0000-00005C760000}"/>
    <cellStyle name="Normal 6 2 6 4" xfId="30522" xr:uid="{00000000-0005-0000-0000-00005D760000}"/>
    <cellStyle name="Normal 6 2 6 4 2" xfId="30523" xr:uid="{00000000-0005-0000-0000-00005E760000}"/>
    <cellStyle name="Normal 6 2 6 4 2 2" xfId="30524" xr:uid="{00000000-0005-0000-0000-00005F760000}"/>
    <cellStyle name="Normal 6 2 6 4 2 2 2" xfId="30525" xr:uid="{00000000-0005-0000-0000-000060760000}"/>
    <cellStyle name="Normal 6 2 6 4 2 2 3" xfId="30526" xr:uid="{00000000-0005-0000-0000-000061760000}"/>
    <cellStyle name="Normal 6 2 6 4 2 2 4" xfId="30527" xr:uid="{00000000-0005-0000-0000-000062760000}"/>
    <cellStyle name="Normal 6 2 6 4 2 3" xfId="30528" xr:uid="{00000000-0005-0000-0000-000063760000}"/>
    <cellStyle name="Normal 6 2 6 4 2 3 2" xfId="30529" xr:uid="{00000000-0005-0000-0000-000064760000}"/>
    <cellStyle name="Normal 6 2 6 4 2 3 3" xfId="30530" xr:uid="{00000000-0005-0000-0000-000065760000}"/>
    <cellStyle name="Normal 6 2 6 4 2 4" xfId="30531" xr:uid="{00000000-0005-0000-0000-000066760000}"/>
    <cellStyle name="Normal 6 2 6 4 2 5" xfId="30532" xr:uid="{00000000-0005-0000-0000-000067760000}"/>
    <cellStyle name="Normal 6 2 6 4 2 6" xfId="30533" xr:uid="{00000000-0005-0000-0000-000068760000}"/>
    <cellStyle name="Normal 6 2 6 4 3" xfId="30534" xr:uid="{00000000-0005-0000-0000-000069760000}"/>
    <cellStyle name="Normal 6 2 6 4 3 2" xfId="30535" xr:uid="{00000000-0005-0000-0000-00006A760000}"/>
    <cellStyle name="Normal 6 2 6 4 3 3" xfId="30536" xr:uid="{00000000-0005-0000-0000-00006B760000}"/>
    <cellStyle name="Normal 6 2 6 4 3 4" xfId="30537" xr:uid="{00000000-0005-0000-0000-00006C760000}"/>
    <cellStyle name="Normal 6 2 6 4 4" xfId="30538" xr:uid="{00000000-0005-0000-0000-00006D760000}"/>
    <cellStyle name="Normal 6 2 6 4 4 2" xfId="30539" xr:uid="{00000000-0005-0000-0000-00006E760000}"/>
    <cellStyle name="Normal 6 2 6 4 4 3" xfId="30540" xr:uid="{00000000-0005-0000-0000-00006F760000}"/>
    <cellStyle name="Normal 6 2 6 4 4 4" xfId="30541" xr:uid="{00000000-0005-0000-0000-000070760000}"/>
    <cellStyle name="Normal 6 2 6 4 5" xfId="30542" xr:uid="{00000000-0005-0000-0000-000071760000}"/>
    <cellStyle name="Normal 6 2 6 4 5 2" xfId="30543" xr:uid="{00000000-0005-0000-0000-000072760000}"/>
    <cellStyle name="Normal 6 2 6 4 5 3" xfId="30544" xr:uid="{00000000-0005-0000-0000-000073760000}"/>
    <cellStyle name="Normal 6 2 6 4 5 4" xfId="30545" xr:uid="{00000000-0005-0000-0000-000074760000}"/>
    <cellStyle name="Normal 6 2 6 4 6" xfId="30546" xr:uid="{00000000-0005-0000-0000-000075760000}"/>
    <cellStyle name="Normal 6 2 6 4 6 2" xfId="30547" xr:uid="{00000000-0005-0000-0000-000076760000}"/>
    <cellStyle name="Normal 6 2 6 4 6 3" xfId="30548" xr:uid="{00000000-0005-0000-0000-000077760000}"/>
    <cellStyle name="Normal 6 2 6 4 7" xfId="30549" xr:uid="{00000000-0005-0000-0000-000078760000}"/>
    <cellStyle name="Normal 6 2 6 4 8" xfId="30550" xr:uid="{00000000-0005-0000-0000-000079760000}"/>
    <cellStyle name="Normal 6 2 6 4 9" xfId="30551" xr:uid="{00000000-0005-0000-0000-00007A760000}"/>
    <cellStyle name="Normal 6 2 6 5" xfId="30552" xr:uid="{00000000-0005-0000-0000-00007B760000}"/>
    <cellStyle name="Normal 6 2 6 5 2" xfId="30553" xr:uid="{00000000-0005-0000-0000-00007C760000}"/>
    <cellStyle name="Normal 6 2 6 5 2 2" xfId="30554" xr:uid="{00000000-0005-0000-0000-00007D760000}"/>
    <cellStyle name="Normal 6 2 6 5 2 2 2" xfId="30555" xr:uid="{00000000-0005-0000-0000-00007E760000}"/>
    <cellStyle name="Normal 6 2 6 5 2 2 3" xfId="30556" xr:uid="{00000000-0005-0000-0000-00007F760000}"/>
    <cellStyle name="Normal 6 2 6 5 2 2 4" xfId="30557" xr:uid="{00000000-0005-0000-0000-000080760000}"/>
    <cellStyle name="Normal 6 2 6 5 2 3" xfId="30558" xr:uid="{00000000-0005-0000-0000-000081760000}"/>
    <cellStyle name="Normal 6 2 6 5 2 3 2" xfId="30559" xr:uid="{00000000-0005-0000-0000-000082760000}"/>
    <cellStyle name="Normal 6 2 6 5 2 3 3" xfId="30560" xr:uid="{00000000-0005-0000-0000-000083760000}"/>
    <cellStyle name="Normal 6 2 6 5 2 4" xfId="30561" xr:uid="{00000000-0005-0000-0000-000084760000}"/>
    <cellStyle name="Normal 6 2 6 5 2 5" xfId="30562" xr:uid="{00000000-0005-0000-0000-000085760000}"/>
    <cellStyle name="Normal 6 2 6 5 2 6" xfId="30563" xr:uid="{00000000-0005-0000-0000-000086760000}"/>
    <cellStyle name="Normal 6 2 6 5 3" xfId="30564" xr:uid="{00000000-0005-0000-0000-000087760000}"/>
    <cellStyle name="Normal 6 2 6 5 3 2" xfId="30565" xr:uid="{00000000-0005-0000-0000-000088760000}"/>
    <cellStyle name="Normal 6 2 6 5 3 3" xfId="30566" xr:uid="{00000000-0005-0000-0000-000089760000}"/>
    <cellStyle name="Normal 6 2 6 5 3 4" xfId="30567" xr:uid="{00000000-0005-0000-0000-00008A760000}"/>
    <cellStyle name="Normal 6 2 6 5 4" xfId="30568" xr:uid="{00000000-0005-0000-0000-00008B760000}"/>
    <cellStyle name="Normal 6 2 6 5 4 2" xfId="30569" xr:uid="{00000000-0005-0000-0000-00008C760000}"/>
    <cellStyle name="Normal 6 2 6 5 4 3" xfId="30570" xr:uid="{00000000-0005-0000-0000-00008D760000}"/>
    <cellStyle name="Normal 6 2 6 5 4 4" xfId="30571" xr:uid="{00000000-0005-0000-0000-00008E760000}"/>
    <cellStyle name="Normal 6 2 6 5 5" xfId="30572" xr:uid="{00000000-0005-0000-0000-00008F760000}"/>
    <cellStyle name="Normal 6 2 6 5 5 2" xfId="30573" xr:uid="{00000000-0005-0000-0000-000090760000}"/>
    <cellStyle name="Normal 6 2 6 5 5 3" xfId="30574" xr:uid="{00000000-0005-0000-0000-000091760000}"/>
    <cellStyle name="Normal 6 2 6 5 5 4" xfId="30575" xr:uid="{00000000-0005-0000-0000-000092760000}"/>
    <cellStyle name="Normal 6 2 6 5 6" xfId="30576" xr:uid="{00000000-0005-0000-0000-000093760000}"/>
    <cellStyle name="Normal 6 2 6 5 6 2" xfId="30577" xr:uid="{00000000-0005-0000-0000-000094760000}"/>
    <cellStyle name="Normal 6 2 6 5 6 3" xfId="30578" xr:uid="{00000000-0005-0000-0000-000095760000}"/>
    <cellStyle name="Normal 6 2 6 5 7" xfId="30579" xr:uid="{00000000-0005-0000-0000-000096760000}"/>
    <cellStyle name="Normal 6 2 6 5 8" xfId="30580" xr:uid="{00000000-0005-0000-0000-000097760000}"/>
    <cellStyle name="Normal 6 2 6 5 9" xfId="30581" xr:uid="{00000000-0005-0000-0000-000098760000}"/>
    <cellStyle name="Normal 6 2 6 6" xfId="30582" xr:uid="{00000000-0005-0000-0000-000099760000}"/>
    <cellStyle name="Normal 6 2 6 6 2" xfId="30583" xr:uid="{00000000-0005-0000-0000-00009A760000}"/>
    <cellStyle name="Normal 6 2 6 6 2 2" xfId="30584" xr:uid="{00000000-0005-0000-0000-00009B760000}"/>
    <cellStyle name="Normal 6 2 6 6 2 2 2" xfId="30585" xr:uid="{00000000-0005-0000-0000-00009C760000}"/>
    <cellStyle name="Normal 6 2 6 6 2 2 3" xfId="30586" xr:uid="{00000000-0005-0000-0000-00009D760000}"/>
    <cellStyle name="Normal 6 2 6 6 2 2 4" xfId="30587" xr:uid="{00000000-0005-0000-0000-00009E760000}"/>
    <cellStyle name="Normal 6 2 6 6 2 3" xfId="30588" xr:uid="{00000000-0005-0000-0000-00009F760000}"/>
    <cellStyle name="Normal 6 2 6 6 2 3 2" xfId="30589" xr:uid="{00000000-0005-0000-0000-0000A0760000}"/>
    <cellStyle name="Normal 6 2 6 6 2 3 3" xfId="30590" xr:uid="{00000000-0005-0000-0000-0000A1760000}"/>
    <cellStyle name="Normal 6 2 6 6 2 4" xfId="30591" xr:uid="{00000000-0005-0000-0000-0000A2760000}"/>
    <cellStyle name="Normal 6 2 6 6 2 5" xfId="30592" xr:uid="{00000000-0005-0000-0000-0000A3760000}"/>
    <cellStyle name="Normal 6 2 6 6 2 6" xfId="30593" xr:uid="{00000000-0005-0000-0000-0000A4760000}"/>
    <cellStyle name="Normal 6 2 6 6 3" xfId="30594" xr:uid="{00000000-0005-0000-0000-0000A5760000}"/>
    <cellStyle name="Normal 6 2 6 6 3 2" xfId="30595" xr:uid="{00000000-0005-0000-0000-0000A6760000}"/>
    <cellStyle name="Normal 6 2 6 6 3 3" xfId="30596" xr:uid="{00000000-0005-0000-0000-0000A7760000}"/>
    <cellStyle name="Normal 6 2 6 6 3 4" xfId="30597" xr:uid="{00000000-0005-0000-0000-0000A8760000}"/>
    <cellStyle name="Normal 6 2 6 6 4" xfId="30598" xr:uid="{00000000-0005-0000-0000-0000A9760000}"/>
    <cellStyle name="Normal 6 2 6 6 4 2" xfId="30599" xr:uid="{00000000-0005-0000-0000-0000AA760000}"/>
    <cellStyle name="Normal 6 2 6 6 4 3" xfId="30600" xr:uid="{00000000-0005-0000-0000-0000AB760000}"/>
    <cellStyle name="Normal 6 2 6 6 4 4" xfId="30601" xr:uid="{00000000-0005-0000-0000-0000AC760000}"/>
    <cellStyle name="Normal 6 2 6 6 5" xfId="30602" xr:uid="{00000000-0005-0000-0000-0000AD760000}"/>
    <cellStyle name="Normal 6 2 6 6 5 2" xfId="30603" xr:uid="{00000000-0005-0000-0000-0000AE760000}"/>
    <cellStyle name="Normal 6 2 6 6 5 3" xfId="30604" xr:uid="{00000000-0005-0000-0000-0000AF760000}"/>
    <cellStyle name="Normal 6 2 6 6 6" xfId="30605" xr:uid="{00000000-0005-0000-0000-0000B0760000}"/>
    <cellStyle name="Normal 6 2 6 6 7" xfId="30606" xr:uid="{00000000-0005-0000-0000-0000B1760000}"/>
    <cellStyle name="Normal 6 2 6 6 8" xfId="30607" xr:uid="{00000000-0005-0000-0000-0000B2760000}"/>
    <cellStyle name="Normal 6 2 6 7" xfId="30608" xr:uid="{00000000-0005-0000-0000-0000B3760000}"/>
    <cellStyle name="Normal 6 2 6 7 2" xfId="30609" xr:uid="{00000000-0005-0000-0000-0000B4760000}"/>
    <cellStyle name="Normal 6 2 6 7 2 2" xfId="30610" xr:uid="{00000000-0005-0000-0000-0000B5760000}"/>
    <cellStyle name="Normal 6 2 6 7 2 3" xfId="30611" xr:uid="{00000000-0005-0000-0000-0000B6760000}"/>
    <cellStyle name="Normal 6 2 6 7 2 4" xfId="30612" xr:uid="{00000000-0005-0000-0000-0000B7760000}"/>
    <cellStyle name="Normal 6 2 6 7 3" xfId="30613" xr:uid="{00000000-0005-0000-0000-0000B8760000}"/>
    <cellStyle name="Normal 6 2 6 7 3 2" xfId="30614" xr:uid="{00000000-0005-0000-0000-0000B9760000}"/>
    <cellStyle name="Normal 6 2 6 7 3 3" xfId="30615" xr:uid="{00000000-0005-0000-0000-0000BA760000}"/>
    <cellStyle name="Normal 6 2 6 7 4" xfId="30616" xr:uid="{00000000-0005-0000-0000-0000BB760000}"/>
    <cellStyle name="Normal 6 2 6 7 5" xfId="30617" xr:uid="{00000000-0005-0000-0000-0000BC760000}"/>
    <cellStyle name="Normal 6 2 6 7 6" xfId="30618" xr:uid="{00000000-0005-0000-0000-0000BD760000}"/>
    <cellStyle name="Normal 6 2 6 8" xfId="30619" xr:uid="{00000000-0005-0000-0000-0000BE760000}"/>
    <cellStyle name="Normal 6 2 6 8 2" xfId="30620" xr:uid="{00000000-0005-0000-0000-0000BF760000}"/>
    <cellStyle name="Normal 6 2 6 8 3" xfId="30621" xr:uid="{00000000-0005-0000-0000-0000C0760000}"/>
    <cellStyle name="Normal 6 2 6 8 4" xfId="30622" xr:uid="{00000000-0005-0000-0000-0000C1760000}"/>
    <cellStyle name="Normal 6 2 6 9" xfId="30623" xr:uid="{00000000-0005-0000-0000-0000C2760000}"/>
    <cellStyle name="Normal 6 2 6 9 2" xfId="30624" xr:uid="{00000000-0005-0000-0000-0000C3760000}"/>
    <cellStyle name="Normal 6 2 6 9 3" xfId="30625" xr:uid="{00000000-0005-0000-0000-0000C4760000}"/>
    <cellStyle name="Normal 6 2 6 9 4" xfId="30626" xr:uid="{00000000-0005-0000-0000-0000C5760000}"/>
    <cellStyle name="Normal 6 2 7" xfId="432" xr:uid="{00000000-0005-0000-0000-0000C6760000}"/>
    <cellStyle name="Normal 6 2 7 10" xfId="30627" xr:uid="{00000000-0005-0000-0000-0000C7760000}"/>
    <cellStyle name="Normal 6 2 7 11" xfId="30628" xr:uid="{00000000-0005-0000-0000-0000C8760000}"/>
    <cellStyle name="Normal 6 2 7 2" xfId="30629" xr:uid="{00000000-0005-0000-0000-0000C9760000}"/>
    <cellStyle name="Normal 6 2 7 2 10" xfId="30630" xr:uid="{00000000-0005-0000-0000-0000CA760000}"/>
    <cellStyle name="Normal 6 2 7 2 2" xfId="30631" xr:uid="{00000000-0005-0000-0000-0000CB760000}"/>
    <cellStyle name="Normal 6 2 7 2 2 2" xfId="30632" xr:uid="{00000000-0005-0000-0000-0000CC760000}"/>
    <cellStyle name="Normal 6 2 7 2 2 2 2" xfId="30633" xr:uid="{00000000-0005-0000-0000-0000CD760000}"/>
    <cellStyle name="Normal 6 2 7 2 2 2 2 2" xfId="30634" xr:uid="{00000000-0005-0000-0000-0000CE760000}"/>
    <cellStyle name="Normal 6 2 7 2 2 2 2 3" xfId="30635" xr:uid="{00000000-0005-0000-0000-0000CF760000}"/>
    <cellStyle name="Normal 6 2 7 2 2 2 2 4" xfId="30636" xr:uid="{00000000-0005-0000-0000-0000D0760000}"/>
    <cellStyle name="Normal 6 2 7 2 2 2 3" xfId="30637" xr:uid="{00000000-0005-0000-0000-0000D1760000}"/>
    <cellStyle name="Normal 6 2 7 2 2 2 3 2" xfId="30638" xr:uid="{00000000-0005-0000-0000-0000D2760000}"/>
    <cellStyle name="Normal 6 2 7 2 2 2 3 3" xfId="30639" xr:uid="{00000000-0005-0000-0000-0000D3760000}"/>
    <cellStyle name="Normal 6 2 7 2 2 2 4" xfId="30640" xr:uid="{00000000-0005-0000-0000-0000D4760000}"/>
    <cellStyle name="Normal 6 2 7 2 2 2 5" xfId="30641" xr:uid="{00000000-0005-0000-0000-0000D5760000}"/>
    <cellStyle name="Normal 6 2 7 2 2 2 6" xfId="30642" xr:uid="{00000000-0005-0000-0000-0000D6760000}"/>
    <cellStyle name="Normal 6 2 7 2 2 3" xfId="30643" xr:uid="{00000000-0005-0000-0000-0000D7760000}"/>
    <cellStyle name="Normal 6 2 7 2 2 3 2" xfId="30644" xr:uid="{00000000-0005-0000-0000-0000D8760000}"/>
    <cellStyle name="Normal 6 2 7 2 2 3 3" xfId="30645" xr:uid="{00000000-0005-0000-0000-0000D9760000}"/>
    <cellStyle name="Normal 6 2 7 2 2 3 4" xfId="30646" xr:uid="{00000000-0005-0000-0000-0000DA760000}"/>
    <cellStyle name="Normal 6 2 7 2 2 4" xfId="30647" xr:uid="{00000000-0005-0000-0000-0000DB760000}"/>
    <cellStyle name="Normal 6 2 7 2 2 4 2" xfId="30648" xr:uid="{00000000-0005-0000-0000-0000DC760000}"/>
    <cellStyle name="Normal 6 2 7 2 2 4 3" xfId="30649" xr:uid="{00000000-0005-0000-0000-0000DD760000}"/>
    <cellStyle name="Normal 6 2 7 2 2 4 4" xfId="30650" xr:uid="{00000000-0005-0000-0000-0000DE760000}"/>
    <cellStyle name="Normal 6 2 7 2 2 5" xfId="30651" xr:uid="{00000000-0005-0000-0000-0000DF760000}"/>
    <cellStyle name="Normal 6 2 7 2 2 5 2" xfId="30652" xr:uid="{00000000-0005-0000-0000-0000E0760000}"/>
    <cellStyle name="Normal 6 2 7 2 2 5 3" xfId="30653" xr:uid="{00000000-0005-0000-0000-0000E1760000}"/>
    <cellStyle name="Normal 6 2 7 2 2 5 4" xfId="30654" xr:uid="{00000000-0005-0000-0000-0000E2760000}"/>
    <cellStyle name="Normal 6 2 7 2 2 6" xfId="30655" xr:uid="{00000000-0005-0000-0000-0000E3760000}"/>
    <cellStyle name="Normal 6 2 7 2 2 6 2" xfId="30656" xr:uid="{00000000-0005-0000-0000-0000E4760000}"/>
    <cellStyle name="Normal 6 2 7 2 2 6 3" xfId="30657" xr:uid="{00000000-0005-0000-0000-0000E5760000}"/>
    <cellStyle name="Normal 6 2 7 2 2 7" xfId="30658" xr:uid="{00000000-0005-0000-0000-0000E6760000}"/>
    <cellStyle name="Normal 6 2 7 2 2 8" xfId="30659" xr:uid="{00000000-0005-0000-0000-0000E7760000}"/>
    <cellStyle name="Normal 6 2 7 2 2 9" xfId="30660" xr:uid="{00000000-0005-0000-0000-0000E8760000}"/>
    <cellStyle name="Normal 6 2 7 2 3" xfId="30661" xr:uid="{00000000-0005-0000-0000-0000E9760000}"/>
    <cellStyle name="Normal 6 2 7 2 3 2" xfId="30662" xr:uid="{00000000-0005-0000-0000-0000EA760000}"/>
    <cellStyle name="Normal 6 2 7 2 3 2 2" xfId="30663" xr:uid="{00000000-0005-0000-0000-0000EB760000}"/>
    <cellStyle name="Normal 6 2 7 2 3 2 3" xfId="30664" xr:uid="{00000000-0005-0000-0000-0000EC760000}"/>
    <cellStyle name="Normal 6 2 7 2 3 2 4" xfId="30665" xr:uid="{00000000-0005-0000-0000-0000ED760000}"/>
    <cellStyle name="Normal 6 2 7 2 3 3" xfId="30666" xr:uid="{00000000-0005-0000-0000-0000EE760000}"/>
    <cellStyle name="Normal 6 2 7 2 3 3 2" xfId="30667" xr:uid="{00000000-0005-0000-0000-0000EF760000}"/>
    <cellStyle name="Normal 6 2 7 2 3 3 3" xfId="30668" xr:uid="{00000000-0005-0000-0000-0000F0760000}"/>
    <cellStyle name="Normal 6 2 7 2 3 4" xfId="30669" xr:uid="{00000000-0005-0000-0000-0000F1760000}"/>
    <cellStyle name="Normal 6 2 7 2 3 5" xfId="30670" xr:uid="{00000000-0005-0000-0000-0000F2760000}"/>
    <cellStyle name="Normal 6 2 7 2 3 6" xfId="30671" xr:uid="{00000000-0005-0000-0000-0000F3760000}"/>
    <cellStyle name="Normal 6 2 7 2 4" xfId="30672" xr:uid="{00000000-0005-0000-0000-0000F4760000}"/>
    <cellStyle name="Normal 6 2 7 2 4 2" xfId="30673" xr:uid="{00000000-0005-0000-0000-0000F5760000}"/>
    <cellStyle name="Normal 6 2 7 2 4 3" xfId="30674" xr:uid="{00000000-0005-0000-0000-0000F6760000}"/>
    <cellStyle name="Normal 6 2 7 2 4 4" xfId="30675" xr:uid="{00000000-0005-0000-0000-0000F7760000}"/>
    <cellStyle name="Normal 6 2 7 2 5" xfId="30676" xr:uid="{00000000-0005-0000-0000-0000F8760000}"/>
    <cellStyle name="Normal 6 2 7 2 5 2" xfId="30677" xr:uid="{00000000-0005-0000-0000-0000F9760000}"/>
    <cellStyle name="Normal 6 2 7 2 5 3" xfId="30678" xr:uid="{00000000-0005-0000-0000-0000FA760000}"/>
    <cellStyle name="Normal 6 2 7 2 5 4" xfId="30679" xr:uid="{00000000-0005-0000-0000-0000FB760000}"/>
    <cellStyle name="Normal 6 2 7 2 6" xfId="30680" xr:uid="{00000000-0005-0000-0000-0000FC760000}"/>
    <cellStyle name="Normal 6 2 7 2 6 2" xfId="30681" xr:uid="{00000000-0005-0000-0000-0000FD760000}"/>
    <cellStyle name="Normal 6 2 7 2 6 3" xfId="30682" xr:uid="{00000000-0005-0000-0000-0000FE760000}"/>
    <cellStyle name="Normal 6 2 7 2 6 4" xfId="30683" xr:uid="{00000000-0005-0000-0000-0000FF760000}"/>
    <cellStyle name="Normal 6 2 7 2 7" xfId="30684" xr:uid="{00000000-0005-0000-0000-000000770000}"/>
    <cellStyle name="Normal 6 2 7 2 7 2" xfId="30685" xr:uid="{00000000-0005-0000-0000-000001770000}"/>
    <cellStyle name="Normal 6 2 7 2 7 3" xfId="30686" xr:uid="{00000000-0005-0000-0000-000002770000}"/>
    <cellStyle name="Normal 6 2 7 2 8" xfId="30687" xr:uid="{00000000-0005-0000-0000-000003770000}"/>
    <cellStyle name="Normal 6 2 7 2 9" xfId="30688" xr:uid="{00000000-0005-0000-0000-000004770000}"/>
    <cellStyle name="Normal 6 2 7 3" xfId="30689" xr:uid="{00000000-0005-0000-0000-000005770000}"/>
    <cellStyle name="Normal 6 2 7 3 2" xfId="30690" xr:uid="{00000000-0005-0000-0000-000006770000}"/>
    <cellStyle name="Normal 6 2 7 3 2 2" xfId="30691" xr:uid="{00000000-0005-0000-0000-000007770000}"/>
    <cellStyle name="Normal 6 2 7 3 2 2 2" xfId="30692" xr:uid="{00000000-0005-0000-0000-000008770000}"/>
    <cellStyle name="Normal 6 2 7 3 2 2 3" xfId="30693" xr:uid="{00000000-0005-0000-0000-000009770000}"/>
    <cellStyle name="Normal 6 2 7 3 2 2 4" xfId="30694" xr:uid="{00000000-0005-0000-0000-00000A770000}"/>
    <cellStyle name="Normal 6 2 7 3 2 3" xfId="30695" xr:uid="{00000000-0005-0000-0000-00000B770000}"/>
    <cellStyle name="Normal 6 2 7 3 2 3 2" xfId="30696" xr:uid="{00000000-0005-0000-0000-00000C770000}"/>
    <cellStyle name="Normal 6 2 7 3 2 3 3" xfId="30697" xr:uid="{00000000-0005-0000-0000-00000D770000}"/>
    <cellStyle name="Normal 6 2 7 3 2 4" xfId="30698" xr:uid="{00000000-0005-0000-0000-00000E770000}"/>
    <cellStyle name="Normal 6 2 7 3 2 5" xfId="30699" xr:uid="{00000000-0005-0000-0000-00000F770000}"/>
    <cellStyle name="Normal 6 2 7 3 2 6" xfId="30700" xr:uid="{00000000-0005-0000-0000-000010770000}"/>
    <cellStyle name="Normal 6 2 7 3 3" xfId="30701" xr:uid="{00000000-0005-0000-0000-000011770000}"/>
    <cellStyle name="Normal 6 2 7 3 3 2" xfId="30702" xr:uid="{00000000-0005-0000-0000-000012770000}"/>
    <cellStyle name="Normal 6 2 7 3 3 3" xfId="30703" xr:uid="{00000000-0005-0000-0000-000013770000}"/>
    <cellStyle name="Normal 6 2 7 3 3 4" xfId="30704" xr:uid="{00000000-0005-0000-0000-000014770000}"/>
    <cellStyle name="Normal 6 2 7 3 4" xfId="30705" xr:uid="{00000000-0005-0000-0000-000015770000}"/>
    <cellStyle name="Normal 6 2 7 3 4 2" xfId="30706" xr:uid="{00000000-0005-0000-0000-000016770000}"/>
    <cellStyle name="Normal 6 2 7 3 4 3" xfId="30707" xr:uid="{00000000-0005-0000-0000-000017770000}"/>
    <cellStyle name="Normal 6 2 7 3 4 4" xfId="30708" xr:uid="{00000000-0005-0000-0000-000018770000}"/>
    <cellStyle name="Normal 6 2 7 3 5" xfId="30709" xr:uid="{00000000-0005-0000-0000-000019770000}"/>
    <cellStyle name="Normal 6 2 7 3 5 2" xfId="30710" xr:uid="{00000000-0005-0000-0000-00001A770000}"/>
    <cellStyle name="Normal 6 2 7 3 5 3" xfId="30711" xr:uid="{00000000-0005-0000-0000-00001B770000}"/>
    <cellStyle name="Normal 6 2 7 3 5 4" xfId="30712" xr:uid="{00000000-0005-0000-0000-00001C770000}"/>
    <cellStyle name="Normal 6 2 7 3 6" xfId="30713" xr:uid="{00000000-0005-0000-0000-00001D770000}"/>
    <cellStyle name="Normal 6 2 7 3 6 2" xfId="30714" xr:uid="{00000000-0005-0000-0000-00001E770000}"/>
    <cellStyle name="Normal 6 2 7 3 6 3" xfId="30715" xr:uid="{00000000-0005-0000-0000-00001F770000}"/>
    <cellStyle name="Normal 6 2 7 3 7" xfId="30716" xr:uid="{00000000-0005-0000-0000-000020770000}"/>
    <cellStyle name="Normal 6 2 7 3 8" xfId="30717" xr:uid="{00000000-0005-0000-0000-000021770000}"/>
    <cellStyle name="Normal 6 2 7 3 9" xfId="30718" xr:uid="{00000000-0005-0000-0000-000022770000}"/>
    <cellStyle name="Normal 6 2 7 4" xfId="30719" xr:uid="{00000000-0005-0000-0000-000023770000}"/>
    <cellStyle name="Normal 6 2 7 4 2" xfId="30720" xr:uid="{00000000-0005-0000-0000-000024770000}"/>
    <cellStyle name="Normal 6 2 7 4 2 2" xfId="30721" xr:uid="{00000000-0005-0000-0000-000025770000}"/>
    <cellStyle name="Normal 6 2 7 4 2 3" xfId="30722" xr:uid="{00000000-0005-0000-0000-000026770000}"/>
    <cellStyle name="Normal 6 2 7 4 2 4" xfId="30723" xr:uid="{00000000-0005-0000-0000-000027770000}"/>
    <cellStyle name="Normal 6 2 7 4 3" xfId="30724" xr:uid="{00000000-0005-0000-0000-000028770000}"/>
    <cellStyle name="Normal 6 2 7 4 3 2" xfId="30725" xr:uid="{00000000-0005-0000-0000-000029770000}"/>
    <cellStyle name="Normal 6 2 7 4 3 3" xfId="30726" xr:uid="{00000000-0005-0000-0000-00002A770000}"/>
    <cellStyle name="Normal 6 2 7 4 4" xfId="30727" xr:uid="{00000000-0005-0000-0000-00002B770000}"/>
    <cellStyle name="Normal 6 2 7 4 5" xfId="30728" xr:uid="{00000000-0005-0000-0000-00002C770000}"/>
    <cellStyle name="Normal 6 2 7 4 6" xfId="30729" xr:uid="{00000000-0005-0000-0000-00002D770000}"/>
    <cellStyle name="Normal 6 2 7 5" xfId="30730" xr:uid="{00000000-0005-0000-0000-00002E770000}"/>
    <cellStyle name="Normal 6 2 7 5 2" xfId="30731" xr:uid="{00000000-0005-0000-0000-00002F770000}"/>
    <cellStyle name="Normal 6 2 7 5 3" xfId="30732" xr:uid="{00000000-0005-0000-0000-000030770000}"/>
    <cellStyle name="Normal 6 2 7 5 4" xfId="30733" xr:uid="{00000000-0005-0000-0000-000031770000}"/>
    <cellStyle name="Normal 6 2 7 6" xfId="30734" xr:uid="{00000000-0005-0000-0000-000032770000}"/>
    <cellStyle name="Normal 6 2 7 6 2" xfId="30735" xr:uid="{00000000-0005-0000-0000-000033770000}"/>
    <cellStyle name="Normal 6 2 7 6 3" xfId="30736" xr:uid="{00000000-0005-0000-0000-000034770000}"/>
    <cellStyle name="Normal 6 2 7 6 4" xfId="30737" xr:uid="{00000000-0005-0000-0000-000035770000}"/>
    <cellStyle name="Normal 6 2 7 7" xfId="30738" xr:uid="{00000000-0005-0000-0000-000036770000}"/>
    <cellStyle name="Normal 6 2 7 7 2" xfId="30739" xr:uid="{00000000-0005-0000-0000-000037770000}"/>
    <cellStyle name="Normal 6 2 7 7 3" xfId="30740" xr:uid="{00000000-0005-0000-0000-000038770000}"/>
    <cellStyle name="Normal 6 2 7 7 4" xfId="30741" xr:uid="{00000000-0005-0000-0000-000039770000}"/>
    <cellStyle name="Normal 6 2 7 8" xfId="30742" xr:uid="{00000000-0005-0000-0000-00003A770000}"/>
    <cellStyle name="Normal 6 2 7 8 2" xfId="30743" xr:uid="{00000000-0005-0000-0000-00003B770000}"/>
    <cellStyle name="Normal 6 2 7 8 3" xfId="30744" xr:uid="{00000000-0005-0000-0000-00003C770000}"/>
    <cellStyle name="Normal 6 2 7 9" xfId="30745" xr:uid="{00000000-0005-0000-0000-00003D770000}"/>
    <cellStyle name="Normal 6 2 8" xfId="30746" xr:uid="{00000000-0005-0000-0000-00003E770000}"/>
    <cellStyle name="Normal 6 2 8 10" xfId="30747" xr:uid="{00000000-0005-0000-0000-00003F770000}"/>
    <cellStyle name="Normal 6 2 8 11" xfId="30748" xr:uid="{00000000-0005-0000-0000-000040770000}"/>
    <cellStyle name="Normal 6 2 8 2" xfId="30749" xr:uid="{00000000-0005-0000-0000-000041770000}"/>
    <cellStyle name="Normal 6 2 8 2 10" xfId="30750" xr:uid="{00000000-0005-0000-0000-000042770000}"/>
    <cellStyle name="Normal 6 2 8 2 2" xfId="30751" xr:uid="{00000000-0005-0000-0000-000043770000}"/>
    <cellStyle name="Normal 6 2 8 2 2 2" xfId="30752" xr:uid="{00000000-0005-0000-0000-000044770000}"/>
    <cellStyle name="Normal 6 2 8 2 2 2 2" xfId="30753" xr:uid="{00000000-0005-0000-0000-000045770000}"/>
    <cellStyle name="Normal 6 2 8 2 2 2 2 2" xfId="30754" xr:uid="{00000000-0005-0000-0000-000046770000}"/>
    <cellStyle name="Normal 6 2 8 2 2 2 2 3" xfId="30755" xr:uid="{00000000-0005-0000-0000-000047770000}"/>
    <cellStyle name="Normal 6 2 8 2 2 2 2 4" xfId="30756" xr:uid="{00000000-0005-0000-0000-000048770000}"/>
    <cellStyle name="Normal 6 2 8 2 2 2 3" xfId="30757" xr:uid="{00000000-0005-0000-0000-000049770000}"/>
    <cellStyle name="Normal 6 2 8 2 2 2 3 2" xfId="30758" xr:uid="{00000000-0005-0000-0000-00004A770000}"/>
    <cellStyle name="Normal 6 2 8 2 2 2 3 3" xfId="30759" xr:uid="{00000000-0005-0000-0000-00004B770000}"/>
    <cellStyle name="Normal 6 2 8 2 2 2 4" xfId="30760" xr:uid="{00000000-0005-0000-0000-00004C770000}"/>
    <cellStyle name="Normal 6 2 8 2 2 2 5" xfId="30761" xr:uid="{00000000-0005-0000-0000-00004D770000}"/>
    <cellStyle name="Normal 6 2 8 2 2 2 6" xfId="30762" xr:uid="{00000000-0005-0000-0000-00004E770000}"/>
    <cellStyle name="Normal 6 2 8 2 2 3" xfId="30763" xr:uid="{00000000-0005-0000-0000-00004F770000}"/>
    <cellStyle name="Normal 6 2 8 2 2 3 2" xfId="30764" xr:uid="{00000000-0005-0000-0000-000050770000}"/>
    <cellStyle name="Normal 6 2 8 2 2 3 3" xfId="30765" xr:uid="{00000000-0005-0000-0000-000051770000}"/>
    <cellStyle name="Normal 6 2 8 2 2 3 4" xfId="30766" xr:uid="{00000000-0005-0000-0000-000052770000}"/>
    <cellStyle name="Normal 6 2 8 2 2 4" xfId="30767" xr:uid="{00000000-0005-0000-0000-000053770000}"/>
    <cellStyle name="Normal 6 2 8 2 2 4 2" xfId="30768" xr:uid="{00000000-0005-0000-0000-000054770000}"/>
    <cellStyle name="Normal 6 2 8 2 2 4 3" xfId="30769" xr:uid="{00000000-0005-0000-0000-000055770000}"/>
    <cellStyle name="Normal 6 2 8 2 2 4 4" xfId="30770" xr:uid="{00000000-0005-0000-0000-000056770000}"/>
    <cellStyle name="Normal 6 2 8 2 2 5" xfId="30771" xr:uid="{00000000-0005-0000-0000-000057770000}"/>
    <cellStyle name="Normal 6 2 8 2 2 5 2" xfId="30772" xr:uid="{00000000-0005-0000-0000-000058770000}"/>
    <cellStyle name="Normal 6 2 8 2 2 5 3" xfId="30773" xr:uid="{00000000-0005-0000-0000-000059770000}"/>
    <cellStyle name="Normal 6 2 8 2 2 5 4" xfId="30774" xr:uid="{00000000-0005-0000-0000-00005A770000}"/>
    <cellStyle name="Normal 6 2 8 2 2 6" xfId="30775" xr:uid="{00000000-0005-0000-0000-00005B770000}"/>
    <cellStyle name="Normal 6 2 8 2 2 6 2" xfId="30776" xr:uid="{00000000-0005-0000-0000-00005C770000}"/>
    <cellStyle name="Normal 6 2 8 2 2 6 3" xfId="30777" xr:uid="{00000000-0005-0000-0000-00005D770000}"/>
    <cellStyle name="Normal 6 2 8 2 2 7" xfId="30778" xr:uid="{00000000-0005-0000-0000-00005E770000}"/>
    <cellStyle name="Normal 6 2 8 2 2 8" xfId="30779" xr:uid="{00000000-0005-0000-0000-00005F770000}"/>
    <cellStyle name="Normal 6 2 8 2 2 9" xfId="30780" xr:uid="{00000000-0005-0000-0000-000060770000}"/>
    <cellStyle name="Normal 6 2 8 2 3" xfId="30781" xr:uid="{00000000-0005-0000-0000-000061770000}"/>
    <cellStyle name="Normal 6 2 8 2 3 2" xfId="30782" xr:uid="{00000000-0005-0000-0000-000062770000}"/>
    <cellStyle name="Normal 6 2 8 2 3 2 2" xfId="30783" xr:uid="{00000000-0005-0000-0000-000063770000}"/>
    <cellStyle name="Normal 6 2 8 2 3 2 3" xfId="30784" xr:uid="{00000000-0005-0000-0000-000064770000}"/>
    <cellStyle name="Normal 6 2 8 2 3 2 4" xfId="30785" xr:uid="{00000000-0005-0000-0000-000065770000}"/>
    <cellStyle name="Normal 6 2 8 2 3 3" xfId="30786" xr:uid="{00000000-0005-0000-0000-000066770000}"/>
    <cellStyle name="Normal 6 2 8 2 3 3 2" xfId="30787" xr:uid="{00000000-0005-0000-0000-000067770000}"/>
    <cellStyle name="Normal 6 2 8 2 3 3 3" xfId="30788" xr:uid="{00000000-0005-0000-0000-000068770000}"/>
    <cellStyle name="Normal 6 2 8 2 3 4" xfId="30789" xr:uid="{00000000-0005-0000-0000-000069770000}"/>
    <cellStyle name="Normal 6 2 8 2 3 5" xfId="30790" xr:uid="{00000000-0005-0000-0000-00006A770000}"/>
    <cellStyle name="Normal 6 2 8 2 3 6" xfId="30791" xr:uid="{00000000-0005-0000-0000-00006B770000}"/>
    <cellStyle name="Normal 6 2 8 2 4" xfId="30792" xr:uid="{00000000-0005-0000-0000-00006C770000}"/>
    <cellStyle name="Normal 6 2 8 2 4 2" xfId="30793" xr:uid="{00000000-0005-0000-0000-00006D770000}"/>
    <cellStyle name="Normal 6 2 8 2 4 3" xfId="30794" xr:uid="{00000000-0005-0000-0000-00006E770000}"/>
    <cellStyle name="Normal 6 2 8 2 4 4" xfId="30795" xr:uid="{00000000-0005-0000-0000-00006F770000}"/>
    <cellStyle name="Normal 6 2 8 2 5" xfId="30796" xr:uid="{00000000-0005-0000-0000-000070770000}"/>
    <cellStyle name="Normal 6 2 8 2 5 2" xfId="30797" xr:uid="{00000000-0005-0000-0000-000071770000}"/>
    <cellStyle name="Normal 6 2 8 2 5 3" xfId="30798" xr:uid="{00000000-0005-0000-0000-000072770000}"/>
    <cellStyle name="Normal 6 2 8 2 5 4" xfId="30799" xr:uid="{00000000-0005-0000-0000-000073770000}"/>
    <cellStyle name="Normal 6 2 8 2 6" xfId="30800" xr:uid="{00000000-0005-0000-0000-000074770000}"/>
    <cellStyle name="Normal 6 2 8 2 6 2" xfId="30801" xr:uid="{00000000-0005-0000-0000-000075770000}"/>
    <cellStyle name="Normal 6 2 8 2 6 3" xfId="30802" xr:uid="{00000000-0005-0000-0000-000076770000}"/>
    <cellStyle name="Normal 6 2 8 2 6 4" xfId="30803" xr:uid="{00000000-0005-0000-0000-000077770000}"/>
    <cellStyle name="Normal 6 2 8 2 7" xfId="30804" xr:uid="{00000000-0005-0000-0000-000078770000}"/>
    <cellStyle name="Normal 6 2 8 2 7 2" xfId="30805" xr:uid="{00000000-0005-0000-0000-000079770000}"/>
    <cellStyle name="Normal 6 2 8 2 7 3" xfId="30806" xr:uid="{00000000-0005-0000-0000-00007A770000}"/>
    <cellStyle name="Normal 6 2 8 2 8" xfId="30807" xr:uid="{00000000-0005-0000-0000-00007B770000}"/>
    <cellStyle name="Normal 6 2 8 2 9" xfId="30808" xr:uid="{00000000-0005-0000-0000-00007C770000}"/>
    <cellStyle name="Normal 6 2 8 3" xfId="30809" xr:uid="{00000000-0005-0000-0000-00007D770000}"/>
    <cellStyle name="Normal 6 2 8 3 2" xfId="30810" xr:uid="{00000000-0005-0000-0000-00007E770000}"/>
    <cellStyle name="Normal 6 2 8 3 2 2" xfId="30811" xr:uid="{00000000-0005-0000-0000-00007F770000}"/>
    <cellStyle name="Normal 6 2 8 3 2 2 2" xfId="30812" xr:uid="{00000000-0005-0000-0000-000080770000}"/>
    <cellStyle name="Normal 6 2 8 3 2 2 3" xfId="30813" xr:uid="{00000000-0005-0000-0000-000081770000}"/>
    <cellStyle name="Normal 6 2 8 3 2 2 4" xfId="30814" xr:uid="{00000000-0005-0000-0000-000082770000}"/>
    <cellStyle name="Normal 6 2 8 3 2 3" xfId="30815" xr:uid="{00000000-0005-0000-0000-000083770000}"/>
    <cellStyle name="Normal 6 2 8 3 2 3 2" xfId="30816" xr:uid="{00000000-0005-0000-0000-000084770000}"/>
    <cellStyle name="Normal 6 2 8 3 2 3 3" xfId="30817" xr:uid="{00000000-0005-0000-0000-000085770000}"/>
    <cellStyle name="Normal 6 2 8 3 2 4" xfId="30818" xr:uid="{00000000-0005-0000-0000-000086770000}"/>
    <cellStyle name="Normal 6 2 8 3 2 5" xfId="30819" xr:uid="{00000000-0005-0000-0000-000087770000}"/>
    <cellStyle name="Normal 6 2 8 3 2 6" xfId="30820" xr:uid="{00000000-0005-0000-0000-000088770000}"/>
    <cellStyle name="Normal 6 2 8 3 3" xfId="30821" xr:uid="{00000000-0005-0000-0000-000089770000}"/>
    <cellStyle name="Normal 6 2 8 3 3 2" xfId="30822" xr:uid="{00000000-0005-0000-0000-00008A770000}"/>
    <cellStyle name="Normal 6 2 8 3 3 3" xfId="30823" xr:uid="{00000000-0005-0000-0000-00008B770000}"/>
    <cellStyle name="Normal 6 2 8 3 3 4" xfId="30824" xr:uid="{00000000-0005-0000-0000-00008C770000}"/>
    <cellStyle name="Normal 6 2 8 3 4" xfId="30825" xr:uid="{00000000-0005-0000-0000-00008D770000}"/>
    <cellStyle name="Normal 6 2 8 3 4 2" xfId="30826" xr:uid="{00000000-0005-0000-0000-00008E770000}"/>
    <cellStyle name="Normal 6 2 8 3 4 3" xfId="30827" xr:uid="{00000000-0005-0000-0000-00008F770000}"/>
    <cellStyle name="Normal 6 2 8 3 4 4" xfId="30828" xr:uid="{00000000-0005-0000-0000-000090770000}"/>
    <cellStyle name="Normal 6 2 8 3 5" xfId="30829" xr:uid="{00000000-0005-0000-0000-000091770000}"/>
    <cellStyle name="Normal 6 2 8 3 5 2" xfId="30830" xr:uid="{00000000-0005-0000-0000-000092770000}"/>
    <cellStyle name="Normal 6 2 8 3 5 3" xfId="30831" xr:uid="{00000000-0005-0000-0000-000093770000}"/>
    <cellStyle name="Normal 6 2 8 3 5 4" xfId="30832" xr:uid="{00000000-0005-0000-0000-000094770000}"/>
    <cellStyle name="Normal 6 2 8 3 6" xfId="30833" xr:uid="{00000000-0005-0000-0000-000095770000}"/>
    <cellStyle name="Normal 6 2 8 3 6 2" xfId="30834" xr:uid="{00000000-0005-0000-0000-000096770000}"/>
    <cellStyle name="Normal 6 2 8 3 6 3" xfId="30835" xr:uid="{00000000-0005-0000-0000-000097770000}"/>
    <cellStyle name="Normal 6 2 8 3 7" xfId="30836" xr:uid="{00000000-0005-0000-0000-000098770000}"/>
    <cellStyle name="Normal 6 2 8 3 8" xfId="30837" xr:uid="{00000000-0005-0000-0000-000099770000}"/>
    <cellStyle name="Normal 6 2 8 3 9" xfId="30838" xr:uid="{00000000-0005-0000-0000-00009A770000}"/>
    <cellStyle name="Normal 6 2 8 4" xfId="30839" xr:uid="{00000000-0005-0000-0000-00009B770000}"/>
    <cellStyle name="Normal 6 2 8 4 2" xfId="30840" xr:uid="{00000000-0005-0000-0000-00009C770000}"/>
    <cellStyle name="Normal 6 2 8 4 2 2" xfId="30841" xr:uid="{00000000-0005-0000-0000-00009D770000}"/>
    <cellStyle name="Normal 6 2 8 4 2 3" xfId="30842" xr:uid="{00000000-0005-0000-0000-00009E770000}"/>
    <cellStyle name="Normal 6 2 8 4 2 4" xfId="30843" xr:uid="{00000000-0005-0000-0000-00009F770000}"/>
    <cellStyle name="Normal 6 2 8 4 3" xfId="30844" xr:uid="{00000000-0005-0000-0000-0000A0770000}"/>
    <cellStyle name="Normal 6 2 8 4 3 2" xfId="30845" xr:uid="{00000000-0005-0000-0000-0000A1770000}"/>
    <cellStyle name="Normal 6 2 8 4 3 3" xfId="30846" xr:uid="{00000000-0005-0000-0000-0000A2770000}"/>
    <cellStyle name="Normal 6 2 8 4 4" xfId="30847" xr:uid="{00000000-0005-0000-0000-0000A3770000}"/>
    <cellStyle name="Normal 6 2 8 4 5" xfId="30848" xr:uid="{00000000-0005-0000-0000-0000A4770000}"/>
    <cellStyle name="Normal 6 2 8 4 6" xfId="30849" xr:uid="{00000000-0005-0000-0000-0000A5770000}"/>
    <cellStyle name="Normal 6 2 8 5" xfId="30850" xr:uid="{00000000-0005-0000-0000-0000A6770000}"/>
    <cellStyle name="Normal 6 2 8 5 2" xfId="30851" xr:uid="{00000000-0005-0000-0000-0000A7770000}"/>
    <cellStyle name="Normal 6 2 8 5 3" xfId="30852" xr:uid="{00000000-0005-0000-0000-0000A8770000}"/>
    <cellStyle name="Normal 6 2 8 5 4" xfId="30853" xr:uid="{00000000-0005-0000-0000-0000A9770000}"/>
    <cellStyle name="Normal 6 2 8 6" xfId="30854" xr:uid="{00000000-0005-0000-0000-0000AA770000}"/>
    <cellStyle name="Normal 6 2 8 6 2" xfId="30855" xr:uid="{00000000-0005-0000-0000-0000AB770000}"/>
    <cellStyle name="Normal 6 2 8 6 3" xfId="30856" xr:uid="{00000000-0005-0000-0000-0000AC770000}"/>
    <cellStyle name="Normal 6 2 8 6 4" xfId="30857" xr:uid="{00000000-0005-0000-0000-0000AD770000}"/>
    <cellStyle name="Normal 6 2 8 7" xfId="30858" xr:uid="{00000000-0005-0000-0000-0000AE770000}"/>
    <cellStyle name="Normal 6 2 8 7 2" xfId="30859" xr:uid="{00000000-0005-0000-0000-0000AF770000}"/>
    <cellStyle name="Normal 6 2 8 7 3" xfId="30860" xr:uid="{00000000-0005-0000-0000-0000B0770000}"/>
    <cellStyle name="Normal 6 2 8 7 4" xfId="30861" xr:uid="{00000000-0005-0000-0000-0000B1770000}"/>
    <cellStyle name="Normal 6 2 8 8" xfId="30862" xr:uid="{00000000-0005-0000-0000-0000B2770000}"/>
    <cellStyle name="Normal 6 2 8 8 2" xfId="30863" xr:uid="{00000000-0005-0000-0000-0000B3770000}"/>
    <cellStyle name="Normal 6 2 8 8 3" xfId="30864" xr:uid="{00000000-0005-0000-0000-0000B4770000}"/>
    <cellStyle name="Normal 6 2 8 9" xfId="30865" xr:uid="{00000000-0005-0000-0000-0000B5770000}"/>
    <cellStyle name="Normal 6 2 9" xfId="30866" xr:uid="{00000000-0005-0000-0000-0000B6770000}"/>
    <cellStyle name="Normal 6 2 9 10" xfId="30867" xr:uid="{00000000-0005-0000-0000-0000B7770000}"/>
    <cellStyle name="Normal 6 2 9 11" xfId="30868" xr:uid="{00000000-0005-0000-0000-0000B8770000}"/>
    <cellStyle name="Normal 6 2 9 2" xfId="30869" xr:uid="{00000000-0005-0000-0000-0000B9770000}"/>
    <cellStyle name="Normal 6 2 9 2 10" xfId="30870" xr:uid="{00000000-0005-0000-0000-0000BA770000}"/>
    <cellStyle name="Normal 6 2 9 2 2" xfId="30871" xr:uid="{00000000-0005-0000-0000-0000BB770000}"/>
    <cellStyle name="Normal 6 2 9 2 2 2" xfId="30872" xr:uid="{00000000-0005-0000-0000-0000BC770000}"/>
    <cellStyle name="Normal 6 2 9 2 2 2 2" xfId="30873" xr:uid="{00000000-0005-0000-0000-0000BD770000}"/>
    <cellStyle name="Normal 6 2 9 2 2 2 2 2" xfId="30874" xr:uid="{00000000-0005-0000-0000-0000BE770000}"/>
    <cellStyle name="Normal 6 2 9 2 2 2 2 3" xfId="30875" xr:uid="{00000000-0005-0000-0000-0000BF770000}"/>
    <cellStyle name="Normal 6 2 9 2 2 2 2 4" xfId="30876" xr:uid="{00000000-0005-0000-0000-0000C0770000}"/>
    <cellStyle name="Normal 6 2 9 2 2 2 3" xfId="30877" xr:uid="{00000000-0005-0000-0000-0000C1770000}"/>
    <cellStyle name="Normal 6 2 9 2 2 2 3 2" xfId="30878" xr:uid="{00000000-0005-0000-0000-0000C2770000}"/>
    <cellStyle name="Normal 6 2 9 2 2 2 3 3" xfId="30879" xr:uid="{00000000-0005-0000-0000-0000C3770000}"/>
    <cellStyle name="Normal 6 2 9 2 2 2 4" xfId="30880" xr:uid="{00000000-0005-0000-0000-0000C4770000}"/>
    <cellStyle name="Normal 6 2 9 2 2 2 5" xfId="30881" xr:uid="{00000000-0005-0000-0000-0000C5770000}"/>
    <cellStyle name="Normal 6 2 9 2 2 2 6" xfId="30882" xr:uid="{00000000-0005-0000-0000-0000C6770000}"/>
    <cellStyle name="Normal 6 2 9 2 2 3" xfId="30883" xr:uid="{00000000-0005-0000-0000-0000C7770000}"/>
    <cellStyle name="Normal 6 2 9 2 2 3 2" xfId="30884" xr:uid="{00000000-0005-0000-0000-0000C8770000}"/>
    <cellStyle name="Normal 6 2 9 2 2 3 3" xfId="30885" xr:uid="{00000000-0005-0000-0000-0000C9770000}"/>
    <cellStyle name="Normal 6 2 9 2 2 3 4" xfId="30886" xr:uid="{00000000-0005-0000-0000-0000CA770000}"/>
    <cellStyle name="Normal 6 2 9 2 2 4" xfId="30887" xr:uid="{00000000-0005-0000-0000-0000CB770000}"/>
    <cellStyle name="Normal 6 2 9 2 2 4 2" xfId="30888" xr:uid="{00000000-0005-0000-0000-0000CC770000}"/>
    <cellStyle name="Normal 6 2 9 2 2 4 3" xfId="30889" xr:uid="{00000000-0005-0000-0000-0000CD770000}"/>
    <cellStyle name="Normal 6 2 9 2 2 4 4" xfId="30890" xr:uid="{00000000-0005-0000-0000-0000CE770000}"/>
    <cellStyle name="Normal 6 2 9 2 2 5" xfId="30891" xr:uid="{00000000-0005-0000-0000-0000CF770000}"/>
    <cellStyle name="Normal 6 2 9 2 2 5 2" xfId="30892" xr:uid="{00000000-0005-0000-0000-0000D0770000}"/>
    <cellStyle name="Normal 6 2 9 2 2 5 3" xfId="30893" xr:uid="{00000000-0005-0000-0000-0000D1770000}"/>
    <cellStyle name="Normal 6 2 9 2 2 5 4" xfId="30894" xr:uid="{00000000-0005-0000-0000-0000D2770000}"/>
    <cellStyle name="Normal 6 2 9 2 2 6" xfId="30895" xr:uid="{00000000-0005-0000-0000-0000D3770000}"/>
    <cellStyle name="Normal 6 2 9 2 2 6 2" xfId="30896" xr:uid="{00000000-0005-0000-0000-0000D4770000}"/>
    <cellStyle name="Normal 6 2 9 2 2 6 3" xfId="30897" xr:uid="{00000000-0005-0000-0000-0000D5770000}"/>
    <cellStyle name="Normal 6 2 9 2 2 7" xfId="30898" xr:uid="{00000000-0005-0000-0000-0000D6770000}"/>
    <cellStyle name="Normal 6 2 9 2 2 8" xfId="30899" xr:uid="{00000000-0005-0000-0000-0000D7770000}"/>
    <cellStyle name="Normal 6 2 9 2 2 9" xfId="30900" xr:uid="{00000000-0005-0000-0000-0000D8770000}"/>
    <cellStyle name="Normal 6 2 9 2 3" xfId="30901" xr:uid="{00000000-0005-0000-0000-0000D9770000}"/>
    <cellStyle name="Normal 6 2 9 2 3 2" xfId="30902" xr:uid="{00000000-0005-0000-0000-0000DA770000}"/>
    <cellStyle name="Normal 6 2 9 2 3 2 2" xfId="30903" xr:uid="{00000000-0005-0000-0000-0000DB770000}"/>
    <cellStyle name="Normal 6 2 9 2 3 2 3" xfId="30904" xr:uid="{00000000-0005-0000-0000-0000DC770000}"/>
    <cellStyle name="Normal 6 2 9 2 3 2 4" xfId="30905" xr:uid="{00000000-0005-0000-0000-0000DD770000}"/>
    <cellStyle name="Normal 6 2 9 2 3 3" xfId="30906" xr:uid="{00000000-0005-0000-0000-0000DE770000}"/>
    <cellStyle name="Normal 6 2 9 2 3 3 2" xfId="30907" xr:uid="{00000000-0005-0000-0000-0000DF770000}"/>
    <cellStyle name="Normal 6 2 9 2 3 3 3" xfId="30908" xr:uid="{00000000-0005-0000-0000-0000E0770000}"/>
    <cellStyle name="Normal 6 2 9 2 3 4" xfId="30909" xr:uid="{00000000-0005-0000-0000-0000E1770000}"/>
    <cellStyle name="Normal 6 2 9 2 3 5" xfId="30910" xr:uid="{00000000-0005-0000-0000-0000E2770000}"/>
    <cellStyle name="Normal 6 2 9 2 3 6" xfId="30911" xr:uid="{00000000-0005-0000-0000-0000E3770000}"/>
    <cellStyle name="Normal 6 2 9 2 4" xfId="30912" xr:uid="{00000000-0005-0000-0000-0000E4770000}"/>
    <cellStyle name="Normal 6 2 9 2 4 2" xfId="30913" xr:uid="{00000000-0005-0000-0000-0000E5770000}"/>
    <cellStyle name="Normal 6 2 9 2 4 3" xfId="30914" xr:uid="{00000000-0005-0000-0000-0000E6770000}"/>
    <cellStyle name="Normal 6 2 9 2 4 4" xfId="30915" xr:uid="{00000000-0005-0000-0000-0000E7770000}"/>
    <cellStyle name="Normal 6 2 9 2 5" xfId="30916" xr:uid="{00000000-0005-0000-0000-0000E8770000}"/>
    <cellStyle name="Normal 6 2 9 2 5 2" xfId="30917" xr:uid="{00000000-0005-0000-0000-0000E9770000}"/>
    <cellStyle name="Normal 6 2 9 2 5 3" xfId="30918" xr:uid="{00000000-0005-0000-0000-0000EA770000}"/>
    <cellStyle name="Normal 6 2 9 2 5 4" xfId="30919" xr:uid="{00000000-0005-0000-0000-0000EB770000}"/>
    <cellStyle name="Normal 6 2 9 2 6" xfId="30920" xr:uid="{00000000-0005-0000-0000-0000EC770000}"/>
    <cellStyle name="Normal 6 2 9 2 6 2" xfId="30921" xr:uid="{00000000-0005-0000-0000-0000ED770000}"/>
    <cellStyle name="Normal 6 2 9 2 6 3" xfId="30922" xr:uid="{00000000-0005-0000-0000-0000EE770000}"/>
    <cellStyle name="Normal 6 2 9 2 6 4" xfId="30923" xr:uid="{00000000-0005-0000-0000-0000EF770000}"/>
    <cellStyle name="Normal 6 2 9 2 7" xfId="30924" xr:uid="{00000000-0005-0000-0000-0000F0770000}"/>
    <cellStyle name="Normal 6 2 9 2 7 2" xfId="30925" xr:uid="{00000000-0005-0000-0000-0000F1770000}"/>
    <cellStyle name="Normal 6 2 9 2 7 3" xfId="30926" xr:uid="{00000000-0005-0000-0000-0000F2770000}"/>
    <cellStyle name="Normal 6 2 9 2 8" xfId="30927" xr:uid="{00000000-0005-0000-0000-0000F3770000}"/>
    <cellStyle name="Normal 6 2 9 2 9" xfId="30928" xr:uid="{00000000-0005-0000-0000-0000F4770000}"/>
    <cellStyle name="Normal 6 2 9 3" xfId="30929" xr:uid="{00000000-0005-0000-0000-0000F5770000}"/>
    <cellStyle name="Normal 6 2 9 3 2" xfId="30930" xr:uid="{00000000-0005-0000-0000-0000F6770000}"/>
    <cellStyle name="Normal 6 2 9 3 2 2" xfId="30931" xr:uid="{00000000-0005-0000-0000-0000F7770000}"/>
    <cellStyle name="Normal 6 2 9 3 2 2 2" xfId="30932" xr:uid="{00000000-0005-0000-0000-0000F8770000}"/>
    <cellStyle name="Normal 6 2 9 3 2 2 3" xfId="30933" xr:uid="{00000000-0005-0000-0000-0000F9770000}"/>
    <cellStyle name="Normal 6 2 9 3 2 2 4" xfId="30934" xr:uid="{00000000-0005-0000-0000-0000FA770000}"/>
    <cellStyle name="Normal 6 2 9 3 2 3" xfId="30935" xr:uid="{00000000-0005-0000-0000-0000FB770000}"/>
    <cellStyle name="Normal 6 2 9 3 2 3 2" xfId="30936" xr:uid="{00000000-0005-0000-0000-0000FC770000}"/>
    <cellStyle name="Normal 6 2 9 3 2 3 3" xfId="30937" xr:uid="{00000000-0005-0000-0000-0000FD770000}"/>
    <cellStyle name="Normal 6 2 9 3 2 4" xfId="30938" xr:uid="{00000000-0005-0000-0000-0000FE770000}"/>
    <cellStyle name="Normal 6 2 9 3 2 5" xfId="30939" xr:uid="{00000000-0005-0000-0000-0000FF770000}"/>
    <cellStyle name="Normal 6 2 9 3 2 6" xfId="30940" xr:uid="{00000000-0005-0000-0000-000000780000}"/>
    <cellStyle name="Normal 6 2 9 3 3" xfId="30941" xr:uid="{00000000-0005-0000-0000-000001780000}"/>
    <cellStyle name="Normal 6 2 9 3 3 2" xfId="30942" xr:uid="{00000000-0005-0000-0000-000002780000}"/>
    <cellStyle name="Normal 6 2 9 3 3 3" xfId="30943" xr:uid="{00000000-0005-0000-0000-000003780000}"/>
    <cellStyle name="Normal 6 2 9 3 3 4" xfId="30944" xr:uid="{00000000-0005-0000-0000-000004780000}"/>
    <cellStyle name="Normal 6 2 9 3 4" xfId="30945" xr:uid="{00000000-0005-0000-0000-000005780000}"/>
    <cellStyle name="Normal 6 2 9 3 4 2" xfId="30946" xr:uid="{00000000-0005-0000-0000-000006780000}"/>
    <cellStyle name="Normal 6 2 9 3 4 3" xfId="30947" xr:uid="{00000000-0005-0000-0000-000007780000}"/>
    <cellStyle name="Normal 6 2 9 3 4 4" xfId="30948" xr:uid="{00000000-0005-0000-0000-000008780000}"/>
    <cellStyle name="Normal 6 2 9 3 5" xfId="30949" xr:uid="{00000000-0005-0000-0000-000009780000}"/>
    <cellStyle name="Normal 6 2 9 3 5 2" xfId="30950" xr:uid="{00000000-0005-0000-0000-00000A780000}"/>
    <cellStyle name="Normal 6 2 9 3 5 3" xfId="30951" xr:uid="{00000000-0005-0000-0000-00000B780000}"/>
    <cellStyle name="Normal 6 2 9 3 5 4" xfId="30952" xr:uid="{00000000-0005-0000-0000-00000C780000}"/>
    <cellStyle name="Normal 6 2 9 3 6" xfId="30953" xr:uid="{00000000-0005-0000-0000-00000D780000}"/>
    <cellStyle name="Normal 6 2 9 3 6 2" xfId="30954" xr:uid="{00000000-0005-0000-0000-00000E780000}"/>
    <cellStyle name="Normal 6 2 9 3 6 3" xfId="30955" xr:uid="{00000000-0005-0000-0000-00000F780000}"/>
    <cellStyle name="Normal 6 2 9 3 7" xfId="30956" xr:uid="{00000000-0005-0000-0000-000010780000}"/>
    <cellStyle name="Normal 6 2 9 3 8" xfId="30957" xr:uid="{00000000-0005-0000-0000-000011780000}"/>
    <cellStyle name="Normal 6 2 9 3 9" xfId="30958" xr:uid="{00000000-0005-0000-0000-000012780000}"/>
    <cellStyle name="Normal 6 2 9 4" xfId="30959" xr:uid="{00000000-0005-0000-0000-000013780000}"/>
    <cellStyle name="Normal 6 2 9 4 2" xfId="30960" xr:uid="{00000000-0005-0000-0000-000014780000}"/>
    <cellStyle name="Normal 6 2 9 4 2 2" xfId="30961" xr:uid="{00000000-0005-0000-0000-000015780000}"/>
    <cellStyle name="Normal 6 2 9 4 2 3" xfId="30962" xr:uid="{00000000-0005-0000-0000-000016780000}"/>
    <cellStyle name="Normal 6 2 9 4 2 4" xfId="30963" xr:uid="{00000000-0005-0000-0000-000017780000}"/>
    <cellStyle name="Normal 6 2 9 4 3" xfId="30964" xr:uid="{00000000-0005-0000-0000-000018780000}"/>
    <cellStyle name="Normal 6 2 9 4 3 2" xfId="30965" xr:uid="{00000000-0005-0000-0000-000019780000}"/>
    <cellStyle name="Normal 6 2 9 4 3 3" xfId="30966" xr:uid="{00000000-0005-0000-0000-00001A780000}"/>
    <cellStyle name="Normal 6 2 9 4 4" xfId="30967" xr:uid="{00000000-0005-0000-0000-00001B780000}"/>
    <cellStyle name="Normal 6 2 9 4 5" xfId="30968" xr:uid="{00000000-0005-0000-0000-00001C780000}"/>
    <cellStyle name="Normal 6 2 9 4 6" xfId="30969" xr:uid="{00000000-0005-0000-0000-00001D780000}"/>
    <cellStyle name="Normal 6 2 9 5" xfId="30970" xr:uid="{00000000-0005-0000-0000-00001E780000}"/>
    <cellStyle name="Normal 6 2 9 5 2" xfId="30971" xr:uid="{00000000-0005-0000-0000-00001F780000}"/>
    <cellStyle name="Normal 6 2 9 5 3" xfId="30972" xr:uid="{00000000-0005-0000-0000-000020780000}"/>
    <cellStyle name="Normal 6 2 9 5 4" xfId="30973" xr:uid="{00000000-0005-0000-0000-000021780000}"/>
    <cellStyle name="Normal 6 2 9 6" xfId="30974" xr:uid="{00000000-0005-0000-0000-000022780000}"/>
    <cellStyle name="Normal 6 2 9 6 2" xfId="30975" xr:uid="{00000000-0005-0000-0000-000023780000}"/>
    <cellStyle name="Normal 6 2 9 6 3" xfId="30976" xr:uid="{00000000-0005-0000-0000-000024780000}"/>
    <cellStyle name="Normal 6 2 9 6 4" xfId="30977" xr:uid="{00000000-0005-0000-0000-000025780000}"/>
    <cellStyle name="Normal 6 2 9 7" xfId="30978" xr:uid="{00000000-0005-0000-0000-000026780000}"/>
    <cellStyle name="Normal 6 2 9 7 2" xfId="30979" xr:uid="{00000000-0005-0000-0000-000027780000}"/>
    <cellStyle name="Normal 6 2 9 7 3" xfId="30980" xr:uid="{00000000-0005-0000-0000-000028780000}"/>
    <cellStyle name="Normal 6 2 9 7 4" xfId="30981" xr:uid="{00000000-0005-0000-0000-000029780000}"/>
    <cellStyle name="Normal 6 2 9 8" xfId="30982" xr:uid="{00000000-0005-0000-0000-00002A780000}"/>
    <cellStyle name="Normal 6 2 9 8 2" xfId="30983" xr:uid="{00000000-0005-0000-0000-00002B780000}"/>
    <cellStyle name="Normal 6 2 9 8 3" xfId="30984" xr:uid="{00000000-0005-0000-0000-00002C780000}"/>
    <cellStyle name="Normal 6 2 9 9" xfId="30985" xr:uid="{00000000-0005-0000-0000-00002D780000}"/>
    <cellStyle name="Normal 6 20" xfId="30986" xr:uid="{00000000-0005-0000-0000-00002E780000}"/>
    <cellStyle name="Normal 6 20 2" xfId="30987" xr:uid="{00000000-0005-0000-0000-00002F780000}"/>
    <cellStyle name="Normal 6 20 3" xfId="30988" xr:uid="{00000000-0005-0000-0000-000030780000}"/>
    <cellStyle name="Normal 6 21" xfId="30989" xr:uid="{00000000-0005-0000-0000-000031780000}"/>
    <cellStyle name="Normal 6 22" xfId="30990" xr:uid="{00000000-0005-0000-0000-000032780000}"/>
    <cellStyle name="Normal 6 23" xfId="30991" xr:uid="{00000000-0005-0000-0000-000033780000}"/>
    <cellStyle name="Normal 6 3" xfId="135" xr:uid="{00000000-0005-0000-0000-000034780000}"/>
    <cellStyle name="Normal 6 3 10" xfId="30992" xr:uid="{00000000-0005-0000-0000-000035780000}"/>
    <cellStyle name="Normal 6 3 10 2" xfId="30993" xr:uid="{00000000-0005-0000-0000-000036780000}"/>
    <cellStyle name="Normal 6 3 10 2 2" xfId="30994" xr:uid="{00000000-0005-0000-0000-000037780000}"/>
    <cellStyle name="Normal 6 3 10 2 2 2" xfId="30995" xr:uid="{00000000-0005-0000-0000-000038780000}"/>
    <cellStyle name="Normal 6 3 10 2 2 3" xfId="30996" xr:uid="{00000000-0005-0000-0000-000039780000}"/>
    <cellStyle name="Normal 6 3 10 2 2 4" xfId="30997" xr:uid="{00000000-0005-0000-0000-00003A780000}"/>
    <cellStyle name="Normal 6 3 10 2 3" xfId="30998" xr:uid="{00000000-0005-0000-0000-00003B780000}"/>
    <cellStyle name="Normal 6 3 10 2 3 2" xfId="30999" xr:uid="{00000000-0005-0000-0000-00003C780000}"/>
    <cellStyle name="Normal 6 3 10 2 3 3" xfId="31000" xr:uid="{00000000-0005-0000-0000-00003D780000}"/>
    <cellStyle name="Normal 6 3 10 2 4" xfId="31001" xr:uid="{00000000-0005-0000-0000-00003E780000}"/>
    <cellStyle name="Normal 6 3 10 2 5" xfId="31002" xr:uid="{00000000-0005-0000-0000-00003F780000}"/>
    <cellStyle name="Normal 6 3 10 2 6" xfId="31003" xr:uid="{00000000-0005-0000-0000-000040780000}"/>
    <cellStyle name="Normal 6 3 10 3" xfId="31004" xr:uid="{00000000-0005-0000-0000-000041780000}"/>
    <cellStyle name="Normal 6 3 10 3 2" xfId="31005" xr:uid="{00000000-0005-0000-0000-000042780000}"/>
    <cellStyle name="Normal 6 3 10 3 3" xfId="31006" xr:uid="{00000000-0005-0000-0000-000043780000}"/>
    <cellStyle name="Normal 6 3 10 3 4" xfId="31007" xr:uid="{00000000-0005-0000-0000-000044780000}"/>
    <cellStyle name="Normal 6 3 10 4" xfId="31008" xr:uid="{00000000-0005-0000-0000-000045780000}"/>
    <cellStyle name="Normal 6 3 10 4 2" xfId="31009" xr:uid="{00000000-0005-0000-0000-000046780000}"/>
    <cellStyle name="Normal 6 3 10 4 3" xfId="31010" xr:uid="{00000000-0005-0000-0000-000047780000}"/>
    <cellStyle name="Normal 6 3 10 4 4" xfId="31011" xr:uid="{00000000-0005-0000-0000-000048780000}"/>
    <cellStyle name="Normal 6 3 10 5" xfId="31012" xr:uid="{00000000-0005-0000-0000-000049780000}"/>
    <cellStyle name="Normal 6 3 10 5 2" xfId="31013" xr:uid="{00000000-0005-0000-0000-00004A780000}"/>
    <cellStyle name="Normal 6 3 10 5 3" xfId="31014" xr:uid="{00000000-0005-0000-0000-00004B780000}"/>
    <cellStyle name="Normal 6 3 10 5 4" xfId="31015" xr:uid="{00000000-0005-0000-0000-00004C780000}"/>
    <cellStyle name="Normal 6 3 10 6" xfId="31016" xr:uid="{00000000-0005-0000-0000-00004D780000}"/>
    <cellStyle name="Normal 6 3 10 6 2" xfId="31017" xr:uid="{00000000-0005-0000-0000-00004E780000}"/>
    <cellStyle name="Normal 6 3 10 6 3" xfId="31018" xr:uid="{00000000-0005-0000-0000-00004F780000}"/>
    <cellStyle name="Normal 6 3 10 7" xfId="31019" xr:uid="{00000000-0005-0000-0000-000050780000}"/>
    <cellStyle name="Normal 6 3 10 8" xfId="31020" xr:uid="{00000000-0005-0000-0000-000051780000}"/>
    <cellStyle name="Normal 6 3 10 9" xfId="31021" xr:uid="{00000000-0005-0000-0000-000052780000}"/>
    <cellStyle name="Normal 6 3 11" xfId="31022" xr:uid="{00000000-0005-0000-0000-000053780000}"/>
    <cellStyle name="Normal 6 3 11 2" xfId="31023" xr:uid="{00000000-0005-0000-0000-000054780000}"/>
    <cellStyle name="Normal 6 3 11 2 2" xfId="31024" xr:uid="{00000000-0005-0000-0000-000055780000}"/>
    <cellStyle name="Normal 6 3 11 2 2 2" xfId="31025" xr:uid="{00000000-0005-0000-0000-000056780000}"/>
    <cellStyle name="Normal 6 3 11 2 2 3" xfId="31026" xr:uid="{00000000-0005-0000-0000-000057780000}"/>
    <cellStyle name="Normal 6 3 11 2 2 4" xfId="31027" xr:uid="{00000000-0005-0000-0000-000058780000}"/>
    <cellStyle name="Normal 6 3 11 2 3" xfId="31028" xr:uid="{00000000-0005-0000-0000-000059780000}"/>
    <cellStyle name="Normal 6 3 11 2 3 2" xfId="31029" xr:uid="{00000000-0005-0000-0000-00005A780000}"/>
    <cellStyle name="Normal 6 3 11 2 3 3" xfId="31030" xr:uid="{00000000-0005-0000-0000-00005B780000}"/>
    <cellStyle name="Normal 6 3 11 2 4" xfId="31031" xr:uid="{00000000-0005-0000-0000-00005C780000}"/>
    <cellStyle name="Normal 6 3 11 2 5" xfId="31032" xr:uid="{00000000-0005-0000-0000-00005D780000}"/>
    <cellStyle name="Normal 6 3 11 2 6" xfId="31033" xr:uid="{00000000-0005-0000-0000-00005E780000}"/>
    <cellStyle name="Normal 6 3 11 3" xfId="31034" xr:uid="{00000000-0005-0000-0000-00005F780000}"/>
    <cellStyle name="Normal 6 3 11 3 2" xfId="31035" xr:uid="{00000000-0005-0000-0000-000060780000}"/>
    <cellStyle name="Normal 6 3 11 3 3" xfId="31036" xr:uid="{00000000-0005-0000-0000-000061780000}"/>
    <cellStyle name="Normal 6 3 11 3 4" xfId="31037" xr:uid="{00000000-0005-0000-0000-000062780000}"/>
    <cellStyle name="Normal 6 3 11 4" xfId="31038" xr:uid="{00000000-0005-0000-0000-000063780000}"/>
    <cellStyle name="Normal 6 3 11 4 2" xfId="31039" xr:uid="{00000000-0005-0000-0000-000064780000}"/>
    <cellStyle name="Normal 6 3 11 4 3" xfId="31040" xr:uid="{00000000-0005-0000-0000-000065780000}"/>
    <cellStyle name="Normal 6 3 11 4 4" xfId="31041" xr:uid="{00000000-0005-0000-0000-000066780000}"/>
    <cellStyle name="Normal 6 3 11 5" xfId="31042" xr:uid="{00000000-0005-0000-0000-000067780000}"/>
    <cellStyle name="Normal 6 3 11 5 2" xfId="31043" xr:uid="{00000000-0005-0000-0000-000068780000}"/>
    <cellStyle name="Normal 6 3 11 5 3" xfId="31044" xr:uid="{00000000-0005-0000-0000-000069780000}"/>
    <cellStyle name="Normal 6 3 11 5 4" xfId="31045" xr:uid="{00000000-0005-0000-0000-00006A780000}"/>
    <cellStyle name="Normal 6 3 11 6" xfId="31046" xr:uid="{00000000-0005-0000-0000-00006B780000}"/>
    <cellStyle name="Normal 6 3 11 6 2" xfId="31047" xr:uid="{00000000-0005-0000-0000-00006C780000}"/>
    <cellStyle name="Normal 6 3 11 6 3" xfId="31048" xr:uid="{00000000-0005-0000-0000-00006D780000}"/>
    <cellStyle name="Normal 6 3 11 7" xfId="31049" xr:uid="{00000000-0005-0000-0000-00006E780000}"/>
    <cellStyle name="Normal 6 3 11 8" xfId="31050" xr:uid="{00000000-0005-0000-0000-00006F780000}"/>
    <cellStyle name="Normal 6 3 11 9" xfId="31051" xr:uid="{00000000-0005-0000-0000-000070780000}"/>
    <cellStyle name="Normal 6 3 12" xfId="31052" xr:uid="{00000000-0005-0000-0000-000071780000}"/>
    <cellStyle name="Normal 6 3 12 2" xfId="31053" xr:uid="{00000000-0005-0000-0000-000072780000}"/>
    <cellStyle name="Normal 6 3 12 2 2" xfId="31054" xr:uid="{00000000-0005-0000-0000-000073780000}"/>
    <cellStyle name="Normal 6 3 12 2 2 2" xfId="31055" xr:uid="{00000000-0005-0000-0000-000074780000}"/>
    <cellStyle name="Normal 6 3 12 2 2 3" xfId="31056" xr:uid="{00000000-0005-0000-0000-000075780000}"/>
    <cellStyle name="Normal 6 3 12 2 2 4" xfId="31057" xr:uid="{00000000-0005-0000-0000-000076780000}"/>
    <cellStyle name="Normal 6 3 12 2 3" xfId="31058" xr:uid="{00000000-0005-0000-0000-000077780000}"/>
    <cellStyle name="Normal 6 3 12 2 3 2" xfId="31059" xr:uid="{00000000-0005-0000-0000-000078780000}"/>
    <cellStyle name="Normal 6 3 12 2 3 3" xfId="31060" xr:uid="{00000000-0005-0000-0000-000079780000}"/>
    <cellStyle name="Normal 6 3 12 2 4" xfId="31061" xr:uid="{00000000-0005-0000-0000-00007A780000}"/>
    <cellStyle name="Normal 6 3 12 2 5" xfId="31062" xr:uid="{00000000-0005-0000-0000-00007B780000}"/>
    <cellStyle name="Normal 6 3 12 2 6" xfId="31063" xr:uid="{00000000-0005-0000-0000-00007C780000}"/>
    <cellStyle name="Normal 6 3 12 3" xfId="31064" xr:uid="{00000000-0005-0000-0000-00007D780000}"/>
    <cellStyle name="Normal 6 3 12 3 2" xfId="31065" xr:uid="{00000000-0005-0000-0000-00007E780000}"/>
    <cellStyle name="Normal 6 3 12 3 3" xfId="31066" xr:uid="{00000000-0005-0000-0000-00007F780000}"/>
    <cellStyle name="Normal 6 3 12 3 4" xfId="31067" xr:uid="{00000000-0005-0000-0000-000080780000}"/>
    <cellStyle name="Normal 6 3 12 4" xfId="31068" xr:uid="{00000000-0005-0000-0000-000081780000}"/>
    <cellStyle name="Normal 6 3 12 4 2" xfId="31069" xr:uid="{00000000-0005-0000-0000-000082780000}"/>
    <cellStyle name="Normal 6 3 12 4 3" xfId="31070" xr:uid="{00000000-0005-0000-0000-000083780000}"/>
    <cellStyle name="Normal 6 3 12 4 4" xfId="31071" xr:uid="{00000000-0005-0000-0000-000084780000}"/>
    <cellStyle name="Normal 6 3 12 5" xfId="31072" xr:uid="{00000000-0005-0000-0000-000085780000}"/>
    <cellStyle name="Normal 6 3 12 5 2" xfId="31073" xr:uid="{00000000-0005-0000-0000-000086780000}"/>
    <cellStyle name="Normal 6 3 12 5 3" xfId="31074" xr:uid="{00000000-0005-0000-0000-000087780000}"/>
    <cellStyle name="Normal 6 3 12 5 4" xfId="31075" xr:uid="{00000000-0005-0000-0000-000088780000}"/>
    <cellStyle name="Normal 6 3 12 6" xfId="31076" xr:uid="{00000000-0005-0000-0000-000089780000}"/>
    <cellStyle name="Normal 6 3 12 6 2" xfId="31077" xr:uid="{00000000-0005-0000-0000-00008A780000}"/>
    <cellStyle name="Normal 6 3 12 6 3" xfId="31078" xr:uid="{00000000-0005-0000-0000-00008B780000}"/>
    <cellStyle name="Normal 6 3 12 7" xfId="31079" xr:uid="{00000000-0005-0000-0000-00008C780000}"/>
    <cellStyle name="Normal 6 3 12 8" xfId="31080" xr:uid="{00000000-0005-0000-0000-00008D780000}"/>
    <cellStyle name="Normal 6 3 12 9" xfId="31081" xr:uid="{00000000-0005-0000-0000-00008E780000}"/>
    <cellStyle name="Normal 6 3 13" xfId="31082" xr:uid="{00000000-0005-0000-0000-00008F780000}"/>
    <cellStyle name="Normal 6 3 13 2" xfId="31083" xr:uid="{00000000-0005-0000-0000-000090780000}"/>
    <cellStyle name="Normal 6 3 13 2 2" xfId="31084" xr:uid="{00000000-0005-0000-0000-000091780000}"/>
    <cellStyle name="Normal 6 3 13 2 2 2" xfId="31085" xr:uid="{00000000-0005-0000-0000-000092780000}"/>
    <cellStyle name="Normal 6 3 13 2 2 3" xfId="31086" xr:uid="{00000000-0005-0000-0000-000093780000}"/>
    <cellStyle name="Normal 6 3 13 2 2 4" xfId="31087" xr:uid="{00000000-0005-0000-0000-000094780000}"/>
    <cellStyle name="Normal 6 3 13 2 3" xfId="31088" xr:uid="{00000000-0005-0000-0000-000095780000}"/>
    <cellStyle name="Normal 6 3 13 2 3 2" xfId="31089" xr:uid="{00000000-0005-0000-0000-000096780000}"/>
    <cellStyle name="Normal 6 3 13 2 3 3" xfId="31090" xr:uid="{00000000-0005-0000-0000-000097780000}"/>
    <cellStyle name="Normal 6 3 13 2 4" xfId="31091" xr:uid="{00000000-0005-0000-0000-000098780000}"/>
    <cellStyle name="Normal 6 3 13 2 5" xfId="31092" xr:uid="{00000000-0005-0000-0000-000099780000}"/>
    <cellStyle name="Normal 6 3 13 2 6" xfId="31093" xr:uid="{00000000-0005-0000-0000-00009A780000}"/>
    <cellStyle name="Normal 6 3 13 3" xfId="31094" xr:uid="{00000000-0005-0000-0000-00009B780000}"/>
    <cellStyle name="Normal 6 3 13 3 2" xfId="31095" xr:uid="{00000000-0005-0000-0000-00009C780000}"/>
    <cellStyle name="Normal 6 3 13 3 3" xfId="31096" xr:uid="{00000000-0005-0000-0000-00009D780000}"/>
    <cellStyle name="Normal 6 3 13 3 4" xfId="31097" xr:uid="{00000000-0005-0000-0000-00009E780000}"/>
    <cellStyle name="Normal 6 3 13 4" xfId="31098" xr:uid="{00000000-0005-0000-0000-00009F780000}"/>
    <cellStyle name="Normal 6 3 13 4 2" xfId="31099" xr:uid="{00000000-0005-0000-0000-0000A0780000}"/>
    <cellStyle name="Normal 6 3 13 4 3" xfId="31100" xr:uid="{00000000-0005-0000-0000-0000A1780000}"/>
    <cellStyle name="Normal 6 3 13 4 4" xfId="31101" xr:uid="{00000000-0005-0000-0000-0000A2780000}"/>
    <cellStyle name="Normal 6 3 13 5" xfId="31102" xr:uid="{00000000-0005-0000-0000-0000A3780000}"/>
    <cellStyle name="Normal 6 3 13 5 2" xfId="31103" xr:uid="{00000000-0005-0000-0000-0000A4780000}"/>
    <cellStyle name="Normal 6 3 13 5 3" xfId="31104" xr:uid="{00000000-0005-0000-0000-0000A5780000}"/>
    <cellStyle name="Normal 6 3 13 6" xfId="31105" xr:uid="{00000000-0005-0000-0000-0000A6780000}"/>
    <cellStyle name="Normal 6 3 13 7" xfId="31106" xr:uid="{00000000-0005-0000-0000-0000A7780000}"/>
    <cellStyle name="Normal 6 3 13 8" xfId="31107" xr:uid="{00000000-0005-0000-0000-0000A8780000}"/>
    <cellStyle name="Normal 6 3 14" xfId="31108" xr:uid="{00000000-0005-0000-0000-0000A9780000}"/>
    <cellStyle name="Normal 6 3 14 2" xfId="31109" xr:uid="{00000000-0005-0000-0000-0000AA780000}"/>
    <cellStyle name="Normal 6 3 14 2 2" xfId="31110" xr:uid="{00000000-0005-0000-0000-0000AB780000}"/>
    <cellStyle name="Normal 6 3 14 2 3" xfId="31111" xr:uid="{00000000-0005-0000-0000-0000AC780000}"/>
    <cellStyle name="Normal 6 3 14 2 4" xfId="31112" xr:uid="{00000000-0005-0000-0000-0000AD780000}"/>
    <cellStyle name="Normal 6 3 14 3" xfId="31113" xr:uid="{00000000-0005-0000-0000-0000AE780000}"/>
    <cellStyle name="Normal 6 3 14 3 2" xfId="31114" xr:uid="{00000000-0005-0000-0000-0000AF780000}"/>
    <cellStyle name="Normal 6 3 14 3 3" xfId="31115" xr:uid="{00000000-0005-0000-0000-0000B0780000}"/>
    <cellStyle name="Normal 6 3 14 3 4" xfId="31116" xr:uid="{00000000-0005-0000-0000-0000B1780000}"/>
    <cellStyle name="Normal 6 3 14 4" xfId="31117" xr:uid="{00000000-0005-0000-0000-0000B2780000}"/>
    <cellStyle name="Normal 6 3 14 4 2" xfId="31118" xr:uid="{00000000-0005-0000-0000-0000B3780000}"/>
    <cellStyle name="Normal 6 3 14 4 3" xfId="31119" xr:uid="{00000000-0005-0000-0000-0000B4780000}"/>
    <cellStyle name="Normal 6 3 14 5" xfId="31120" xr:uid="{00000000-0005-0000-0000-0000B5780000}"/>
    <cellStyle name="Normal 6 3 14 6" xfId="31121" xr:uid="{00000000-0005-0000-0000-0000B6780000}"/>
    <cellStyle name="Normal 6 3 14 7" xfId="31122" xr:uid="{00000000-0005-0000-0000-0000B7780000}"/>
    <cellStyle name="Normal 6 3 15" xfId="31123" xr:uid="{00000000-0005-0000-0000-0000B8780000}"/>
    <cellStyle name="Normal 6 3 15 2" xfId="31124" xr:uid="{00000000-0005-0000-0000-0000B9780000}"/>
    <cellStyle name="Normal 6 3 15 3" xfId="31125" xr:uid="{00000000-0005-0000-0000-0000BA780000}"/>
    <cellStyle name="Normal 6 3 15 4" xfId="31126" xr:uid="{00000000-0005-0000-0000-0000BB780000}"/>
    <cellStyle name="Normal 6 3 16" xfId="31127" xr:uid="{00000000-0005-0000-0000-0000BC780000}"/>
    <cellStyle name="Normal 6 3 16 2" xfId="31128" xr:uid="{00000000-0005-0000-0000-0000BD780000}"/>
    <cellStyle name="Normal 6 3 16 3" xfId="31129" xr:uid="{00000000-0005-0000-0000-0000BE780000}"/>
    <cellStyle name="Normal 6 3 16 4" xfId="31130" xr:uid="{00000000-0005-0000-0000-0000BF780000}"/>
    <cellStyle name="Normal 6 3 17" xfId="31131" xr:uid="{00000000-0005-0000-0000-0000C0780000}"/>
    <cellStyle name="Normal 6 3 17 2" xfId="31132" xr:uid="{00000000-0005-0000-0000-0000C1780000}"/>
    <cellStyle name="Normal 6 3 17 3" xfId="31133" xr:uid="{00000000-0005-0000-0000-0000C2780000}"/>
    <cellStyle name="Normal 6 3 17 4" xfId="31134" xr:uid="{00000000-0005-0000-0000-0000C3780000}"/>
    <cellStyle name="Normal 6 3 18" xfId="31135" xr:uid="{00000000-0005-0000-0000-0000C4780000}"/>
    <cellStyle name="Normal 6 3 18 2" xfId="31136" xr:uid="{00000000-0005-0000-0000-0000C5780000}"/>
    <cellStyle name="Normal 6 3 18 3" xfId="31137" xr:uid="{00000000-0005-0000-0000-0000C6780000}"/>
    <cellStyle name="Normal 6 3 19" xfId="31138" xr:uid="{00000000-0005-0000-0000-0000C7780000}"/>
    <cellStyle name="Normal 6 3 2" xfId="136" xr:uid="{00000000-0005-0000-0000-0000C8780000}"/>
    <cellStyle name="Normal 6 3 2 10" xfId="31139" xr:uid="{00000000-0005-0000-0000-0000C9780000}"/>
    <cellStyle name="Normal 6 3 2 10 2" xfId="31140" xr:uid="{00000000-0005-0000-0000-0000CA780000}"/>
    <cellStyle name="Normal 6 3 2 10 2 2" xfId="31141" xr:uid="{00000000-0005-0000-0000-0000CB780000}"/>
    <cellStyle name="Normal 6 3 2 10 2 2 2" xfId="31142" xr:uid="{00000000-0005-0000-0000-0000CC780000}"/>
    <cellStyle name="Normal 6 3 2 10 2 2 3" xfId="31143" xr:uid="{00000000-0005-0000-0000-0000CD780000}"/>
    <cellStyle name="Normal 6 3 2 10 2 2 4" xfId="31144" xr:uid="{00000000-0005-0000-0000-0000CE780000}"/>
    <cellStyle name="Normal 6 3 2 10 2 3" xfId="31145" xr:uid="{00000000-0005-0000-0000-0000CF780000}"/>
    <cellStyle name="Normal 6 3 2 10 2 3 2" xfId="31146" xr:uid="{00000000-0005-0000-0000-0000D0780000}"/>
    <cellStyle name="Normal 6 3 2 10 2 3 3" xfId="31147" xr:uid="{00000000-0005-0000-0000-0000D1780000}"/>
    <cellStyle name="Normal 6 3 2 10 2 4" xfId="31148" xr:uid="{00000000-0005-0000-0000-0000D2780000}"/>
    <cellStyle name="Normal 6 3 2 10 2 5" xfId="31149" xr:uid="{00000000-0005-0000-0000-0000D3780000}"/>
    <cellStyle name="Normal 6 3 2 10 2 6" xfId="31150" xr:uid="{00000000-0005-0000-0000-0000D4780000}"/>
    <cellStyle name="Normal 6 3 2 10 3" xfId="31151" xr:uid="{00000000-0005-0000-0000-0000D5780000}"/>
    <cellStyle name="Normal 6 3 2 10 3 2" xfId="31152" xr:uid="{00000000-0005-0000-0000-0000D6780000}"/>
    <cellStyle name="Normal 6 3 2 10 3 3" xfId="31153" xr:uid="{00000000-0005-0000-0000-0000D7780000}"/>
    <cellStyle name="Normal 6 3 2 10 3 4" xfId="31154" xr:uid="{00000000-0005-0000-0000-0000D8780000}"/>
    <cellStyle name="Normal 6 3 2 10 4" xfId="31155" xr:uid="{00000000-0005-0000-0000-0000D9780000}"/>
    <cellStyle name="Normal 6 3 2 10 4 2" xfId="31156" xr:uid="{00000000-0005-0000-0000-0000DA780000}"/>
    <cellStyle name="Normal 6 3 2 10 4 3" xfId="31157" xr:uid="{00000000-0005-0000-0000-0000DB780000}"/>
    <cellStyle name="Normal 6 3 2 10 4 4" xfId="31158" xr:uid="{00000000-0005-0000-0000-0000DC780000}"/>
    <cellStyle name="Normal 6 3 2 10 5" xfId="31159" xr:uid="{00000000-0005-0000-0000-0000DD780000}"/>
    <cellStyle name="Normal 6 3 2 10 5 2" xfId="31160" xr:uid="{00000000-0005-0000-0000-0000DE780000}"/>
    <cellStyle name="Normal 6 3 2 10 5 3" xfId="31161" xr:uid="{00000000-0005-0000-0000-0000DF780000}"/>
    <cellStyle name="Normal 6 3 2 10 5 4" xfId="31162" xr:uid="{00000000-0005-0000-0000-0000E0780000}"/>
    <cellStyle name="Normal 6 3 2 10 6" xfId="31163" xr:uid="{00000000-0005-0000-0000-0000E1780000}"/>
    <cellStyle name="Normal 6 3 2 10 6 2" xfId="31164" xr:uid="{00000000-0005-0000-0000-0000E2780000}"/>
    <cellStyle name="Normal 6 3 2 10 6 3" xfId="31165" xr:uid="{00000000-0005-0000-0000-0000E3780000}"/>
    <cellStyle name="Normal 6 3 2 10 7" xfId="31166" xr:uid="{00000000-0005-0000-0000-0000E4780000}"/>
    <cellStyle name="Normal 6 3 2 10 8" xfId="31167" xr:uid="{00000000-0005-0000-0000-0000E5780000}"/>
    <cellStyle name="Normal 6 3 2 10 9" xfId="31168" xr:uid="{00000000-0005-0000-0000-0000E6780000}"/>
    <cellStyle name="Normal 6 3 2 11" xfId="31169" xr:uid="{00000000-0005-0000-0000-0000E7780000}"/>
    <cellStyle name="Normal 6 3 2 11 2" xfId="31170" xr:uid="{00000000-0005-0000-0000-0000E8780000}"/>
    <cellStyle name="Normal 6 3 2 11 2 2" xfId="31171" xr:uid="{00000000-0005-0000-0000-0000E9780000}"/>
    <cellStyle name="Normal 6 3 2 11 2 2 2" xfId="31172" xr:uid="{00000000-0005-0000-0000-0000EA780000}"/>
    <cellStyle name="Normal 6 3 2 11 2 2 3" xfId="31173" xr:uid="{00000000-0005-0000-0000-0000EB780000}"/>
    <cellStyle name="Normal 6 3 2 11 2 2 4" xfId="31174" xr:uid="{00000000-0005-0000-0000-0000EC780000}"/>
    <cellStyle name="Normal 6 3 2 11 2 3" xfId="31175" xr:uid="{00000000-0005-0000-0000-0000ED780000}"/>
    <cellStyle name="Normal 6 3 2 11 2 3 2" xfId="31176" xr:uid="{00000000-0005-0000-0000-0000EE780000}"/>
    <cellStyle name="Normal 6 3 2 11 2 3 3" xfId="31177" xr:uid="{00000000-0005-0000-0000-0000EF780000}"/>
    <cellStyle name="Normal 6 3 2 11 2 4" xfId="31178" xr:uid="{00000000-0005-0000-0000-0000F0780000}"/>
    <cellStyle name="Normal 6 3 2 11 2 5" xfId="31179" xr:uid="{00000000-0005-0000-0000-0000F1780000}"/>
    <cellStyle name="Normal 6 3 2 11 2 6" xfId="31180" xr:uid="{00000000-0005-0000-0000-0000F2780000}"/>
    <cellStyle name="Normal 6 3 2 11 3" xfId="31181" xr:uid="{00000000-0005-0000-0000-0000F3780000}"/>
    <cellStyle name="Normal 6 3 2 11 3 2" xfId="31182" xr:uid="{00000000-0005-0000-0000-0000F4780000}"/>
    <cellStyle name="Normal 6 3 2 11 3 3" xfId="31183" xr:uid="{00000000-0005-0000-0000-0000F5780000}"/>
    <cellStyle name="Normal 6 3 2 11 3 4" xfId="31184" xr:uid="{00000000-0005-0000-0000-0000F6780000}"/>
    <cellStyle name="Normal 6 3 2 11 4" xfId="31185" xr:uid="{00000000-0005-0000-0000-0000F7780000}"/>
    <cellStyle name="Normal 6 3 2 11 4 2" xfId="31186" xr:uid="{00000000-0005-0000-0000-0000F8780000}"/>
    <cellStyle name="Normal 6 3 2 11 4 3" xfId="31187" xr:uid="{00000000-0005-0000-0000-0000F9780000}"/>
    <cellStyle name="Normal 6 3 2 11 4 4" xfId="31188" xr:uid="{00000000-0005-0000-0000-0000FA780000}"/>
    <cellStyle name="Normal 6 3 2 11 5" xfId="31189" xr:uid="{00000000-0005-0000-0000-0000FB780000}"/>
    <cellStyle name="Normal 6 3 2 11 5 2" xfId="31190" xr:uid="{00000000-0005-0000-0000-0000FC780000}"/>
    <cellStyle name="Normal 6 3 2 11 5 3" xfId="31191" xr:uid="{00000000-0005-0000-0000-0000FD780000}"/>
    <cellStyle name="Normal 6 3 2 11 6" xfId="31192" xr:uid="{00000000-0005-0000-0000-0000FE780000}"/>
    <cellStyle name="Normal 6 3 2 11 7" xfId="31193" xr:uid="{00000000-0005-0000-0000-0000FF780000}"/>
    <cellStyle name="Normal 6 3 2 11 8" xfId="31194" xr:uid="{00000000-0005-0000-0000-000000790000}"/>
    <cellStyle name="Normal 6 3 2 12" xfId="31195" xr:uid="{00000000-0005-0000-0000-000001790000}"/>
    <cellStyle name="Normal 6 3 2 12 2" xfId="31196" xr:uid="{00000000-0005-0000-0000-000002790000}"/>
    <cellStyle name="Normal 6 3 2 12 2 2" xfId="31197" xr:uid="{00000000-0005-0000-0000-000003790000}"/>
    <cellStyle name="Normal 6 3 2 12 2 3" xfId="31198" xr:uid="{00000000-0005-0000-0000-000004790000}"/>
    <cellStyle name="Normal 6 3 2 12 2 4" xfId="31199" xr:uid="{00000000-0005-0000-0000-000005790000}"/>
    <cellStyle name="Normal 6 3 2 12 3" xfId="31200" xr:uid="{00000000-0005-0000-0000-000006790000}"/>
    <cellStyle name="Normal 6 3 2 12 3 2" xfId="31201" xr:uid="{00000000-0005-0000-0000-000007790000}"/>
    <cellStyle name="Normal 6 3 2 12 3 3" xfId="31202" xr:uid="{00000000-0005-0000-0000-000008790000}"/>
    <cellStyle name="Normal 6 3 2 12 3 4" xfId="31203" xr:uid="{00000000-0005-0000-0000-000009790000}"/>
    <cellStyle name="Normal 6 3 2 12 4" xfId="31204" xr:uid="{00000000-0005-0000-0000-00000A790000}"/>
    <cellStyle name="Normal 6 3 2 12 4 2" xfId="31205" xr:uid="{00000000-0005-0000-0000-00000B790000}"/>
    <cellStyle name="Normal 6 3 2 12 4 3" xfId="31206" xr:uid="{00000000-0005-0000-0000-00000C790000}"/>
    <cellStyle name="Normal 6 3 2 12 5" xfId="31207" xr:uid="{00000000-0005-0000-0000-00000D790000}"/>
    <cellStyle name="Normal 6 3 2 12 6" xfId="31208" xr:uid="{00000000-0005-0000-0000-00000E790000}"/>
    <cellStyle name="Normal 6 3 2 12 7" xfId="31209" xr:uid="{00000000-0005-0000-0000-00000F790000}"/>
    <cellStyle name="Normal 6 3 2 13" xfId="31210" xr:uid="{00000000-0005-0000-0000-000010790000}"/>
    <cellStyle name="Normal 6 3 2 13 2" xfId="31211" xr:uid="{00000000-0005-0000-0000-000011790000}"/>
    <cellStyle name="Normal 6 3 2 13 3" xfId="31212" xr:uid="{00000000-0005-0000-0000-000012790000}"/>
    <cellStyle name="Normal 6 3 2 13 4" xfId="31213" xr:uid="{00000000-0005-0000-0000-000013790000}"/>
    <cellStyle name="Normal 6 3 2 14" xfId="31214" xr:uid="{00000000-0005-0000-0000-000014790000}"/>
    <cellStyle name="Normal 6 3 2 14 2" xfId="31215" xr:uid="{00000000-0005-0000-0000-000015790000}"/>
    <cellStyle name="Normal 6 3 2 14 3" xfId="31216" xr:uid="{00000000-0005-0000-0000-000016790000}"/>
    <cellStyle name="Normal 6 3 2 14 4" xfId="31217" xr:uid="{00000000-0005-0000-0000-000017790000}"/>
    <cellStyle name="Normal 6 3 2 15" xfId="31218" xr:uid="{00000000-0005-0000-0000-000018790000}"/>
    <cellStyle name="Normal 6 3 2 15 2" xfId="31219" xr:uid="{00000000-0005-0000-0000-000019790000}"/>
    <cellStyle name="Normal 6 3 2 15 3" xfId="31220" xr:uid="{00000000-0005-0000-0000-00001A790000}"/>
    <cellStyle name="Normal 6 3 2 15 4" xfId="31221" xr:uid="{00000000-0005-0000-0000-00001B790000}"/>
    <cellStyle name="Normal 6 3 2 16" xfId="31222" xr:uid="{00000000-0005-0000-0000-00001C790000}"/>
    <cellStyle name="Normal 6 3 2 16 2" xfId="31223" xr:uid="{00000000-0005-0000-0000-00001D790000}"/>
    <cellStyle name="Normal 6 3 2 16 3" xfId="31224" xr:uid="{00000000-0005-0000-0000-00001E790000}"/>
    <cellStyle name="Normal 6 3 2 17" xfId="31225" xr:uid="{00000000-0005-0000-0000-00001F790000}"/>
    <cellStyle name="Normal 6 3 2 18" xfId="31226" xr:uid="{00000000-0005-0000-0000-000020790000}"/>
    <cellStyle name="Normal 6 3 2 19" xfId="31227" xr:uid="{00000000-0005-0000-0000-000021790000}"/>
    <cellStyle name="Normal 6 3 2 2" xfId="260" xr:uid="{00000000-0005-0000-0000-000022790000}"/>
    <cellStyle name="Normal 6 3 2 2 10" xfId="31228" xr:uid="{00000000-0005-0000-0000-000023790000}"/>
    <cellStyle name="Normal 6 3 2 2 10 2" xfId="31229" xr:uid="{00000000-0005-0000-0000-000024790000}"/>
    <cellStyle name="Normal 6 3 2 2 10 3" xfId="31230" xr:uid="{00000000-0005-0000-0000-000025790000}"/>
    <cellStyle name="Normal 6 3 2 2 10 4" xfId="31231" xr:uid="{00000000-0005-0000-0000-000026790000}"/>
    <cellStyle name="Normal 6 3 2 2 11" xfId="31232" xr:uid="{00000000-0005-0000-0000-000027790000}"/>
    <cellStyle name="Normal 6 3 2 2 11 2" xfId="31233" xr:uid="{00000000-0005-0000-0000-000028790000}"/>
    <cellStyle name="Normal 6 3 2 2 11 3" xfId="31234" xr:uid="{00000000-0005-0000-0000-000029790000}"/>
    <cellStyle name="Normal 6 3 2 2 12" xfId="31235" xr:uid="{00000000-0005-0000-0000-00002A790000}"/>
    <cellStyle name="Normal 6 3 2 2 13" xfId="31236" xr:uid="{00000000-0005-0000-0000-00002B790000}"/>
    <cellStyle name="Normal 6 3 2 2 14" xfId="31237" xr:uid="{00000000-0005-0000-0000-00002C790000}"/>
    <cellStyle name="Normal 6 3 2 2 2" xfId="550" xr:uid="{00000000-0005-0000-0000-00002D790000}"/>
    <cellStyle name="Normal 6 3 2 2 2 10" xfId="31238" xr:uid="{00000000-0005-0000-0000-00002E790000}"/>
    <cellStyle name="Normal 6 3 2 2 2 11" xfId="31239" xr:uid="{00000000-0005-0000-0000-00002F790000}"/>
    <cellStyle name="Normal 6 3 2 2 2 2" xfId="31240" xr:uid="{00000000-0005-0000-0000-000030790000}"/>
    <cellStyle name="Normal 6 3 2 2 2 2 10" xfId="31241" xr:uid="{00000000-0005-0000-0000-000031790000}"/>
    <cellStyle name="Normal 6 3 2 2 2 2 2" xfId="31242" xr:uid="{00000000-0005-0000-0000-000032790000}"/>
    <cellStyle name="Normal 6 3 2 2 2 2 2 2" xfId="31243" xr:uid="{00000000-0005-0000-0000-000033790000}"/>
    <cellStyle name="Normal 6 3 2 2 2 2 2 2 2" xfId="31244" xr:uid="{00000000-0005-0000-0000-000034790000}"/>
    <cellStyle name="Normal 6 3 2 2 2 2 2 2 2 2" xfId="31245" xr:uid="{00000000-0005-0000-0000-000035790000}"/>
    <cellStyle name="Normal 6 3 2 2 2 2 2 2 2 3" xfId="31246" xr:uid="{00000000-0005-0000-0000-000036790000}"/>
    <cellStyle name="Normal 6 3 2 2 2 2 2 2 2 4" xfId="31247" xr:uid="{00000000-0005-0000-0000-000037790000}"/>
    <cellStyle name="Normal 6 3 2 2 2 2 2 2 3" xfId="31248" xr:uid="{00000000-0005-0000-0000-000038790000}"/>
    <cellStyle name="Normal 6 3 2 2 2 2 2 2 3 2" xfId="31249" xr:uid="{00000000-0005-0000-0000-000039790000}"/>
    <cellStyle name="Normal 6 3 2 2 2 2 2 2 3 3" xfId="31250" xr:uid="{00000000-0005-0000-0000-00003A790000}"/>
    <cellStyle name="Normal 6 3 2 2 2 2 2 2 4" xfId="31251" xr:uid="{00000000-0005-0000-0000-00003B790000}"/>
    <cellStyle name="Normal 6 3 2 2 2 2 2 2 5" xfId="31252" xr:uid="{00000000-0005-0000-0000-00003C790000}"/>
    <cellStyle name="Normal 6 3 2 2 2 2 2 2 6" xfId="31253" xr:uid="{00000000-0005-0000-0000-00003D790000}"/>
    <cellStyle name="Normal 6 3 2 2 2 2 2 3" xfId="31254" xr:uid="{00000000-0005-0000-0000-00003E790000}"/>
    <cellStyle name="Normal 6 3 2 2 2 2 2 3 2" xfId="31255" xr:uid="{00000000-0005-0000-0000-00003F790000}"/>
    <cellStyle name="Normal 6 3 2 2 2 2 2 3 3" xfId="31256" xr:uid="{00000000-0005-0000-0000-000040790000}"/>
    <cellStyle name="Normal 6 3 2 2 2 2 2 3 4" xfId="31257" xr:uid="{00000000-0005-0000-0000-000041790000}"/>
    <cellStyle name="Normal 6 3 2 2 2 2 2 4" xfId="31258" xr:uid="{00000000-0005-0000-0000-000042790000}"/>
    <cellStyle name="Normal 6 3 2 2 2 2 2 4 2" xfId="31259" xr:uid="{00000000-0005-0000-0000-000043790000}"/>
    <cellStyle name="Normal 6 3 2 2 2 2 2 4 3" xfId="31260" xr:uid="{00000000-0005-0000-0000-000044790000}"/>
    <cellStyle name="Normal 6 3 2 2 2 2 2 4 4" xfId="31261" xr:uid="{00000000-0005-0000-0000-000045790000}"/>
    <cellStyle name="Normal 6 3 2 2 2 2 2 5" xfId="31262" xr:uid="{00000000-0005-0000-0000-000046790000}"/>
    <cellStyle name="Normal 6 3 2 2 2 2 2 5 2" xfId="31263" xr:uid="{00000000-0005-0000-0000-000047790000}"/>
    <cellStyle name="Normal 6 3 2 2 2 2 2 5 3" xfId="31264" xr:uid="{00000000-0005-0000-0000-000048790000}"/>
    <cellStyle name="Normal 6 3 2 2 2 2 2 5 4" xfId="31265" xr:uid="{00000000-0005-0000-0000-000049790000}"/>
    <cellStyle name="Normal 6 3 2 2 2 2 2 6" xfId="31266" xr:uid="{00000000-0005-0000-0000-00004A790000}"/>
    <cellStyle name="Normal 6 3 2 2 2 2 2 6 2" xfId="31267" xr:uid="{00000000-0005-0000-0000-00004B790000}"/>
    <cellStyle name="Normal 6 3 2 2 2 2 2 6 3" xfId="31268" xr:uid="{00000000-0005-0000-0000-00004C790000}"/>
    <cellStyle name="Normal 6 3 2 2 2 2 2 7" xfId="31269" xr:uid="{00000000-0005-0000-0000-00004D790000}"/>
    <cellStyle name="Normal 6 3 2 2 2 2 2 8" xfId="31270" xr:uid="{00000000-0005-0000-0000-00004E790000}"/>
    <cellStyle name="Normal 6 3 2 2 2 2 2 9" xfId="31271" xr:uid="{00000000-0005-0000-0000-00004F790000}"/>
    <cellStyle name="Normal 6 3 2 2 2 2 3" xfId="31272" xr:uid="{00000000-0005-0000-0000-000050790000}"/>
    <cellStyle name="Normal 6 3 2 2 2 2 3 2" xfId="31273" xr:uid="{00000000-0005-0000-0000-000051790000}"/>
    <cellStyle name="Normal 6 3 2 2 2 2 3 2 2" xfId="31274" xr:uid="{00000000-0005-0000-0000-000052790000}"/>
    <cellStyle name="Normal 6 3 2 2 2 2 3 2 3" xfId="31275" xr:uid="{00000000-0005-0000-0000-000053790000}"/>
    <cellStyle name="Normal 6 3 2 2 2 2 3 2 4" xfId="31276" xr:uid="{00000000-0005-0000-0000-000054790000}"/>
    <cellStyle name="Normal 6 3 2 2 2 2 3 3" xfId="31277" xr:uid="{00000000-0005-0000-0000-000055790000}"/>
    <cellStyle name="Normal 6 3 2 2 2 2 3 3 2" xfId="31278" xr:uid="{00000000-0005-0000-0000-000056790000}"/>
    <cellStyle name="Normal 6 3 2 2 2 2 3 3 3" xfId="31279" xr:uid="{00000000-0005-0000-0000-000057790000}"/>
    <cellStyle name="Normal 6 3 2 2 2 2 3 4" xfId="31280" xr:uid="{00000000-0005-0000-0000-000058790000}"/>
    <cellStyle name="Normal 6 3 2 2 2 2 3 5" xfId="31281" xr:uid="{00000000-0005-0000-0000-000059790000}"/>
    <cellStyle name="Normal 6 3 2 2 2 2 3 6" xfId="31282" xr:uid="{00000000-0005-0000-0000-00005A790000}"/>
    <cellStyle name="Normal 6 3 2 2 2 2 4" xfId="31283" xr:uid="{00000000-0005-0000-0000-00005B790000}"/>
    <cellStyle name="Normal 6 3 2 2 2 2 4 2" xfId="31284" xr:uid="{00000000-0005-0000-0000-00005C790000}"/>
    <cellStyle name="Normal 6 3 2 2 2 2 4 3" xfId="31285" xr:uid="{00000000-0005-0000-0000-00005D790000}"/>
    <cellStyle name="Normal 6 3 2 2 2 2 4 4" xfId="31286" xr:uid="{00000000-0005-0000-0000-00005E790000}"/>
    <cellStyle name="Normal 6 3 2 2 2 2 5" xfId="31287" xr:uid="{00000000-0005-0000-0000-00005F790000}"/>
    <cellStyle name="Normal 6 3 2 2 2 2 5 2" xfId="31288" xr:uid="{00000000-0005-0000-0000-000060790000}"/>
    <cellStyle name="Normal 6 3 2 2 2 2 5 3" xfId="31289" xr:uid="{00000000-0005-0000-0000-000061790000}"/>
    <cellStyle name="Normal 6 3 2 2 2 2 5 4" xfId="31290" xr:uid="{00000000-0005-0000-0000-000062790000}"/>
    <cellStyle name="Normal 6 3 2 2 2 2 6" xfId="31291" xr:uid="{00000000-0005-0000-0000-000063790000}"/>
    <cellStyle name="Normal 6 3 2 2 2 2 6 2" xfId="31292" xr:uid="{00000000-0005-0000-0000-000064790000}"/>
    <cellStyle name="Normal 6 3 2 2 2 2 6 3" xfId="31293" xr:uid="{00000000-0005-0000-0000-000065790000}"/>
    <cellStyle name="Normal 6 3 2 2 2 2 6 4" xfId="31294" xr:uid="{00000000-0005-0000-0000-000066790000}"/>
    <cellStyle name="Normal 6 3 2 2 2 2 7" xfId="31295" xr:uid="{00000000-0005-0000-0000-000067790000}"/>
    <cellStyle name="Normal 6 3 2 2 2 2 7 2" xfId="31296" xr:uid="{00000000-0005-0000-0000-000068790000}"/>
    <cellStyle name="Normal 6 3 2 2 2 2 7 3" xfId="31297" xr:uid="{00000000-0005-0000-0000-000069790000}"/>
    <cellStyle name="Normal 6 3 2 2 2 2 8" xfId="31298" xr:uid="{00000000-0005-0000-0000-00006A790000}"/>
    <cellStyle name="Normal 6 3 2 2 2 2 9" xfId="31299" xr:uid="{00000000-0005-0000-0000-00006B790000}"/>
    <cellStyle name="Normal 6 3 2 2 2 3" xfId="31300" xr:uid="{00000000-0005-0000-0000-00006C790000}"/>
    <cellStyle name="Normal 6 3 2 2 2 3 2" xfId="31301" xr:uid="{00000000-0005-0000-0000-00006D790000}"/>
    <cellStyle name="Normal 6 3 2 2 2 3 2 2" xfId="31302" xr:uid="{00000000-0005-0000-0000-00006E790000}"/>
    <cellStyle name="Normal 6 3 2 2 2 3 2 2 2" xfId="31303" xr:uid="{00000000-0005-0000-0000-00006F790000}"/>
    <cellStyle name="Normal 6 3 2 2 2 3 2 2 3" xfId="31304" xr:uid="{00000000-0005-0000-0000-000070790000}"/>
    <cellStyle name="Normal 6 3 2 2 2 3 2 2 4" xfId="31305" xr:uid="{00000000-0005-0000-0000-000071790000}"/>
    <cellStyle name="Normal 6 3 2 2 2 3 2 3" xfId="31306" xr:uid="{00000000-0005-0000-0000-000072790000}"/>
    <cellStyle name="Normal 6 3 2 2 2 3 2 3 2" xfId="31307" xr:uid="{00000000-0005-0000-0000-000073790000}"/>
    <cellStyle name="Normal 6 3 2 2 2 3 2 3 3" xfId="31308" xr:uid="{00000000-0005-0000-0000-000074790000}"/>
    <cellStyle name="Normal 6 3 2 2 2 3 2 4" xfId="31309" xr:uid="{00000000-0005-0000-0000-000075790000}"/>
    <cellStyle name="Normal 6 3 2 2 2 3 2 5" xfId="31310" xr:uid="{00000000-0005-0000-0000-000076790000}"/>
    <cellStyle name="Normal 6 3 2 2 2 3 2 6" xfId="31311" xr:uid="{00000000-0005-0000-0000-000077790000}"/>
    <cellStyle name="Normal 6 3 2 2 2 3 3" xfId="31312" xr:uid="{00000000-0005-0000-0000-000078790000}"/>
    <cellStyle name="Normal 6 3 2 2 2 3 3 2" xfId="31313" xr:uid="{00000000-0005-0000-0000-000079790000}"/>
    <cellStyle name="Normal 6 3 2 2 2 3 3 3" xfId="31314" xr:uid="{00000000-0005-0000-0000-00007A790000}"/>
    <cellStyle name="Normal 6 3 2 2 2 3 3 4" xfId="31315" xr:uid="{00000000-0005-0000-0000-00007B790000}"/>
    <cellStyle name="Normal 6 3 2 2 2 3 4" xfId="31316" xr:uid="{00000000-0005-0000-0000-00007C790000}"/>
    <cellStyle name="Normal 6 3 2 2 2 3 4 2" xfId="31317" xr:uid="{00000000-0005-0000-0000-00007D790000}"/>
    <cellStyle name="Normal 6 3 2 2 2 3 4 3" xfId="31318" xr:uid="{00000000-0005-0000-0000-00007E790000}"/>
    <cellStyle name="Normal 6 3 2 2 2 3 4 4" xfId="31319" xr:uid="{00000000-0005-0000-0000-00007F790000}"/>
    <cellStyle name="Normal 6 3 2 2 2 3 5" xfId="31320" xr:uid="{00000000-0005-0000-0000-000080790000}"/>
    <cellStyle name="Normal 6 3 2 2 2 3 5 2" xfId="31321" xr:uid="{00000000-0005-0000-0000-000081790000}"/>
    <cellStyle name="Normal 6 3 2 2 2 3 5 3" xfId="31322" xr:uid="{00000000-0005-0000-0000-000082790000}"/>
    <cellStyle name="Normal 6 3 2 2 2 3 5 4" xfId="31323" xr:uid="{00000000-0005-0000-0000-000083790000}"/>
    <cellStyle name="Normal 6 3 2 2 2 3 6" xfId="31324" xr:uid="{00000000-0005-0000-0000-000084790000}"/>
    <cellStyle name="Normal 6 3 2 2 2 3 6 2" xfId="31325" xr:uid="{00000000-0005-0000-0000-000085790000}"/>
    <cellStyle name="Normal 6 3 2 2 2 3 6 3" xfId="31326" xr:uid="{00000000-0005-0000-0000-000086790000}"/>
    <cellStyle name="Normal 6 3 2 2 2 3 7" xfId="31327" xr:uid="{00000000-0005-0000-0000-000087790000}"/>
    <cellStyle name="Normal 6 3 2 2 2 3 8" xfId="31328" xr:uid="{00000000-0005-0000-0000-000088790000}"/>
    <cellStyle name="Normal 6 3 2 2 2 3 9" xfId="31329" xr:uid="{00000000-0005-0000-0000-000089790000}"/>
    <cellStyle name="Normal 6 3 2 2 2 4" xfId="31330" xr:uid="{00000000-0005-0000-0000-00008A790000}"/>
    <cellStyle name="Normal 6 3 2 2 2 4 2" xfId="31331" xr:uid="{00000000-0005-0000-0000-00008B790000}"/>
    <cellStyle name="Normal 6 3 2 2 2 4 2 2" xfId="31332" xr:uid="{00000000-0005-0000-0000-00008C790000}"/>
    <cellStyle name="Normal 6 3 2 2 2 4 2 3" xfId="31333" xr:uid="{00000000-0005-0000-0000-00008D790000}"/>
    <cellStyle name="Normal 6 3 2 2 2 4 2 4" xfId="31334" xr:uid="{00000000-0005-0000-0000-00008E790000}"/>
    <cellStyle name="Normal 6 3 2 2 2 4 3" xfId="31335" xr:uid="{00000000-0005-0000-0000-00008F790000}"/>
    <cellStyle name="Normal 6 3 2 2 2 4 3 2" xfId="31336" xr:uid="{00000000-0005-0000-0000-000090790000}"/>
    <cellStyle name="Normal 6 3 2 2 2 4 3 3" xfId="31337" xr:uid="{00000000-0005-0000-0000-000091790000}"/>
    <cellStyle name="Normal 6 3 2 2 2 4 4" xfId="31338" xr:uid="{00000000-0005-0000-0000-000092790000}"/>
    <cellStyle name="Normal 6 3 2 2 2 4 5" xfId="31339" xr:uid="{00000000-0005-0000-0000-000093790000}"/>
    <cellStyle name="Normal 6 3 2 2 2 4 6" xfId="31340" xr:uid="{00000000-0005-0000-0000-000094790000}"/>
    <cellStyle name="Normal 6 3 2 2 2 5" xfId="31341" xr:uid="{00000000-0005-0000-0000-000095790000}"/>
    <cellStyle name="Normal 6 3 2 2 2 5 2" xfId="31342" xr:uid="{00000000-0005-0000-0000-000096790000}"/>
    <cellStyle name="Normal 6 3 2 2 2 5 3" xfId="31343" xr:uid="{00000000-0005-0000-0000-000097790000}"/>
    <cellStyle name="Normal 6 3 2 2 2 5 4" xfId="31344" xr:uid="{00000000-0005-0000-0000-000098790000}"/>
    <cellStyle name="Normal 6 3 2 2 2 6" xfId="31345" xr:uid="{00000000-0005-0000-0000-000099790000}"/>
    <cellStyle name="Normal 6 3 2 2 2 6 2" xfId="31346" xr:uid="{00000000-0005-0000-0000-00009A790000}"/>
    <cellStyle name="Normal 6 3 2 2 2 6 3" xfId="31347" xr:uid="{00000000-0005-0000-0000-00009B790000}"/>
    <cellStyle name="Normal 6 3 2 2 2 6 4" xfId="31348" xr:uid="{00000000-0005-0000-0000-00009C790000}"/>
    <cellStyle name="Normal 6 3 2 2 2 7" xfId="31349" xr:uid="{00000000-0005-0000-0000-00009D790000}"/>
    <cellStyle name="Normal 6 3 2 2 2 7 2" xfId="31350" xr:uid="{00000000-0005-0000-0000-00009E790000}"/>
    <cellStyle name="Normal 6 3 2 2 2 7 3" xfId="31351" xr:uid="{00000000-0005-0000-0000-00009F790000}"/>
    <cellStyle name="Normal 6 3 2 2 2 7 4" xfId="31352" xr:uid="{00000000-0005-0000-0000-0000A0790000}"/>
    <cellStyle name="Normal 6 3 2 2 2 8" xfId="31353" xr:uid="{00000000-0005-0000-0000-0000A1790000}"/>
    <cellStyle name="Normal 6 3 2 2 2 8 2" xfId="31354" xr:uid="{00000000-0005-0000-0000-0000A2790000}"/>
    <cellStyle name="Normal 6 3 2 2 2 8 3" xfId="31355" xr:uid="{00000000-0005-0000-0000-0000A3790000}"/>
    <cellStyle name="Normal 6 3 2 2 2 9" xfId="31356" xr:uid="{00000000-0005-0000-0000-0000A4790000}"/>
    <cellStyle name="Normal 6 3 2 2 3" xfId="31357" xr:uid="{00000000-0005-0000-0000-0000A5790000}"/>
    <cellStyle name="Normal 6 3 2 2 3 10" xfId="31358" xr:uid="{00000000-0005-0000-0000-0000A6790000}"/>
    <cellStyle name="Normal 6 3 2 2 3 2" xfId="31359" xr:uid="{00000000-0005-0000-0000-0000A7790000}"/>
    <cellStyle name="Normal 6 3 2 2 3 2 2" xfId="31360" xr:uid="{00000000-0005-0000-0000-0000A8790000}"/>
    <cellStyle name="Normal 6 3 2 2 3 2 2 2" xfId="31361" xr:uid="{00000000-0005-0000-0000-0000A9790000}"/>
    <cellStyle name="Normal 6 3 2 2 3 2 2 2 2" xfId="31362" xr:uid="{00000000-0005-0000-0000-0000AA790000}"/>
    <cellStyle name="Normal 6 3 2 2 3 2 2 2 3" xfId="31363" xr:uid="{00000000-0005-0000-0000-0000AB790000}"/>
    <cellStyle name="Normal 6 3 2 2 3 2 2 2 4" xfId="31364" xr:uid="{00000000-0005-0000-0000-0000AC790000}"/>
    <cellStyle name="Normal 6 3 2 2 3 2 2 3" xfId="31365" xr:uid="{00000000-0005-0000-0000-0000AD790000}"/>
    <cellStyle name="Normal 6 3 2 2 3 2 2 3 2" xfId="31366" xr:uid="{00000000-0005-0000-0000-0000AE790000}"/>
    <cellStyle name="Normal 6 3 2 2 3 2 2 3 3" xfId="31367" xr:uid="{00000000-0005-0000-0000-0000AF790000}"/>
    <cellStyle name="Normal 6 3 2 2 3 2 2 4" xfId="31368" xr:uid="{00000000-0005-0000-0000-0000B0790000}"/>
    <cellStyle name="Normal 6 3 2 2 3 2 2 5" xfId="31369" xr:uid="{00000000-0005-0000-0000-0000B1790000}"/>
    <cellStyle name="Normal 6 3 2 2 3 2 2 6" xfId="31370" xr:uid="{00000000-0005-0000-0000-0000B2790000}"/>
    <cellStyle name="Normal 6 3 2 2 3 2 3" xfId="31371" xr:uid="{00000000-0005-0000-0000-0000B3790000}"/>
    <cellStyle name="Normal 6 3 2 2 3 2 3 2" xfId="31372" xr:uid="{00000000-0005-0000-0000-0000B4790000}"/>
    <cellStyle name="Normal 6 3 2 2 3 2 3 3" xfId="31373" xr:uid="{00000000-0005-0000-0000-0000B5790000}"/>
    <cellStyle name="Normal 6 3 2 2 3 2 3 4" xfId="31374" xr:uid="{00000000-0005-0000-0000-0000B6790000}"/>
    <cellStyle name="Normal 6 3 2 2 3 2 4" xfId="31375" xr:uid="{00000000-0005-0000-0000-0000B7790000}"/>
    <cellStyle name="Normal 6 3 2 2 3 2 4 2" xfId="31376" xr:uid="{00000000-0005-0000-0000-0000B8790000}"/>
    <cellStyle name="Normal 6 3 2 2 3 2 4 3" xfId="31377" xr:uid="{00000000-0005-0000-0000-0000B9790000}"/>
    <cellStyle name="Normal 6 3 2 2 3 2 4 4" xfId="31378" xr:uid="{00000000-0005-0000-0000-0000BA790000}"/>
    <cellStyle name="Normal 6 3 2 2 3 2 5" xfId="31379" xr:uid="{00000000-0005-0000-0000-0000BB790000}"/>
    <cellStyle name="Normal 6 3 2 2 3 2 5 2" xfId="31380" xr:uid="{00000000-0005-0000-0000-0000BC790000}"/>
    <cellStyle name="Normal 6 3 2 2 3 2 5 3" xfId="31381" xr:uid="{00000000-0005-0000-0000-0000BD790000}"/>
    <cellStyle name="Normal 6 3 2 2 3 2 5 4" xfId="31382" xr:uid="{00000000-0005-0000-0000-0000BE790000}"/>
    <cellStyle name="Normal 6 3 2 2 3 2 6" xfId="31383" xr:uid="{00000000-0005-0000-0000-0000BF790000}"/>
    <cellStyle name="Normal 6 3 2 2 3 2 6 2" xfId="31384" xr:uid="{00000000-0005-0000-0000-0000C0790000}"/>
    <cellStyle name="Normal 6 3 2 2 3 2 6 3" xfId="31385" xr:uid="{00000000-0005-0000-0000-0000C1790000}"/>
    <cellStyle name="Normal 6 3 2 2 3 2 7" xfId="31386" xr:uid="{00000000-0005-0000-0000-0000C2790000}"/>
    <cellStyle name="Normal 6 3 2 2 3 2 8" xfId="31387" xr:uid="{00000000-0005-0000-0000-0000C3790000}"/>
    <cellStyle name="Normal 6 3 2 2 3 2 9" xfId="31388" xr:uid="{00000000-0005-0000-0000-0000C4790000}"/>
    <cellStyle name="Normal 6 3 2 2 3 3" xfId="31389" xr:uid="{00000000-0005-0000-0000-0000C5790000}"/>
    <cellStyle name="Normal 6 3 2 2 3 3 2" xfId="31390" xr:uid="{00000000-0005-0000-0000-0000C6790000}"/>
    <cellStyle name="Normal 6 3 2 2 3 3 2 2" xfId="31391" xr:uid="{00000000-0005-0000-0000-0000C7790000}"/>
    <cellStyle name="Normal 6 3 2 2 3 3 2 3" xfId="31392" xr:uid="{00000000-0005-0000-0000-0000C8790000}"/>
    <cellStyle name="Normal 6 3 2 2 3 3 2 4" xfId="31393" xr:uid="{00000000-0005-0000-0000-0000C9790000}"/>
    <cellStyle name="Normal 6 3 2 2 3 3 3" xfId="31394" xr:uid="{00000000-0005-0000-0000-0000CA790000}"/>
    <cellStyle name="Normal 6 3 2 2 3 3 3 2" xfId="31395" xr:uid="{00000000-0005-0000-0000-0000CB790000}"/>
    <cellStyle name="Normal 6 3 2 2 3 3 3 3" xfId="31396" xr:uid="{00000000-0005-0000-0000-0000CC790000}"/>
    <cellStyle name="Normal 6 3 2 2 3 3 4" xfId="31397" xr:uid="{00000000-0005-0000-0000-0000CD790000}"/>
    <cellStyle name="Normal 6 3 2 2 3 3 5" xfId="31398" xr:uid="{00000000-0005-0000-0000-0000CE790000}"/>
    <cellStyle name="Normal 6 3 2 2 3 3 6" xfId="31399" xr:uid="{00000000-0005-0000-0000-0000CF790000}"/>
    <cellStyle name="Normal 6 3 2 2 3 4" xfId="31400" xr:uid="{00000000-0005-0000-0000-0000D0790000}"/>
    <cellStyle name="Normal 6 3 2 2 3 4 2" xfId="31401" xr:uid="{00000000-0005-0000-0000-0000D1790000}"/>
    <cellStyle name="Normal 6 3 2 2 3 4 3" xfId="31402" xr:uid="{00000000-0005-0000-0000-0000D2790000}"/>
    <cellStyle name="Normal 6 3 2 2 3 4 4" xfId="31403" xr:uid="{00000000-0005-0000-0000-0000D3790000}"/>
    <cellStyle name="Normal 6 3 2 2 3 5" xfId="31404" xr:uid="{00000000-0005-0000-0000-0000D4790000}"/>
    <cellStyle name="Normal 6 3 2 2 3 5 2" xfId="31405" xr:uid="{00000000-0005-0000-0000-0000D5790000}"/>
    <cellStyle name="Normal 6 3 2 2 3 5 3" xfId="31406" xr:uid="{00000000-0005-0000-0000-0000D6790000}"/>
    <cellStyle name="Normal 6 3 2 2 3 5 4" xfId="31407" xr:uid="{00000000-0005-0000-0000-0000D7790000}"/>
    <cellStyle name="Normal 6 3 2 2 3 6" xfId="31408" xr:uid="{00000000-0005-0000-0000-0000D8790000}"/>
    <cellStyle name="Normal 6 3 2 2 3 6 2" xfId="31409" xr:uid="{00000000-0005-0000-0000-0000D9790000}"/>
    <cellStyle name="Normal 6 3 2 2 3 6 3" xfId="31410" xr:uid="{00000000-0005-0000-0000-0000DA790000}"/>
    <cellStyle name="Normal 6 3 2 2 3 6 4" xfId="31411" xr:uid="{00000000-0005-0000-0000-0000DB790000}"/>
    <cellStyle name="Normal 6 3 2 2 3 7" xfId="31412" xr:uid="{00000000-0005-0000-0000-0000DC790000}"/>
    <cellStyle name="Normal 6 3 2 2 3 7 2" xfId="31413" xr:uid="{00000000-0005-0000-0000-0000DD790000}"/>
    <cellStyle name="Normal 6 3 2 2 3 7 3" xfId="31414" xr:uid="{00000000-0005-0000-0000-0000DE790000}"/>
    <cellStyle name="Normal 6 3 2 2 3 8" xfId="31415" xr:uid="{00000000-0005-0000-0000-0000DF790000}"/>
    <cellStyle name="Normal 6 3 2 2 3 9" xfId="31416" xr:uid="{00000000-0005-0000-0000-0000E0790000}"/>
    <cellStyle name="Normal 6 3 2 2 4" xfId="31417" xr:uid="{00000000-0005-0000-0000-0000E1790000}"/>
    <cellStyle name="Normal 6 3 2 2 4 2" xfId="31418" xr:uid="{00000000-0005-0000-0000-0000E2790000}"/>
    <cellStyle name="Normal 6 3 2 2 4 2 2" xfId="31419" xr:uid="{00000000-0005-0000-0000-0000E3790000}"/>
    <cellStyle name="Normal 6 3 2 2 4 2 2 2" xfId="31420" xr:uid="{00000000-0005-0000-0000-0000E4790000}"/>
    <cellStyle name="Normal 6 3 2 2 4 2 2 3" xfId="31421" xr:uid="{00000000-0005-0000-0000-0000E5790000}"/>
    <cellStyle name="Normal 6 3 2 2 4 2 2 4" xfId="31422" xr:uid="{00000000-0005-0000-0000-0000E6790000}"/>
    <cellStyle name="Normal 6 3 2 2 4 2 3" xfId="31423" xr:uid="{00000000-0005-0000-0000-0000E7790000}"/>
    <cellStyle name="Normal 6 3 2 2 4 2 3 2" xfId="31424" xr:uid="{00000000-0005-0000-0000-0000E8790000}"/>
    <cellStyle name="Normal 6 3 2 2 4 2 3 3" xfId="31425" xr:uid="{00000000-0005-0000-0000-0000E9790000}"/>
    <cellStyle name="Normal 6 3 2 2 4 2 4" xfId="31426" xr:uid="{00000000-0005-0000-0000-0000EA790000}"/>
    <cellStyle name="Normal 6 3 2 2 4 2 5" xfId="31427" xr:uid="{00000000-0005-0000-0000-0000EB790000}"/>
    <cellStyle name="Normal 6 3 2 2 4 2 6" xfId="31428" xr:uid="{00000000-0005-0000-0000-0000EC790000}"/>
    <cellStyle name="Normal 6 3 2 2 4 3" xfId="31429" xr:uid="{00000000-0005-0000-0000-0000ED790000}"/>
    <cellStyle name="Normal 6 3 2 2 4 3 2" xfId="31430" xr:uid="{00000000-0005-0000-0000-0000EE790000}"/>
    <cellStyle name="Normal 6 3 2 2 4 3 3" xfId="31431" xr:uid="{00000000-0005-0000-0000-0000EF790000}"/>
    <cellStyle name="Normal 6 3 2 2 4 3 4" xfId="31432" xr:uid="{00000000-0005-0000-0000-0000F0790000}"/>
    <cellStyle name="Normal 6 3 2 2 4 4" xfId="31433" xr:uid="{00000000-0005-0000-0000-0000F1790000}"/>
    <cellStyle name="Normal 6 3 2 2 4 4 2" xfId="31434" xr:uid="{00000000-0005-0000-0000-0000F2790000}"/>
    <cellStyle name="Normal 6 3 2 2 4 4 3" xfId="31435" xr:uid="{00000000-0005-0000-0000-0000F3790000}"/>
    <cellStyle name="Normal 6 3 2 2 4 4 4" xfId="31436" xr:uid="{00000000-0005-0000-0000-0000F4790000}"/>
    <cellStyle name="Normal 6 3 2 2 4 5" xfId="31437" xr:uid="{00000000-0005-0000-0000-0000F5790000}"/>
    <cellStyle name="Normal 6 3 2 2 4 5 2" xfId="31438" xr:uid="{00000000-0005-0000-0000-0000F6790000}"/>
    <cellStyle name="Normal 6 3 2 2 4 5 3" xfId="31439" xr:uid="{00000000-0005-0000-0000-0000F7790000}"/>
    <cellStyle name="Normal 6 3 2 2 4 5 4" xfId="31440" xr:uid="{00000000-0005-0000-0000-0000F8790000}"/>
    <cellStyle name="Normal 6 3 2 2 4 6" xfId="31441" xr:uid="{00000000-0005-0000-0000-0000F9790000}"/>
    <cellStyle name="Normal 6 3 2 2 4 6 2" xfId="31442" xr:uid="{00000000-0005-0000-0000-0000FA790000}"/>
    <cellStyle name="Normal 6 3 2 2 4 6 3" xfId="31443" xr:uid="{00000000-0005-0000-0000-0000FB790000}"/>
    <cellStyle name="Normal 6 3 2 2 4 7" xfId="31444" xr:uid="{00000000-0005-0000-0000-0000FC790000}"/>
    <cellStyle name="Normal 6 3 2 2 4 8" xfId="31445" xr:uid="{00000000-0005-0000-0000-0000FD790000}"/>
    <cellStyle name="Normal 6 3 2 2 4 9" xfId="31446" xr:uid="{00000000-0005-0000-0000-0000FE790000}"/>
    <cellStyle name="Normal 6 3 2 2 5" xfId="31447" xr:uid="{00000000-0005-0000-0000-0000FF790000}"/>
    <cellStyle name="Normal 6 3 2 2 5 2" xfId="31448" xr:uid="{00000000-0005-0000-0000-0000007A0000}"/>
    <cellStyle name="Normal 6 3 2 2 5 2 2" xfId="31449" xr:uid="{00000000-0005-0000-0000-0000017A0000}"/>
    <cellStyle name="Normal 6 3 2 2 5 2 2 2" xfId="31450" xr:uid="{00000000-0005-0000-0000-0000027A0000}"/>
    <cellStyle name="Normal 6 3 2 2 5 2 2 3" xfId="31451" xr:uid="{00000000-0005-0000-0000-0000037A0000}"/>
    <cellStyle name="Normal 6 3 2 2 5 2 2 4" xfId="31452" xr:uid="{00000000-0005-0000-0000-0000047A0000}"/>
    <cellStyle name="Normal 6 3 2 2 5 2 3" xfId="31453" xr:uid="{00000000-0005-0000-0000-0000057A0000}"/>
    <cellStyle name="Normal 6 3 2 2 5 2 3 2" xfId="31454" xr:uid="{00000000-0005-0000-0000-0000067A0000}"/>
    <cellStyle name="Normal 6 3 2 2 5 2 3 3" xfId="31455" xr:uid="{00000000-0005-0000-0000-0000077A0000}"/>
    <cellStyle name="Normal 6 3 2 2 5 2 4" xfId="31456" xr:uid="{00000000-0005-0000-0000-0000087A0000}"/>
    <cellStyle name="Normal 6 3 2 2 5 2 5" xfId="31457" xr:uid="{00000000-0005-0000-0000-0000097A0000}"/>
    <cellStyle name="Normal 6 3 2 2 5 2 6" xfId="31458" xr:uid="{00000000-0005-0000-0000-00000A7A0000}"/>
    <cellStyle name="Normal 6 3 2 2 5 3" xfId="31459" xr:uid="{00000000-0005-0000-0000-00000B7A0000}"/>
    <cellStyle name="Normal 6 3 2 2 5 3 2" xfId="31460" xr:uid="{00000000-0005-0000-0000-00000C7A0000}"/>
    <cellStyle name="Normal 6 3 2 2 5 3 3" xfId="31461" xr:uid="{00000000-0005-0000-0000-00000D7A0000}"/>
    <cellStyle name="Normal 6 3 2 2 5 3 4" xfId="31462" xr:uid="{00000000-0005-0000-0000-00000E7A0000}"/>
    <cellStyle name="Normal 6 3 2 2 5 4" xfId="31463" xr:uid="{00000000-0005-0000-0000-00000F7A0000}"/>
    <cellStyle name="Normal 6 3 2 2 5 4 2" xfId="31464" xr:uid="{00000000-0005-0000-0000-0000107A0000}"/>
    <cellStyle name="Normal 6 3 2 2 5 4 3" xfId="31465" xr:uid="{00000000-0005-0000-0000-0000117A0000}"/>
    <cellStyle name="Normal 6 3 2 2 5 4 4" xfId="31466" xr:uid="{00000000-0005-0000-0000-0000127A0000}"/>
    <cellStyle name="Normal 6 3 2 2 5 5" xfId="31467" xr:uid="{00000000-0005-0000-0000-0000137A0000}"/>
    <cellStyle name="Normal 6 3 2 2 5 5 2" xfId="31468" xr:uid="{00000000-0005-0000-0000-0000147A0000}"/>
    <cellStyle name="Normal 6 3 2 2 5 5 3" xfId="31469" xr:uid="{00000000-0005-0000-0000-0000157A0000}"/>
    <cellStyle name="Normal 6 3 2 2 5 5 4" xfId="31470" xr:uid="{00000000-0005-0000-0000-0000167A0000}"/>
    <cellStyle name="Normal 6 3 2 2 5 6" xfId="31471" xr:uid="{00000000-0005-0000-0000-0000177A0000}"/>
    <cellStyle name="Normal 6 3 2 2 5 6 2" xfId="31472" xr:uid="{00000000-0005-0000-0000-0000187A0000}"/>
    <cellStyle name="Normal 6 3 2 2 5 6 3" xfId="31473" xr:uid="{00000000-0005-0000-0000-0000197A0000}"/>
    <cellStyle name="Normal 6 3 2 2 5 7" xfId="31474" xr:uid="{00000000-0005-0000-0000-00001A7A0000}"/>
    <cellStyle name="Normal 6 3 2 2 5 8" xfId="31475" xr:uid="{00000000-0005-0000-0000-00001B7A0000}"/>
    <cellStyle name="Normal 6 3 2 2 5 9" xfId="31476" xr:uid="{00000000-0005-0000-0000-00001C7A0000}"/>
    <cellStyle name="Normal 6 3 2 2 6" xfId="31477" xr:uid="{00000000-0005-0000-0000-00001D7A0000}"/>
    <cellStyle name="Normal 6 3 2 2 6 2" xfId="31478" xr:uid="{00000000-0005-0000-0000-00001E7A0000}"/>
    <cellStyle name="Normal 6 3 2 2 6 2 2" xfId="31479" xr:uid="{00000000-0005-0000-0000-00001F7A0000}"/>
    <cellStyle name="Normal 6 3 2 2 6 2 2 2" xfId="31480" xr:uid="{00000000-0005-0000-0000-0000207A0000}"/>
    <cellStyle name="Normal 6 3 2 2 6 2 2 3" xfId="31481" xr:uid="{00000000-0005-0000-0000-0000217A0000}"/>
    <cellStyle name="Normal 6 3 2 2 6 2 2 4" xfId="31482" xr:uid="{00000000-0005-0000-0000-0000227A0000}"/>
    <cellStyle name="Normal 6 3 2 2 6 2 3" xfId="31483" xr:uid="{00000000-0005-0000-0000-0000237A0000}"/>
    <cellStyle name="Normal 6 3 2 2 6 2 3 2" xfId="31484" xr:uid="{00000000-0005-0000-0000-0000247A0000}"/>
    <cellStyle name="Normal 6 3 2 2 6 2 3 3" xfId="31485" xr:uid="{00000000-0005-0000-0000-0000257A0000}"/>
    <cellStyle name="Normal 6 3 2 2 6 2 4" xfId="31486" xr:uid="{00000000-0005-0000-0000-0000267A0000}"/>
    <cellStyle name="Normal 6 3 2 2 6 2 5" xfId="31487" xr:uid="{00000000-0005-0000-0000-0000277A0000}"/>
    <cellStyle name="Normal 6 3 2 2 6 2 6" xfId="31488" xr:uid="{00000000-0005-0000-0000-0000287A0000}"/>
    <cellStyle name="Normal 6 3 2 2 6 3" xfId="31489" xr:uid="{00000000-0005-0000-0000-0000297A0000}"/>
    <cellStyle name="Normal 6 3 2 2 6 3 2" xfId="31490" xr:uid="{00000000-0005-0000-0000-00002A7A0000}"/>
    <cellStyle name="Normal 6 3 2 2 6 3 3" xfId="31491" xr:uid="{00000000-0005-0000-0000-00002B7A0000}"/>
    <cellStyle name="Normal 6 3 2 2 6 3 4" xfId="31492" xr:uid="{00000000-0005-0000-0000-00002C7A0000}"/>
    <cellStyle name="Normal 6 3 2 2 6 4" xfId="31493" xr:uid="{00000000-0005-0000-0000-00002D7A0000}"/>
    <cellStyle name="Normal 6 3 2 2 6 4 2" xfId="31494" xr:uid="{00000000-0005-0000-0000-00002E7A0000}"/>
    <cellStyle name="Normal 6 3 2 2 6 4 3" xfId="31495" xr:uid="{00000000-0005-0000-0000-00002F7A0000}"/>
    <cellStyle name="Normal 6 3 2 2 6 4 4" xfId="31496" xr:uid="{00000000-0005-0000-0000-0000307A0000}"/>
    <cellStyle name="Normal 6 3 2 2 6 5" xfId="31497" xr:uid="{00000000-0005-0000-0000-0000317A0000}"/>
    <cellStyle name="Normal 6 3 2 2 6 5 2" xfId="31498" xr:uid="{00000000-0005-0000-0000-0000327A0000}"/>
    <cellStyle name="Normal 6 3 2 2 6 5 3" xfId="31499" xr:uid="{00000000-0005-0000-0000-0000337A0000}"/>
    <cellStyle name="Normal 6 3 2 2 6 6" xfId="31500" xr:uid="{00000000-0005-0000-0000-0000347A0000}"/>
    <cellStyle name="Normal 6 3 2 2 6 7" xfId="31501" xr:uid="{00000000-0005-0000-0000-0000357A0000}"/>
    <cellStyle name="Normal 6 3 2 2 6 8" xfId="31502" xr:uid="{00000000-0005-0000-0000-0000367A0000}"/>
    <cellStyle name="Normal 6 3 2 2 7" xfId="31503" xr:uid="{00000000-0005-0000-0000-0000377A0000}"/>
    <cellStyle name="Normal 6 3 2 2 7 2" xfId="31504" xr:uid="{00000000-0005-0000-0000-0000387A0000}"/>
    <cellStyle name="Normal 6 3 2 2 7 2 2" xfId="31505" xr:uid="{00000000-0005-0000-0000-0000397A0000}"/>
    <cellStyle name="Normal 6 3 2 2 7 2 3" xfId="31506" xr:uid="{00000000-0005-0000-0000-00003A7A0000}"/>
    <cellStyle name="Normal 6 3 2 2 7 2 4" xfId="31507" xr:uid="{00000000-0005-0000-0000-00003B7A0000}"/>
    <cellStyle name="Normal 6 3 2 2 7 3" xfId="31508" xr:uid="{00000000-0005-0000-0000-00003C7A0000}"/>
    <cellStyle name="Normal 6 3 2 2 7 3 2" xfId="31509" xr:uid="{00000000-0005-0000-0000-00003D7A0000}"/>
    <cellStyle name="Normal 6 3 2 2 7 3 3" xfId="31510" xr:uid="{00000000-0005-0000-0000-00003E7A0000}"/>
    <cellStyle name="Normal 6 3 2 2 7 4" xfId="31511" xr:uid="{00000000-0005-0000-0000-00003F7A0000}"/>
    <cellStyle name="Normal 6 3 2 2 7 5" xfId="31512" xr:uid="{00000000-0005-0000-0000-0000407A0000}"/>
    <cellStyle name="Normal 6 3 2 2 7 6" xfId="31513" xr:uid="{00000000-0005-0000-0000-0000417A0000}"/>
    <cellStyle name="Normal 6 3 2 2 8" xfId="31514" xr:uid="{00000000-0005-0000-0000-0000427A0000}"/>
    <cellStyle name="Normal 6 3 2 2 8 2" xfId="31515" xr:uid="{00000000-0005-0000-0000-0000437A0000}"/>
    <cellStyle name="Normal 6 3 2 2 8 3" xfId="31516" xr:uid="{00000000-0005-0000-0000-0000447A0000}"/>
    <cellStyle name="Normal 6 3 2 2 8 4" xfId="31517" xr:uid="{00000000-0005-0000-0000-0000457A0000}"/>
    <cellStyle name="Normal 6 3 2 2 9" xfId="31518" xr:uid="{00000000-0005-0000-0000-0000467A0000}"/>
    <cellStyle name="Normal 6 3 2 2 9 2" xfId="31519" xr:uid="{00000000-0005-0000-0000-0000477A0000}"/>
    <cellStyle name="Normal 6 3 2 2 9 3" xfId="31520" xr:uid="{00000000-0005-0000-0000-0000487A0000}"/>
    <cellStyle name="Normal 6 3 2 2 9 4" xfId="31521" xr:uid="{00000000-0005-0000-0000-0000497A0000}"/>
    <cellStyle name="Normal 6 3 2 3" xfId="328" xr:uid="{00000000-0005-0000-0000-00004A7A0000}"/>
    <cellStyle name="Normal 6 3 2 3 10" xfId="31522" xr:uid="{00000000-0005-0000-0000-00004B7A0000}"/>
    <cellStyle name="Normal 6 3 2 3 10 2" xfId="31523" xr:uid="{00000000-0005-0000-0000-00004C7A0000}"/>
    <cellStyle name="Normal 6 3 2 3 10 3" xfId="31524" xr:uid="{00000000-0005-0000-0000-00004D7A0000}"/>
    <cellStyle name="Normal 6 3 2 3 10 4" xfId="31525" xr:uid="{00000000-0005-0000-0000-00004E7A0000}"/>
    <cellStyle name="Normal 6 3 2 3 11" xfId="31526" xr:uid="{00000000-0005-0000-0000-00004F7A0000}"/>
    <cellStyle name="Normal 6 3 2 3 11 2" xfId="31527" xr:uid="{00000000-0005-0000-0000-0000507A0000}"/>
    <cellStyle name="Normal 6 3 2 3 11 3" xfId="31528" xr:uid="{00000000-0005-0000-0000-0000517A0000}"/>
    <cellStyle name="Normal 6 3 2 3 12" xfId="31529" xr:uid="{00000000-0005-0000-0000-0000527A0000}"/>
    <cellStyle name="Normal 6 3 2 3 13" xfId="31530" xr:uid="{00000000-0005-0000-0000-0000537A0000}"/>
    <cellStyle name="Normal 6 3 2 3 14" xfId="31531" xr:uid="{00000000-0005-0000-0000-0000547A0000}"/>
    <cellStyle name="Normal 6 3 2 3 2" xfId="31532" xr:uid="{00000000-0005-0000-0000-0000557A0000}"/>
    <cellStyle name="Normal 6 3 2 3 2 10" xfId="31533" xr:uid="{00000000-0005-0000-0000-0000567A0000}"/>
    <cellStyle name="Normal 6 3 2 3 2 11" xfId="31534" xr:uid="{00000000-0005-0000-0000-0000577A0000}"/>
    <cellStyle name="Normal 6 3 2 3 2 2" xfId="31535" xr:uid="{00000000-0005-0000-0000-0000587A0000}"/>
    <cellStyle name="Normal 6 3 2 3 2 2 10" xfId="31536" xr:uid="{00000000-0005-0000-0000-0000597A0000}"/>
    <cellStyle name="Normal 6 3 2 3 2 2 2" xfId="31537" xr:uid="{00000000-0005-0000-0000-00005A7A0000}"/>
    <cellStyle name="Normal 6 3 2 3 2 2 2 2" xfId="31538" xr:uid="{00000000-0005-0000-0000-00005B7A0000}"/>
    <cellStyle name="Normal 6 3 2 3 2 2 2 2 2" xfId="31539" xr:uid="{00000000-0005-0000-0000-00005C7A0000}"/>
    <cellStyle name="Normal 6 3 2 3 2 2 2 2 2 2" xfId="31540" xr:uid="{00000000-0005-0000-0000-00005D7A0000}"/>
    <cellStyle name="Normal 6 3 2 3 2 2 2 2 2 3" xfId="31541" xr:uid="{00000000-0005-0000-0000-00005E7A0000}"/>
    <cellStyle name="Normal 6 3 2 3 2 2 2 2 2 4" xfId="31542" xr:uid="{00000000-0005-0000-0000-00005F7A0000}"/>
    <cellStyle name="Normal 6 3 2 3 2 2 2 2 3" xfId="31543" xr:uid="{00000000-0005-0000-0000-0000607A0000}"/>
    <cellStyle name="Normal 6 3 2 3 2 2 2 2 3 2" xfId="31544" xr:uid="{00000000-0005-0000-0000-0000617A0000}"/>
    <cellStyle name="Normal 6 3 2 3 2 2 2 2 3 3" xfId="31545" xr:uid="{00000000-0005-0000-0000-0000627A0000}"/>
    <cellStyle name="Normal 6 3 2 3 2 2 2 2 4" xfId="31546" xr:uid="{00000000-0005-0000-0000-0000637A0000}"/>
    <cellStyle name="Normal 6 3 2 3 2 2 2 2 5" xfId="31547" xr:uid="{00000000-0005-0000-0000-0000647A0000}"/>
    <cellStyle name="Normal 6 3 2 3 2 2 2 2 6" xfId="31548" xr:uid="{00000000-0005-0000-0000-0000657A0000}"/>
    <cellStyle name="Normal 6 3 2 3 2 2 2 3" xfId="31549" xr:uid="{00000000-0005-0000-0000-0000667A0000}"/>
    <cellStyle name="Normal 6 3 2 3 2 2 2 3 2" xfId="31550" xr:uid="{00000000-0005-0000-0000-0000677A0000}"/>
    <cellStyle name="Normal 6 3 2 3 2 2 2 3 3" xfId="31551" xr:uid="{00000000-0005-0000-0000-0000687A0000}"/>
    <cellStyle name="Normal 6 3 2 3 2 2 2 3 4" xfId="31552" xr:uid="{00000000-0005-0000-0000-0000697A0000}"/>
    <cellStyle name="Normal 6 3 2 3 2 2 2 4" xfId="31553" xr:uid="{00000000-0005-0000-0000-00006A7A0000}"/>
    <cellStyle name="Normal 6 3 2 3 2 2 2 4 2" xfId="31554" xr:uid="{00000000-0005-0000-0000-00006B7A0000}"/>
    <cellStyle name="Normal 6 3 2 3 2 2 2 4 3" xfId="31555" xr:uid="{00000000-0005-0000-0000-00006C7A0000}"/>
    <cellStyle name="Normal 6 3 2 3 2 2 2 4 4" xfId="31556" xr:uid="{00000000-0005-0000-0000-00006D7A0000}"/>
    <cellStyle name="Normal 6 3 2 3 2 2 2 5" xfId="31557" xr:uid="{00000000-0005-0000-0000-00006E7A0000}"/>
    <cellStyle name="Normal 6 3 2 3 2 2 2 5 2" xfId="31558" xr:uid="{00000000-0005-0000-0000-00006F7A0000}"/>
    <cellStyle name="Normal 6 3 2 3 2 2 2 5 3" xfId="31559" xr:uid="{00000000-0005-0000-0000-0000707A0000}"/>
    <cellStyle name="Normal 6 3 2 3 2 2 2 5 4" xfId="31560" xr:uid="{00000000-0005-0000-0000-0000717A0000}"/>
    <cellStyle name="Normal 6 3 2 3 2 2 2 6" xfId="31561" xr:uid="{00000000-0005-0000-0000-0000727A0000}"/>
    <cellStyle name="Normal 6 3 2 3 2 2 2 6 2" xfId="31562" xr:uid="{00000000-0005-0000-0000-0000737A0000}"/>
    <cellStyle name="Normal 6 3 2 3 2 2 2 6 3" xfId="31563" xr:uid="{00000000-0005-0000-0000-0000747A0000}"/>
    <cellStyle name="Normal 6 3 2 3 2 2 2 7" xfId="31564" xr:uid="{00000000-0005-0000-0000-0000757A0000}"/>
    <cellStyle name="Normal 6 3 2 3 2 2 2 8" xfId="31565" xr:uid="{00000000-0005-0000-0000-0000767A0000}"/>
    <cellStyle name="Normal 6 3 2 3 2 2 2 9" xfId="31566" xr:uid="{00000000-0005-0000-0000-0000777A0000}"/>
    <cellStyle name="Normal 6 3 2 3 2 2 3" xfId="31567" xr:uid="{00000000-0005-0000-0000-0000787A0000}"/>
    <cellStyle name="Normal 6 3 2 3 2 2 3 2" xfId="31568" xr:uid="{00000000-0005-0000-0000-0000797A0000}"/>
    <cellStyle name="Normal 6 3 2 3 2 2 3 2 2" xfId="31569" xr:uid="{00000000-0005-0000-0000-00007A7A0000}"/>
    <cellStyle name="Normal 6 3 2 3 2 2 3 2 3" xfId="31570" xr:uid="{00000000-0005-0000-0000-00007B7A0000}"/>
    <cellStyle name="Normal 6 3 2 3 2 2 3 2 4" xfId="31571" xr:uid="{00000000-0005-0000-0000-00007C7A0000}"/>
    <cellStyle name="Normal 6 3 2 3 2 2 3 3" xfId="31572" xr:uid="{00000000-0005-0000-0000-00007D7A0000}"/>
    <cellStyle name="Normal 6 3 2 3 2 2 3 3 2" xfId="31573" xr:uid="{00000000-0005-0000-0000-00007E7A0000}"/>
    <cellStyle name="Normal 6 3 2 3 2 2 3 3 3" xfId="31574" xr:uid="{00000000-0005-0000-0000-00007F7A0000}"/>
    <cellStyle name="Normal 6 3 2 3 2 2 3 4" xfId="31575" xr:uid="{00000000-0005-0000-0000-0000807A0000}"/>
    <cellStyle name="Normal 6 3 2 3 2 2 3 5" xfId="31576" xr:uid="{00000000-0005-0000-0000-0000817A0000}"/>
    <cellStyle name="Normal 6 3 2 3 2 2 3 6" xfId="31577" xr:uid="{00000000-0005-0000-0000-0000827A0000}"/>
    <cellStyle name="Normal 6 3 2 3 2 2 4" xfId="31578" xr:uid="{00000000-0005-0000-0000-0000837A0000}"/>
    <cellStyle name="Normal 6 3 2 3 2 2 4 2" xfId="31579" xr:uid="{00000000-0005-0000-0000-0000847A0000}"/>
    <cellStyle name="Normal 6 3 2 3 2 2 4 3" xfId="31580" xr:uid="{00000000-0005-0000-0000-0000857A0000}"/>
    <cellStyle name="Normal 6 3 2 3 2 2 4 4" xfId="31581" xr:uid="{00000000-0005-0000-0000-0000867A0000}"/>
    <cellStyle name="Normal 6 3 2 3 2 2 5" xfId="31582" xr:uid="{00000000-0005-0000-0000-0000877A0000}"/>
    <cellStyle name="Normal 6 3 2 3 2 2 5 2" xfId="31583" xr:uid="{00000000-0005-0000-0000-0000887A0000}"/>
    <cellStyle name="Normal 6 3 2 3 2 2 5 3" xfId="31584" xr:uid="{00000000-0005-0000-0000-0000897A0000}"/>
    <cellStyle name="Normal 6 3 2 3 2 2 5 4" xfId="31585" xr:uid="{00000000-0005-0000-0000-00008A7A0000}"/>
    <cellStyle name="Normal 6 3 2 3 2 2 6" xfId="31586" xr:uid="{00000000-0005-0000-0000-00008B7A0000}"/>
    <cellStyle name="Normal 6 3 2 3 2 2 6 2" xfId="31587" xr:uid="{00000000-0005-0000-0000-00008C7A0000}"/>
    <cellStyle name="Normal 6 3 2 3 2 2 6 3" xfId="31588" xr:uid="{00000000-0005-0000-0000-00008D7A0000}"/>
    <cellStyle name="Normal 6 3 2 3 2 2 6 4" xfId="31589" xr:uid="{00000000-0005-0000-0000-00008E7A0000}"/>
    <cellStyle name="Normal 6 3 2 3 2 2 7" xfId="31590" xr:uid="{00000000-0005-0000-0000-00008F7A0000}"/>
    <cellStyle name="Normal 6 3 2 3 2 2 7 2" xfId="31591" xr:uid="{00000000-0005-0000-0000-0000907A0000}"/>
    <cellStyle name="Normal 6 3 2 3 2 2 7 3" xfId="31592" xr:uid="{00000000-0005-0000-0000-0000917A0000}"/>
    <cellStyle name="Normal 6 3 2 3 2 2 8" xfId="31593" xr:uid="{00000000-0005-0000-0000-0000927A0000}"/>
    <cellStyle name="Normal 6 3 2 3 2 2 9" xfId="31594" xr:uid="{00000000-0005-0000-0000-0000937A0000}"/>
    <cellStyle name="Normal 6 3 2 3 2 3" xfId="31595" xr:uid="{00000000-0005-0000-0000-0000947A0000}"/>
    <cellStyle name="Normal 6 3 2 3 2 3 2" xfId="31596" xr:uid="{00000000-0005-0000-0000-0000957A0000}"/>
    <cellStyle name="Normal 6 3 2 3 2 3 2 2" xfId="31597" xr:uid="{00000000-0005-0000-0000-0000967A0000}"/>
    <cellStyle name="Normal 6 3 2 3 2 3 2 2 2" xfId="31598" xr:uid="{00000000-0005-0000-0000-0000977A0000}"/>
    <cellStyle name="Normal 6 3 2 3 2 3 2 2 3" xfId="31599" xr:uid="{00000000-0005-0000-0000-0000987A0000}"/>
    <cellStyle name="Normal 6 3 2 3 2 3 2 2 4" xfId="31600" xr:uid="{00000000-0005-0000-0000-0000997A0000}"/>
    <cellStyle name="Normal 6 3 2 3 2 3 2 3" xfId="31601" xr:uid="{00000000-0005-0000-0000-00009A7A0000}"/>
    <cellStyle name="Normal 6 3 2 3 2 3 2 3 2" xfId="31602" xr:uid="{00000000-0005-0000-0000-00009B7A0000}"/>
    <cellStyle name="Normal 6 3 2 3 2 3 2 3 3" xfId="31603" xr:uid="{00000000-0005-0000-0000-00009C7A0000}"/>
    <cellStyle name="Normal 6 3 2 3 2 3 2 4" xfId="31604" xr:uid="{00000000-0005-0000-0000-00009D7A0000}"/>
    <cellStyle name="Normal 6 3 2 3 2 3 2 5" xfId="31605" xr:uid="{00000000-0005-0000-0000-00009E7A0000}"/>
    <cellStyle name="Normal 6 3 2 3 2 3 2 6" xfId="31606" xr:uid="{00000000-0005-0000-0000-00009F7A0000}"/>
    <cellStyle name="Normal 6 3 2 3 2 3 3" xfId="31607" xr:uid="{00000000-0005-0000-0000-0000A07A0000}"/>
    <cellStyle name="Normal 6 3 2 3 2 3 3 2" xfId="31608" xr:uid="{00000000-0005-0000-0000-0000A17A0000}"/>
    <cellStyle name="Normal 6 3 2 3 2 3 3 3" xfId="31609" xr:uid="{00000000-0005-0000-0000-0000A27A0000}"/>
    <cellStyle name="Normal 6 3 2 3 2 3 3 4" xfId="31610" xr:uid="{00000000-0005-0000-0000-0000A37A0000}"/>
    <cellStyle name="Normal 6 3 2 3 2 3 4" xfId="31611" xr:uid="{00000000-0005-0000-0000-0000A47A0000}"/>
    <cellStyle name="Normal 6 3 2 3 2 3 4 2" xfId="31612" xr:uid="{00000000-0005-0000-0000-0000A57A0000}"/>
    <cellStyle name="Normal 6 3 2 3 2 3 4 3" xfId="31613" xr:uid="{00000000-0005-0000-0000-0000A67A0000}"/>
    <cellStyle name="Normal 6 3 2 3 2 3 4 4" xfId="31614" xr:uid="{00000000-0005-0000-0000-0000A77A0000}"/>
    <cellStyle name="Normal 6 3 2 3 2 3 5" xfId="31615" xr:uid="{00000000-0005-0000-0000-0000A87A0000}"/>
    <cellStyle name="Normal 6 3 2 3 2 3 5 2" xfId="31616" xr:uid="{00000000-0005-0000-0000-0000A97A0000}"/>
    <cellStyle name="Normal 6 3 2 3 2 3 5 3" xfId="31617" xr:uid="{00000000-0005-0000-0000-0000AA7A0000}"/>
    <cellStyle name="Normal 6 3 2 3 2 3 5 4" xfId="31618" xr:uid="{00000000-0005-0000-0000-0000AB7A0000}"/>
    <cellStyle name="Normal 6 3 2 3 2 3 6" xfId="31619" xr:uid="{00000000-0005-0000-0000-0000AC7A0000}"/>
    <cellStyle name="Normal 6 3 2 3 2 3 6 2" xfId="31620" xr:uid="{00000000-0005-0000-0000-0000AD7A0000}"/>
    <cellStyle name="Normal 6 3 2 3 2 3 6 3" xfId="31621" xr:uid="{00000000-0005-0000-0000-0000AE7A0000}"/>
    <cellStyle name="Normal 6 3 2 3 2 3 7" xfId="31622" xr:uid="{00000000-0005-0000-0000-0000AF7A0000}"/>
    <cellStyle name="Normal 6 3 2 3 2 3 8" xfId="31623" xr:uid="{00000000-0005-0000-0000-0000B07A0000}"/>
    <cellStyle name="Normal 6 3 2 3 2 3 9" xfId="31624" xr:uid="{00000000-0005-0000-0000-0000B17A0000}"/>
    <cellStyle name="Normal 6 3 2 3 2 4" xfId="31625" xr:uid="{00000000-0005-0000-0000-0000B27A0000}"/>
    <cellStyle name="Normal 6 3 2 3 2 4 2" xfId="31626" xr:uid="{00000000-0005-0000-0000-0000B37A0000}"/>
    <cellStyle name="Normal 6 3 2 3 2 4 2 2" xfId="31627" xr:uid="{00000000-0005-0000-0000-0000B47A0000}"/>
    <cellStyle name="Normal 6 3 2 3 2 4 2 3" xfId="31628" xr:uid="{00000000-0005-0000-0000-0000B57A0000}"/>
    <cellStyle name="Normal 6 3 2 3 2 4 2 4" xfId="31629" xr:uid="{00000000-0005-0000-0000-0000B67A0000}"/>
    <cellStyle name="Normal 6 3 2 3 2 4 3" xfId="31630" xr:uid="{00000000-0005-0000-0000-0000B77A0000}"/>
    <cellStyle name="Normal 6 3 2 3 2 4 3 2" xfId="31631" xr:uid="{00000000-0005-0000-0000-0000B87A0000}"/>
    <cellStyle name="Normal 6 3 2 3 2 4 3 3" xfId="31632" xr:uid="{00000000-0005-0000-0000-0000B97A0000}"/>
    <cellStyle name="Normal 6 3 2 3 2 4 4" xfId="31633" xr:uid="{00000000-0005-0000-0000-0000BA7A0000}"/>
    <cellStyle name="Normal 6 3 2 3 2 4 5" xfId="31634" xr:uid="{00000000-0005-0000-0000-0000BB7A0000}"/>
    <cellStyle name="Normal 6 3 2 3 2 4 6" xfId="31635" xr:uid="{00000000-0005-0000-0000-0000BC7A0000}"/>
    <cellStyle name="Normal 6 3 2 3 2 5" xfId="31636" xr:uid="{00000000-0005-0000-0000-0000BD7A0000}"/>
    <cellStyle name="Normal 6 3 2 3 2 5 2" xfId="31637" xr:uid="{00000000-0005-0000-0000-0000BE7A0000}"/>
    <cellStyle name="Normal 6 3 2 3 2 5 3" xfId="31638" xr:uid="{00000000-0005-0000-0000-0000BF7A0000}"/>
    <cellStyle name="Normal 6 3 2 3 2 5 4" xfId="31639" xr:uid="{00000000-0005-0000-0000-0000C07A0000}"/>
    <cellStyle name="Normal 6 3 2 3 2 6" xfId="31640" xr:uid="{00000000-0005-0000-0000-0000C17A0000}"/>
    <cellStyle name="Normal 6 3 2 3 2 6 2" xfId="31641" xr:uid="{00000000-0005-0000-0000-0000C27A0000}"/>
    <cellStyle name="Normal 6 3 2 3 2 6 3" xfId="31642" xr:uid="{00000000-0005-0000-0000-0000C37A0000}"/>
    <cellStyle name="Normal 6 3 2 3 2 6 4" xfId="31643" xr:uid="{00000000-0005-0000-0000-0000C47A0000}"/>
    <cellStyle name="Normal 6 3 2 3 2 7" xfId="31644" xr:uid="{00000000-0005-0000-0000-0000C57A0000}"/>
    <cellStyle name="Normal 6 3 2 3 2 7 2" xfId="31645" xr:uid="{00000000-0005-0000-0000-0000C67A0000}"/>
    <cellStyle name="Normal 6 3 2 3 2 7 3" xfId="31646" xr:uid="{00000000-0005-0000-0000-0000C77A0000}"/>
    <cellStyle name="Normal 6 3 2 3 2 7 4" xfId="31647" xr:uid="{00000000-0005-0000-0000-0000C87A0000}"/>
    <cellStyle name="Normal 6 3 2 3 2 8" xfId="31648" xr:uid="{00000000-0005-0000-0000-0000C97A0000}"/>
    <cellStyle name="Normal 6 3 2 3 2 8 2" xfId="31649" xr:uid="{00000000-0005-0000-0000-0000CA7A0000}"/>
    <cellStyle name="Normal 6 3 2 3 2 8 3" xfId="31650" xr:uid="{00000000-0005-0000-0000-0000CB7A0000}"/>
    <cellStyle name="Normal 6 3 2 3 2 9" xfId="31651" xr:uid="{00000000-0005-0000-0000-0000CC7A0000}"/>
    <cellStyle name="Normal 6 3 2 3 3" xfId="31652" xr:uid="{00000000-0005-0000-0000-0000CD7A0000}"/>
    <cellStyle name="Normal 6 3 2 3 3 10" xfId="31653" xr:uid="{00000000-0005-0000-0000-0000CE7A0000}"/>
    <cellStyle name="Normal 6 3 2 3 3 2" xfId="31654" xr:uid="{00000000-0005-0000-0000-0000CF7A0000}"/>
    <cellStyle name="Normal 6 3 2 3 3 2 2" xfId="31655" xr:uid="{00000000-0005-0000-0000-0000D07A0000}"/>
    <cellStyle name="Normal 6 3 2 3 3 2 2 2" xfId="31656" xr:uid="{00000000-0005-0000-0000-0000D17A0000}"/>
    <cellStyle name="Normal 6 3 2 3 3 2 2 2 2" xfId="31657" xr:uid="{00000000-0005-0000-0000-0000D27A0000}"/>
    <cellStyle name="Normal 6 3 2 3 3 2 2 2 3" xfId="31658" xr:uid="{00000000-0005-0000-0000-0000D37A0000}"/>
    <cellStyle name="Normal 6 3 2 3 3 2 2 2 4" xfId="31659" xr:uid="{00000000-0005-0000-0000-0000D47A0000}"/>
    <cellStyle name="Normal 6 3 2 3 3 2 2 3" xfId="31660" xr:uid="{00000000-0005-0000-0000-0000D57A0000}"/>
    <cellStyle name="Normal 6 3 2 3 3 2 2 3 2" xfId="31661" xr:uid="{00000000-0005-0000-0000-0000D67A0000}"/>
    <cellStyle name="Normal 6 3 2 3 3 2 2 3 3" xfId="31662" xr:uid="{00000000-0005-0000-0000-0000D77A0000}"/>
    <cellStyle name="Normal 6 3 2 3 3 2 2 4" xfId="31663" xr:uid="{00000000-0005-0000-0000-0000D87A0000}"/>
    <cellStyle name="Normal 6 3 2 3 3 2 2 5" xfId="31664" xr:uid="{00000000-0005-0000-0000-0000D97A0000}"/>
    <cellStyle name="Normal 6 3 2 3 3 2 2 6" xfId="31665" xr:uid="{00000000-0005-0000-0000-0000DA7A0000}"/>
    <cellStyle name="Normal 6 3 2 3 3 2 3" xfId="31666" xr:uid="{00000000-0005-0000-0000-0000DB7A0000}"/>
    <cellStyle name="Normal 6 3 2 3 3 2 3 2" xfId="31667" xr:uid="{00000000-0005-0000-0000-0000DC7A0000}"/>
    <cellStyle name="Normal 6 3 2 3 3 2 3 3" xfId="31668" xr:uid="{00000000-0005-0000-0000-0000DD7A0000}"/>
    <cellStyle name="Normal 6 3 2 3 3 2 3 4" xfId="31669" xr:uid="{00000000-0005-0000-0000-0000DE7A0000}"/>
    <cellStyle name="Normal 6 3 2 3 3 2 4" xfId="31670" xr:uid="{00000000-0005-0000-0000-0000DF7A0000}"/>
    <cellStyle name="Normal 6 3 2 3 3 2 4 2" xfId="31671" xr:uid="{00000000-0005-0000-0000-0000E07A0000}"/>
    <cellStyle name="Normal 6 3 2 3 3 2 4 3" xfId="31672" xr:uid="{00000000-0005-0000-0000-0000E17A0000}"/>
    <cellStyle name="Normal 6 3 2 3 3 2 4 4" xfId="31673" xr:uid="{00000000-0005-0000-0000-0000E27A0000}"/>
    <cellStyle name="Normal 6 3 2 3 3 2 5" xfId="31674" xr:uid="{00000000-0005-0000-0000-0000E37A0000}"/>
    <cellStyle name="Normal 6 3 2 3 3 2 5 2" xfId="31675" xr:uid="{00000000-0005-0000-0000-0000E47A0000}"/>
    <cellStyle name="Normal 6 3 2 3 3 2 5 3" xfId="31676" xr:uid="{00000000-0005-0000-0000-0000E57A0000}"/>
    <cellStyle name="Normal 6 3 2 3 3 2 5 4" xfId="31677" xr:uid="{00000000-0005-0000-0000-0000E67A0000}"/>
    <cellStyle name="Normal 6 3 2 3 3 2 6" xfId="31678" xr:uid="{00000000-0005-0000-0000-0000E77A0000}"/>
    <cellStyle name="Normal 6 3 2 3 3 2 6 2" xfId="31679" xr:uid="{00000000-0005-0000-0000-0000E87A0000}"/>
    <cellStyle name="Normal 6 3 2 3 3 2 6 3" xfId="31680" xr:uid="{00000000-0005-0000-0000-0000E97A0000}"/>
    <cellStyle name="Normal 6 3 2 3 3 2 7" xfId="31681" xr:uid="{00000000-0005-0000-0000-0000EA7A0000}"/>
    <cellStyle name="Normal 6 3 2 3 3 2 8" xfId="31682" xr:uid="{00000000-0005-0000-0000-0000EB7A0000}"/>
    <cellStyle name="Normal 6 3 2 3 3 2 9" xfId="31683" xr:uid="{00000000-0005-0000-0000-0000EC7A0000}"/>
    <cellStyle name="Normal 6 3 2 3 3 3" xfId="31684" xr:uid="{00000000-0005-0000-0000-0000ED7A0000}"/>
    <cellStyle name="Normal 6 3 2 3 3 3 2" xfId="31685" xr:uid="{00000000-0005-0000-0000-0000EE7A0000}"/>
    <cellStyle name="Normal 6 3 2 3 3 3 2 2" xfId="31686" xr:uid="{00000000-0005-0000-0000-0000EF7A0000}"/>
    <cellStyle name="Normal 6 3 2 3 3 3 2 3" xfId="31687" xr:uid="{00000000-0005-0000-0000-0000F07A0000}"/>
    <cellStyle name="Normal 6 3 2 3 3 3 2 4" xfId="31688" xr:uid="{00000000-0005-0000-0000-0000F17A0000}"/>
    <cellStyle name="Normal 6 3 2 3 3 3 3" xfId="31689" xr:uid="{00000000-0005-0000-0000-0000F27A0000}"/>
    <cellStyle name="Normal 6 3 2 3 3 3 3 2" xfId="31690" xr:uid="{00000000-0005-0000-0000-0000F37A0000}"/>
    <cellStyle name="Normal 6 3 2 3 3 3 3 3" xfId="31691" xr:uid="{00000000-0005-0000-0000-0000F47A0000}"/>
    <cellStyle name="Normal 6 3 2 3 3 3 4" xfId="31692" xr:uid="{00000000-0005-0000-0000-0000F57A0000}"/>
    <cellStyle name="Normal 6 3 2 3 3 3 5" xfId="31693" xr:uid="{00000000-0005-0000-0000-0000F67A0000}"/>
    <cellStyle name="Normal 6 3 2 3 3 3 6" xfId="31694" xr:uid="{00000000-0005-0000-0000-0000F77A0000}"/>
    <cellStyle name="Normal 6 3 2 3 3 4" xfId="31695" xr:uid="{00000000-0005-0000-0000-0000F87A0000}"/>
    <cellStyle name="Normal 6 3 2 3 3 4 2" xfId="31696" xr:uid="{00000000-0005-0000-0000-0000F97A0000}"/>
    <cellStyle name="Normal 6 3 2 3 3 4 3" xfId="31697" xr:uid="{00000000-0005-0000-0000-0000FA7A0000}"/>
    <cellStyle name="Normal 6 3 2 3 3 4 4" xfId="31698" xr:uid="{00000000-0005-0000-0000-0000FB7A0000}"/>
    <cellStyle name="Normal 6 3 2 3 3 5" xfId="31699" xr:uid="{00000000-0005-0000-0000-0000FC7A0000}"/>
    <cellStyle name="Normal 6 3 2 3 3 5 2" xfId="31700" xr:uid="{00000000-0005-0000-0000-0000FD7A0000}"/>
    <cellStyle name="Normal 6 3 2 3 3 5 3" xfId="31701" xr:uid="{00000000-0005-0000-0000-0000FE7A0000}"/>
    <cellStyle name="Normal 6 3 2 3 3 5 4" xfId="31702" xr:uid="{00000000-0005-0000-0000-0000FF7A0000}"/>
    <cellStyle name="Normal 6 3 2 3 3 6" xfId="31703" xr:uid="{00000000-0005-0000-0000-0000007B0000}"/>
    <cellStyle name="Normal 6 3 2 3 3 6 2" xfId="31704" xr:uid="{00000000-0005-0000-0000-0000017B0000}"/>
    <cellStyle name="Normal 6 3 2 3 3 6 3" xfId="31705" xr:uid="{00000000-0005-0000-0000-0000027B0000}"/>
    <cellStyle name="Normal 6 3 2 3 3 6 4" xfId="31706" xr:uid="{00000000-0005-0000-0000-0000037B0000}"/>
    <cellStyle name="Normal 6 3 2 3 3 7" xfId="31707" xr:uid="{00000000-0005-0000-0000-0000047B0000}"/>
    <cellStyle name="Normal 6 3 2 3 3 7 2" xfId="31708" xr:uid="{00000000-0005-0000-0000-0000057B0000}"/>
    <cellStyle name="Normal 6 3 2 3 3 7 3" xfId="31709" xr:uid="{00000000-0005-0000-0000-0000067B0000}"/>
    <cellStyle name="Normal 6 3 2 3 3 8" xfId="31710" xr:uid="{00000000-0005-0000-0000-0000077B0000}"/>
    <cellStyle name="Normal 6 3 2 3 3 9" xfId="31711" xr:uid="{00000000-0005-0000-0000-0000087B0000}"/>
    <cellStyle name="Normal 6 3 2 3 4" xfId="31712" xr:uid="{00000000-0005-0000-0000-0000097B0000}"/>
    <cellStyle name="Normal 6 3 2 3 4 2" xfId="31713" xr:uid="{00000000-0005-0000-0000-00000A7B0000}"/>
    <cellStyle name="Normal 6 3 2 3 4 2 2" xfId="31714" xr:uid="{00000000-0005-0000-0000-00000B7B0000}"/>
    <cellStyle name="Normal 6 3 2 3 4 2 2 2" xfId="31715" xr:uid="{00000000-0005-0000-0000-00000C7B0000}"/>
    <cellStyle name="Normal 6 3 2 3 4 2 2 3" xfId="31716" xr:uid="{00000000-0005-0000-0000-00000D7B0000}"/>
    <cellStyle name="Normal 6 3 2 3 4 2 2 4" xfId="31717" xr:uid="{00000000-0005-0000-0000-00000E7B0000}"/>
    <cellStyle name="Normal 6 3 2 3 4 2 3" xfId="31718" xr:uid="{00000000-0005-0000-0000-00000F7B0000}"/>
    <cellStyle name="Normal 6 3 2 3 4 2 3 2" xfId="31719" xr:uid="{00000000-0005-0000-0000-0000107B0000}"/>
    <cellStyle name="Normal 6 3 2 3 4 2 3 3" xfId="31720" xr:uid="{00000000-0005-0000-0000-0000117B0000}"/>
    <cellStyle name="Normal 6 3 2 3 4 2 4" xfId="31721" xr:uid="{00000000-0005-0000-0000-0000127B0000}"/>
    <cellStyle name="Normal 6 3 2 3 4 2 5" xfId="31722" xr:uid="{00000000-0005-0000-0000-0000137B0000}"/>
    <cellStyle name="Normal 6 3 2 3 4 2 6" xfId="31723" xr:uid="{00000000-0005-0000-0000-0000147B0000}"/>
    <cellStyle name="Normal 6 3 2 3 4 3" xfId="31724" xr:uid="{00000000-0005-0000-0000-0000157B0000}"/>
    <cellStyle name="Normal 6 3 2 3 4 3 2" xfId="31725" xr:uid="{00000000-0005-0000-0000-0000167B0000}"/>
    <cellStyle name="Normal 6 3 2 3 4 3 3" xfId="31726" xr:uid="{00000000-0005-0000-0000-0000177B0000}"/>
    <cellStyle name="Normal 6 3 2 3 4 3 4" xfId="31727" xr:uid="{00000000-0005-0000-0000-0000187B0000}"/>
    <cellStyle name="Normal 6 3 2 3 4 4" xfId="31728" xr:uid="{00000000-0005-0000-0000-0000197B0000}"/>
    <cellStyle name="Normal 6 3 2 3 4 4 2" xfId="31729" xr:uid="{00000000-0005-0000-0000-00001A7B0000}"/>
    <cellStyle name="Normal 6 3 2 3 4 4 3" xfId="31730" xr:uid="{00000000-0005-0000-0000-00001B7B0000}"/>
    <cellStyle name="Normal 6 3 2 3 4 4 4" xfId="31731" xr:uid="{00000000-0005-0000-0000-00001C7B0000}"/>
    <cellStyle name="Normal 6 3 2 3 4 5" xfId="31732" xr:uid="{00000000-0005-0000-0000-00001D7B0000}"/>
    <cellStyle name="Normal 6 3 2 3 4 5 2" xfId="31733" xr:uid="{00000000-0005-0000-0000-00001E7B0000}"/>
    <cellStyle name="Normal 6 3 2 3 4 5 3" xfId="31734" xr:uid="{00000000-0005-0000-0000-00001F7B0000}"/>
    <cellStyle name="Normal 6 3 2 3 4 5 4" xfId="31735" xr:uid="{00000000-0005-0000-0000-0000207B0000}"/>
    <cellStyle name="Normal 6 3 2 3 4 6" xfId="31736" xr:uid="{00000000-0005-0000-0000-0000217B0000}"/>
    <cellStyle name="Normal 6 3 2 3 4 6 2" xfId="31737" xr:uid="{00000000-0005-0000-0000-0000227B0000}"/>
    <cellStyle name="Normal 6 3 2 3 4 6 3" xfId="31738" xr:uid="{00000000-0005-0000-0000-0000237B0000}"/>
    <cellStyle name="Normal 6 3 2 3 4 7" xfId="31739" xr:uid="{00000000-0005-0000-0000-0000247B0000}"/>
    <cellStyle name="Normal 6 3 2 3 4 8" xfId="31740" xr:uid="{00000000-0005-0000-0000-0000257B0000}"/>
    <cellStyle name="Normal 6 3 2 3 4 9" xfId="31741" xr:uid="{00000000-0005-0000-0000-0000267B0000}"/>
    <cellStyle name="Normal 6 3 2 3 5" xfId="31742" xr:uid="{00000000-0005-0000-0000-0000277B0000}"/>
    <cellStyle name="Normal 6 3 2 3 5 2" xfId="31743" xr:uid="{00000000-0005-0000-0000-0000287B0000}"/>
    <cellStyle name="Normal 6 3 2 3 5 2 2" xfId="31744" xr:uid="{00000000-0005-0000-0000-0000297B0000}"/>
    <cellStyle name="Normal 6 3 2 3 5 2 2 2" xfId="31745" xr:uid="{00000000-0005-0000-0000-00002A7B0000}"/>
    <cellStyle name="Normal 6 3 2 3 5 2 2 3" xfId="31746" xr:uid="{00000000-0005-0000-0000-00002B7B0000}"/>
    <cellStyle name="Normal 6 3 2 3 5 2 2 4" xfId="31747" xr:uid="{00000000-0005-0000-0000-00002C7B0000}"/>
    <cellStyle name="Normal 6 3 2 3 5 2 3" xfId="31748" xr:uid="{00000000-0005-0000-0000-00002D7B0000}"/>
    <cellStyle name="Normal 6 3 2 3 5 2 3 2" xfId="31749" xr:uid="{00000000-0005-0000-0000-00002E7B0000}"/>
    <cellStyle name="Normal 6 3 2 3 5 2 3 3" xfId="31750" xr:uid="{00000000-0005-0000-0000-00002F7B0000}"/>
    <cellStyle name="Normal 6 3 2 3 5 2 4" xfId="31751" xr:uid="{00000000-0005-0000-0000-0000307B0000}"/>
    <cellStyle name="Normal 6 3 2 3 5 2 5" xfId="31752" xr:uid="{00000000-0005-0000-0000-0000317B0000}"/>
    <cellStyle name="Normal 6 3 2 3 5 2 6" xfId="31753" xr:uid="{00000000-0005-0000-0000-0000327B0000}"/>
    <cellStyle name="Normal 6 3 2 3 5 3" xfId="31754" xr:uid="{00000000-0005-0000-0000-0000337B0000}"/>
    <cellStyle name="Normal 6 3 2 3 5 3 2" xfId="31755" xr:uid="{00000000-0005-0000-0000-0000347B0000}"/>
    <cellStyle name="Normal 6 3 2 3 5 3 3" xfId="31756" xr:uid="{00000000-0005-0000-0000-0000357B0000}"/>
    <cellStyle name="Normal 6 3 2 3 5 3 4" xfId="31757" xr:uid="{00000000-0005-0000-0000-0000367B0000}"/>
    <cellStyle name="Normal 6 3 2 3 5 4" xfId="31758" xr:uid="{00000000-0005-0000-0000-0000377B0000}"/>
    <cellStyle name="Normal 6 3 2 3 5 4 2" xfId="31759" xr:uid="{00000000-0005-0000-0000-0000387B0000}"/>
    <cellStyle name="Normal 6 3 2 3 5 4 3" xfId="31760" xr:uid="{00000000-0005-0000-0000-0000397B0000}"/>
    <cellStyle name="Normal 6 3 2 3 5 4 4" xfId="31761" xr:uid="{00000000-0005-0000-0000-00003A7B0000}"/>
    <cellStyle name="Normal 6 3 2 3 5 5" xfId="31762" xr:uid="{00000000-0005-0000-0000-00003B7B0000}"/>
    <cellStyle name="Normal 6 3 2 3 5 5 2" xfId="31763" xr:uid="{00000000-0005-0000-0000-00003C7B0000}"/>
    <cellStyle name="Normal 6 3 2 3 5 5 3" xfId="31764" xr:uid="{00000000-0005-0000-0000-00003D7B0000}"/>
    <cellStyle name="Normal 6 3 2 3 5 5 4" xfId="31765" xr:uid="{00000000-0005-0000-0000-00003E7B0000}"/>
    <cellStyle name="Normal 6 3 2 3 5 6" xfId="31766" xr:uid="{00000000-0005-0000-0000-00003F7B0000}"/>
    <cellStyle name="Normal 6 3 2 3 5 6 2" xfId="31767" xr:uid="{00000000-0005-0000-0000-0000407B0000}"/>
    <cellStyle name="Normal 6 3 2 3 5 6 3" xfId="31768" xr:uid="{00000000-0005-0000-0000-0000417B0000}"/>
    <cellStyle name="Normal 6 3 2 3 5 7" xfId="31769" xr:uid="{00000000-0005-0000-0000-0000427B0000}"/>
    <cellStyle name="Normal 6 3 2 3 5 8" xfId="31770" xr:uid="{00000000-0005-0000-0000-0000437B0000}"/>
    <cellStyle name="Normal 6 3 2 3 5 9" xfId="31771" xr:uid="{00000000-0005-0000-0000-0000447B0000}"/>
    <cellStyle name="Normal 6 3 2 3 6" xfId="31772" xr:uid="{00000000-0005-0000-0000-0000457B0000}"/>
    <cellStyle name="Normal 6 3 2 3 6 2" xfId="31773" xr:uid="{00000000-0005-0000-0000-0000467B0000}"/>
    <cellStyle name="Normal 6 3 2 3 6 2 2" xfId="31774" xr:uid="{00000000-0005-0000-0000-0000477B0000}"/>
    <cellStyle name="Normal 6 3 2 3 6 2 2 2" xfId="31775" xr:uid="{00000000-0005-0000-0000-0000487B0000}"/>
    <cellStyle name="Normal 6 3 2 3 6 2 2 3" xfId="31776" xr:uid="{00000000-0005-0000-0000-0000497B0000}"/>
    <cellStyle name="Normal 6 3 2 3 6 2 2 4" xfId="31777" xr:uid="{00000000-0005-0000-0000-00004A7B0000}"/>
    <cellStyle name="Normal 6 3 2 3 6 2 3" xfId="31778" xr:uid="{00000000-0005-0000-0000-00004B7B0000}"/>
    <cellStyle name="Normal 6 3 2 3 6 2 3 2" xfId="31779" xr:uid="{00000000-0005-0000-0000-00004C7B0000}"/>
    <cellStyle name="Normal 6 3 2 3 6 2 3 3" xfId="31780" xr:uid="{00000000-0005-0000-0000-00004D7B0000}"/>
    <cellStyle name="Normal 6 3 2 3 6 2 4" xfId="31781" xr:uid="{00000000-0005-0000-0000-00004E7B0000}"/>
    <cellStyle name="Normal 6 3 2 3 6 2 5" xfId="31782" xr:uid="{00000000-0005-0000-0000-00004F7B0000}"/>
    <cellStyle name="Normal 6 3 2 3 6 2 6" xfId="31783" xr:uid="{00000000-0005-0000-0000-0000507B0000}"/>
    <cellStyle name="Normal 6 3 2 3 6 3" xfId="31784" xr:uid="{00000000-0005-0000-0000-0000517B0000}"/>
    <cellStyle name="Normal 6 3 2 3 6 3 2" xfId="31785" xr:uid="{00000000-0005-0000-0000-0000527B0000}"/>
    <cellStyle name="Normal 6 3 2 3 6 3 3" xfId="31786" xr:uid="{00000000-0005-0000-0000-0000537B0000}"/>
    <cellStyle name="Normal 6 3 2 3 6 3 4" xfId="31787" xr:uid="{00000000-0005-0000-0000-0000547B0000}"/>
    <cellStyle name="Normal 6 3 2 3 6 4" xfId="31788" xr:uid="{00000000-0005-0000-0000-0000557B0000}"/>
    <cellStyle name="Normal 6 3 2 3 6 4 2" xfId="31789" xr:uid="{00000000-0005-0000-0000-0000567B0000}"/>
    <cellStyle name="Normal 6 3 2 3 6 4 3" xfId="31790" xr:uid="{00000000-0005-0000-0000-0000577B0000}"/>
    <cellStyle name="Normal 6 3 2 3 6 4 4" xfId="31791" xr:uid="{00000000-0005-0000-0000-0000587B0000}"/>
    <cellStyle name="Normal 6 3 2 3 6 5" xfId="31792" xr:uid="{00000000-0005-0000-0000-0000597B0000}"/>
    <cellStyle name="Normal 6 3 2 3 6 5 2" xfId="31793" xr:uid="{00000000-0005-0000-0000-00005A7B0000}"/>
    <cellStyle name="Normal 6 3 2 3 6 5 3" xfId="31794" xr:uid="{00000000-0005-0000-0000-00005B7B0000}"/>
    <cellStyle name="Normal 6 3 2 3 6 6" xfId="31795" xr:uid="{00000000-0005-0000-0000-00005C7B0000}"/>
    <cellStyle name="Normal 6 3 2 3 6 7" xfId="31796" xr:uid="{00000000-0005-0000-0000-00005D7B0000}"/>
    <cellStyle name="Normal 6 3 2 3 6 8" xfId="31797" xr:uid="{00000000-0005-0000-0000-00005E7B0000}"/>
    <cellStyle name="Normal 6 3 2 3 7" xfId="31798" xr:uid="{00000000-0005-0000-0000-00005F7B0000}"/>
    <cellStyle name="Normal 6 3 2 3 7 2" xfId="31799" xr:uid="{00000000-0005-0000-0000-0000607B0000}"/>
    <cellStyle name="Normal 6 3 2 3 7 2 2" xfId="31800" xr:uid="{00000000-0005-0000-0000-0000617B0000}"/>
    <cellStyle name="Normal 6 3 2 3 7 2 3" xfId="31801" xr:uid="{00000000-0005-0000-0000-0000627B0000}"/>
    <cellStyle name="Normal 6 3 2 3 7 2 4" xfId="31802" xr:uid="{00000000-0005-0000-0000-0000637B0000}"/>
    <cellStyle name="Normal 6 3 2 3 7 3" xfId="31803" xr:uid="{00000000-0005-0000-0000-0000647B0000}"/>
    <cellStyle name="Normal 6 3 2 3 7 3 2" xfId="31804" xr:uid="{00000000-0005-0000-0000-0000657B0000}"/>
    <cellStyle name="Normal 6 3 2 3 7 3 3" xfId="31805" xr:uid="{00000000-0005-0000-0000-0000667B0000}"/>
    <cellStyle name="Normal 6 3 2 3 7 4" xfId="31806" xr:uid="{00000000-0005-0000-0000-0000677B0000}"/>
    <cellStyle name="Normal 6 3 2 3 7 5" xfId="31807" xr:uid="{00000000-0005-0000-0000-0000687B0000}"/>
    <cellStyle name="Normal 6 3 2 3 7 6" xfId="31808" xr:uid="{00000000-0005-0000-0000-0000697B0000}"/>
    <cellStyle name="Normal 6 3 2 3 8" xfId="31809" xr:uid="{00000000-0005-0000-0000-00006A7B0000}"/>
    <cellStyle name="Normal 6 3 2 3 8 2" xfId="31810" xr:uid="{00000000-0005-0000-0000-00006B7B0000}"/>
    <cellStyle name="Normal 6 3 2 3 8 3" xfId="31811" xr:uid="{00000000-0005-0000-0000-00006C7B0000}"/>
    <cellStyle name="Normal 6 3 2 3 8 4" xfId="31812" xr:uid="{00000000-0005-0000-0000-00006D7B0000}"/>
    <cellStyle name="Normal 6 3 2 3 9" xfId="31813" xr:uid="{00000000-0005-0000-0000-00006E7B0000}"/>
    <cellStyle name="Normal 6 3 2 3 9 2" xfId="31814" xr:uid="{00000000-0005-0000-0000-00006F7B0000}"/>
    <cellStyle name="Normal 6 3 2 3 9 3" xfId="31815" xr:uid="{00000000-0005-0000-0000-0000707B0000}"/>
    <cellStyle name="Normal 6 3 2 3 9 4" xfId="31816" xr:uid="{00000000-0005-0000-0000-0000717B0000}"/>
    <cellStyle name="Normal 6 3 2 4" xfId="439" xr:uid="{00000000-0005-0000-0000-0000727B0000}"/>
    <cellStyle name="Normal 6 3 2 4 10" xfId="31817" xr:uid="{00000000-0005-0000-0000-0000737B0000}"/>
    <cellStyle name="Normal 6 3 2 4 11" xfId="31818" xr:uid="{00000000-0005-0000-0000-0000747B0000}"/>
    <cellStyle name="Normal 6 3 2 4 2" xfId="31819" xr:uid="{00000000-0005-0000-0000-0000757B0000}"/>
    <cellStyle name="Normal 6 3 2 4 2 10" xfId="31820" xr:uid="{00000000-0005-0000-0000-0000767B0000}"/>
    <cellStyle name="Normal 6 3 2 4 2 2" xfId="31821" xr:uid="{00000000-0005-0000-0000-0000777B0000}"/>
    <cellStyle name="Normal 6 3 2 4 2 2 2" xfId="31822" xr:uid="{00000000-0005-0000-0000-0000787B0000}"/>
    <cellStyle name="Normal 6 3 2 4 2 2 2 2" xfId="31823" xr:uid="{00000000-0005-0000-0000-0000797B0000}"/>
    <cellStyle name="Normal 6 3 2 4 2 2 2 2 2" xfId="31824" xr:uid="{00000000-0005-0000-0000-00007A7B0000}"/>
    <cellStyle name="Normal 6 3 2 4 2 2 2 2 3" xfId="31825" xr:uid="{00000000-0005-0000-0000-00007B7B0000}"/>
    <cellStyle name="Normal 6 3 2 4 2 2 2 2 4" xfId="31826" xr:uid="{00000000-0005-0000-0000-00007C7B0000}"/>
    <cellStyle name="Normal 6 3 2 4 2 2 2 3" xfId="31827" xr:uid="{00000000-0005-0000-0000-00007D7B0000}"/>
    <cellStyle name="Normal 6 3 2 4 2 2 2 3 2" xfId="31828" xr:uid="{00000000-0005-0000-0000-00007E7B0000}"/>
    <cellStyle name="Normal 6 3 2 4 2 2 2 3 3" xfId="31829" xr:uid="{00000000-0005-0000-0000-00007F7B0000}"/>
    <cellStyle name="Normal 6 3 2 4 2 2 2 4" xfId="31830" xr:uid="{00000000-0005-0000-0000-0000807B0000}"/>
    <cellStyle name="Normal 6 3 2 4 2 2 2 5" xfId="31831" xr:uid="{00000000-0005-0000-0000-0000817B0000}"/>
    <cellStyle name="Normal 6 3 2 4 2 2 2 6" xfId="31832" xr:uid="{00000000-0005-0000-0000-0000827B0000}"/>
    <cellStyle name="Normal 6 3 2 4 2 2 3" xfId="31833" xr:uid="{00000000-0005-0000-0000-0000837B0000}"/>
    <cellStyle name="Normal 6 3 2 4 2 2 3 2" xfId="31834" xr:uid="{00000000-0005-0000-0000-0000847B0000}"/>
    <cellStyle name="Normal 6 3 2 4 2 2 3 3" xfId="31835" xr:uid="{00000000-0005-0000-0000-0000857B0000}"/>
    <cellStyle name="Normal 6 3 2 4 2 2 3 4" xfId="31836" xr:uid="{00000000-0005-0000-0000-0000867B0000}"/>
    <cellStyle name="Normal 6 3 2 4 2 2 4" xfId="31837" xr:uid="{00000000-0005-0000-0000-0000877B0000}"/>
    <cellStyle name="Normal 6 3 2 4 2 2 4 2" xfId="31838" xr:uid="{00000000-0005-0000-0000-0000887B0000}"/>
    <cellStyle name="Normal 6 3 2 4 2 2 4 3" xfId="31839" xr:uid="{00000000-0005-0000-0000-0000897B0000}"/>
    <cellStyle name="Normal 6 3 2 4 2 2 4 4" xfId="31840" xr:uid="{00000000-0005-0000-0000-00008A7B0000}"/>
    <cellStyle name="Normal 6 3 2 4 2 2 5" xfId="31841" xr:uid="{00000000-0005-0000-0000-00008B7B0000}"/>
    <cellStyle name="Normal 6 3 2 4 2 2 5 2" xfId="31842" xr:uid="{00000000-0005-0000-0000-00008C7B0000}"/>
    <cellStyle name="Normal 6 3 2 4 2 2 5 3" xfId="31843" xr:uid="{00000000-0005-0000-0000-00008D7B0000}"/>
    <cellStyle name="Normal 6 3 2 4 2 2 5 4" xfId="31844" xr:uid="{00000000-0005-0000-0000-00008E7B0000}"/>
    <cellStyle name="Normal 6 3 2 4 2 2 6" xfId="31845" xr:uid="{00000000-0005-0000-0000-00008F7B0000}"/>
    <cellStyle name="Normal 6 3 2 4 2 2 6 2" xfId="31846" xr:uid="{00000000-0005-0000-0000-0000907B0000}"/>
    <cellStyle name="Normal 6 3 2 4 2 2 6 3" xfId="31847" xr:uid="{00000000-0005-0000-0000-0000917B0000}"/>
    <cellStyle name="Normal 6 3 2 4 2 2 7" xfId="31848" xr:uid="{00000000-0005-0000-0000-0000927B0000}"/>
    <cellStyle name="Normal 6 3 2 4 2 2 8" xfId="31849" xr:uid="{00000000-0005-0000-0000-0000937B0000}"/>
    <cellStyle name="Normal 6 3 2 4 2 2 9" xfId="31850" xr:uid="{00000000-0005-0000-0000-0000947B0000}"/>
    <cellStyle name="Normal 6 3 2 4 2 3" xfId="31851" xr:uid="{00000000-0005-0000-0000-0000957B0000}"/>
    <cellStyle name="Normal 6 3 2 4 2 3 2" xfId="31852" xr:uid="{00000000-0005-0000-0000-0000967B0000}"/>
    <cellStyle name="Normal 6 3 2 4 2 3 2 2" xfId="31853" xr:uid="{00000000-0005-0000-0000-0000977B0000}"/>
    <cellStyle name="Normal 6 3 2 4 2 3 2 3" xfId="31854" xr:uid="{00000000-0005-0000-0000-0000987B0000}"/>
    <cellStyle name="Normal 6 3 2 4 2 3 2 4" xfId="31855" xr:uid="{00000000-0005-0000-0000-0000997B0000}"/>
    <cellStyle name="Normal 6 3 2 4 2 3 3" xfId="31856" xr:uid="{00000000-0005-0000-0000-00009A7B0000}"/>
    <cellStyle name="Normal 6 3 2 4 2 3 3 2" xfId="31857" xr:uid="{00000000-0005-0000-0000-00009B7B0000}"/>
    <cellStyle name="Normal 6 3 2 4 2 3 3 3" xfId="31858" xr:uid="{00000000-0005-0000-0000-00009C7B0000}"/>
    <cellStyle name="Normal 6 3 2 4 2 3 4" xfId="31859" xr:uid="{00000000-0005-0000-0000-00009D7B0000}"/>
    <cellStyle name="Normal 6 3 2 4 2 3 5" xfId="31860" xr:uid="{00000000-0005-0000-0000-00009E7B0000}"/>
    <cellStyle name="Normal 6 3 2 4 2 3 6" xfId="31861" xr:uid="{00000000-0005-0000-0000-00009F7B0000}"/>
    <cellStyle name="Normal 6 3 2 4 2 4" xfId="31862" xr:uid="{00000000-0005-0000-0000-0000A07B0000}"/>
    <cellStyle name="Normal 6 3 2 4 2 4 2" xfId="31863" xr:uid="{00000000-0005-0000-0000-0000A17B0000}"/>
    <cellStyle name="Normal 6 3 2 4 2 4 3" xfId="31864" xr:uid="{00000000-0005-0000-0000-0000A27B0000}"/>
    <cellStyle name="Normal 6 3 2 4 2 4 4" xfId="31865" xr:uid="{00000000-0005-0000-0000-0000A37B0000}"/>
    <cellStyle name="Normal 6 3 2 4 2 5" xfId="31866" xr:uid="{00000000-0005-0000-0000-0000A47B0000}"/>
    <cellStyle name="Normal 6 3 2 4 2 5 2" xfId="31867" xr:uid="{00000000-0005-0000-0000-0000A57B0000}"/>
    <cellStyle name="Normal 6 3 2 4 2 5 3" xfId="31868" xr:uid="{00000000-0005-0000-0000-0000A67B0000}"/>
    <cellStyle name="Normal 6 3 2 4 2 5 4" xfId="31869" xr:uid="{00000000-0005-0000-0000-0000A77B0000}"/>
    <cellStyle name="Normal 6 3 2 4 2 6" xfId="31870" xr:uid="{00000000-0005-0000-0000-0000A87B0000}"/>
    <cellStyle name="Normal 6 3 2 4 2 6 2" xfId="31871" xr:uid="{00000000-0005-0000-0000-0000A97B0000}"/>
    <cellStyle name="Normal 6 3 2 4 2 6 3" xfId="31872" xr:uid="{00000000-0005-0000-0000-0000AA7B0000}"/>
    <cellStyle name="Normal 6 3 2 4 2 6 4" xfId="31873" xr:uid="{00000000-0005-0000-0000-0000AB7B0000}"/>
    <cellStyle name="Normal 6 3 2 4 2 7" xfId="31874" xr:uid="{00000000-0005-0000-0000-0000AC7B0000}"/>
    <cellStyle name="Normal 6 3 2 4 2 7 2" xfId="31875" xr:uid="{00000000-0005-0000-0000-0000AD7B0000}"/>
    <cellStyle name="Normal 6 3 2 4 2 7 3" xfId="31876" xr:uid="{00000000-0005-0000-0000-0000AE7B0000}"/>
    <cellStyle name="Normal 6 3 2 4 2 8" xfId="31877" xr:uid="{00000000-0005-0000-0000-0000AF7B0000}"/>
    <cellStyle name="Normal 6 3 2 4 2 9" xfId="31878" xr:uid="{00000000-0005-0000-0000-0000B07B0000}"/>
    <cellStyle name="Normal 6 3 2 4 3" xfId="31879" xr:uid="{00000000-0005-0000-0000-0000B17B0000}"/>
    <cellStyle name="Normal 6 3 2 4 3 2" xfId="31880" xr:uid="{00000000-0005-0000-0000-0000B27B0000}"/>
    <cellStyle name="Normal 6 3 2 4 3 2 2" xfId="31881" xr:uid="{00000000-0005-0000-0000-0000B37B0000}"/>
    <cellStyle name="Normal 6 3 2 4 3 2 2 2" xfId="31882" xr:uid="{00000000-0005-0000-0000-0000B47B0000}"/>
    <cellStyle name="Normal 6 3 2 4 3 2 2 3" xfId="31883" xr:uid="{00000000-0005-0000-0000-0000B57B0000}"/>
    <cellStyle name="Normal 6 3 2 4 3 2 2 4" xfId="31884" xr:uid="{00000000-0005-0000-0000-0000B67B0000}"/>
    <cellStyle name="Normal 6 3 2 4 3 2 3" xfId="31885" xr:uid="{00000000-0005-0000-0000-0000B77B0000}"/>
    <cellStyle name="Normal 6 3 2 4 3 2 3 2" xfId="31886" xr:uid="{00000000-0005-0000-0000-0000B87B0000}"/>
    <cellStyle name="Normal 6 3 2 4 3 2 3 3" xfId="31887" xr:uid="{00000000-0005-0000-0000-0000B97B0000}"/>
    <cellStyle name="Normal 6 3 2 4 3 2 4" xfId="31888" xr:uid="{00000000-0005-0000-0000-0000BA7B0000}"/>
    <cellStyle name="Normal 6 3 2 4 3 2 5" xfId="31889" xr:uid="{00000000-0005-0000-0000-0000BB7B0000}"/>
    <cellStyle name="Normal 6 3 2 4 3 2 6" xfId="31890" xr:uid="{00000000-0005-0000-0000-0000BC7B0000}"/>
    <cellStyle name="Normal 6 3 2 4 3 3" xfId="31891" xr:uid="{00000000-0005-0000-0000-0000BD7B0000}"/>
    <cellStyle name="Normal 6 3 2 4 3 3 2" xfId="31892" xr:uid="{00000000-0005-0000-0000-0000BE7B0000}"/>
    <cellStyle name="Normal 6 3 2 4 3 3 3" xfId="31893" xr:uid="{00000000-0005-0000-0000-0000BF7B0000}"/>
    <cellStyle name="Normal 6 3 2 4 3 3 4" xfId="31894" xr:uid="{00000000-0005-0000-0000-0000C07B0000}"/>
    <cellStyle name="Normal 6 3 2 4 3 4" xfId="31895" xr:uid="{00000000-0005-0000-0000-0000C17B0000}"/>
    <cellStyle name="Normal 6 3 2 4 3 4 2" xfId="31896" xr:uid="{00000000-0005-0000-0000-0000C27B0000}"/>
    <cellStyle name="Normal 6 3 2 4 3 4 3" xfId="31897" xr:uid="{00000000-0005-0000-0000-0000C37B0000}"/>
    <cellStyle name="Normal 6 3 2 4 3 4 4" xfId="31898" xr:uid="{00000000-0005-0000-0000-0000C47B0000}"/>
    <cellStyle name="Normal 6 3 2 4 3 5" xfId="31899" xr:uid="{00000000-0005-0000-0000-0000C57B0000}"/>
    <cellStyle name="Normal 6 3 2 4 3 5 2" xfId="31900" xr:uid="{00000000-0005-0000-0000-0000C67B0000}"/>
    <cellStyle name="Normal 6 3 2 4 3 5 3" xfId="31901" xr:uid="{00000000-0005-0000-0000-0000C77B0000}"/>
    <cellStyle name="Normal 6 3 2 4 3 5 4" xfId="31902" xr:uid="{00000000-0005-0000-0000-0000C87B0000}"/>
    <cellStyle name="Normal 6 3 2 4 3 6" xfId="31903" xr:uid="{00000000-0005-0000-0000-0000C97B0000}"/>
    <cellStyle name="Normal 6 3 2 4 3 6 2" xfId="31904" xr:uid="{00000000-0005-0000-0000-0000CA7B0000}"/>
    <cellStyle name="Normal 6 3 2 4 3 6 3" xfId="31905" xr:uid="{00000000-0005-0000-0000-0000CB7B0000}"/>
    <cellStyle name="Normal 6 3 2 4 3 7" xfId="31906" xr:uid="{00000000-0005-0000-0000-0000CC7B0000}"/>
    <cellStyle name="Normal 6 3 2 4 3 8" xfId="31907" xr:uid="{00000000-0005-0000-0000-0000CD7B0000}"/>
    <cellStyle name="Normal 6 3 2 4 3 9" xfId="31908" xr:uid="{00000000-0005-0000-0000-0000CE7B0000}"/>
    <cellStyle name="Normal 6 3 2 4 4" xfId="31909" xr:uid="{00000000-0005-0000-0000-0000CF7B0000}"/>
    <cellStyle name="Normal 6 3 2 4 4 2" xfId="31910" xr:uid="{00000000-0005-0000-0000-0000D07B0000}"/>
    <cellStyle name="Normal 6 3 2 4 4 2 2" xfId="31911" xr:uid="{00000000-0005-0000-0000-0000D17B0000}"/>
    <cellStyle name="Normal 6 3 2 4 4 2 3" xfId="31912" xr:uid="{00000000-0005-0000-0000-0000D27B0000}"/>
    <cellStyle name="Normal 6 3 2 4 4 2 4" xfId="31913" xr:uid="{00000000-0005-0000-0000-0000D37B0000}"/>
    <cellStyle name="Normal 6 3 2 4 4 3" xfId="31914" xr:uid="{00000000-0005-0000-0000-0000D47B0000}"/>
    <cellStyle name="Normal 6 3 2 4 4 3 2" xfId="31915" xr:uid="{00000000-0005-0000-0000-0000D57B0000}"/>
    <cellStyle name="Normal 6 3 2 4 4 3 3" xfId="31916" xr:uid="{00000000-0005-0000-0000-0000D67B0000}"/>
    <cellStyle name="Normal 6 3 2 4 4 4" xfId="31917" xr:uid="{00000000-0005-0000-0000-0000D77B0000}"/>
    <cellStyle name="Normal 6 3 2 4 4 5" xfId="31918" xr:uid="{00000000-0005-0000-0000-0000D87B0000}"/>
    <cellStyle name="Normal 6 3 2 4 4 6" xfId="31919" xr:uid="{00000000-0005-0000-0000-0000D97B0000}"/>
    <cellStyle name="Normal 6 3 2 4 5" xfId="31920" xr:uid="{00000000-0005-0000-0000-0000DA7B0000}"/>
    <cellStyle name="Normal 6 3 2 4 5 2" xfId="31921" xr:uid="{00000000-0005-0000-0000-0000DB7B0000}"/>
    <cellStyle name="Normal 6 3 2 4 5 3" xfId="31922" xr:uid="{00000000-0005-0000-0000-0000DC7B0000}"/>
    <cellStyle name="Normal 6 3 2 4 5 4" xfId="31923" xr:uid="{00000000-0005-0000-0000-0000DD7B0000}"/>
    <cellStyle name="Normal 6 3 2 4 6" xfId="31924" xr:uid="{00000000-0005-0000-0000-0000DE7B0000}"/>
    <cellStyle name="Normal 6 3 2 4 6 2" xfId="31925" xr:uid="{00000000-0005-0000-0000-0000DF7B0000}"/>
    <cellStyle name="Normal 6 3 2 4 6 3" xfId="31926" xr:uid="{00000000-0005-0000-0000-0000E07B0000}"/>
    <cellStyle name="Normal 6 3 2 4 6 4" xfId="31927" xr:uid="{00000000-0005-0000-0000-0000E17B0000}"/>
    <cellStyle name="Normal 6 3 2 4 7" xfId="31928" xr:uid="{00000000-0005-0000-0000-0000E27B0000}"/>
    <cellStyle name="Normal 6 3 2 4 7 2" xfId="31929" xr:uid="{00000000-0005-0000-0000-0000E37B0000}"/>
    <cellStyle name="Normal 6 3 2 4 7 3" xfId="31930" xr:uid="{00000000-0005-0000-0000-0000E47B0000}"/>
    <cellStyle name="Normal 6 3 2 4 7 4" xfId="31931" xr:uid="{00000000-0005-0000-0000-0000E57B0000}"/>
    <cellStyle name="Normal 6 3 2 4 8" xfId="31932" xr:uid="{00000000-0005-0000-0000-0000E67B0000}"/>
    <cellStyle name="Normal 6 3 2 4 8 2" xfId="31933" xr:uid="{00000000-0005-0000-0000-0000E77B0000}"/>
    <cellStyle name="Normal 6 3 2 4 8 3" xfId="31934" xr:uid="{00000000-0005-0000-0000-0000E87B0000}"/>
    <cellStyle name="Normal 6 3 2 4 9" xfId="31935" xr:uid="{00000000-0005-0000-0000-0000E97B0000}"/>
    <cellStyle name="Normal 6 3 2 5" xfId="31936" xr:uid="{00000000-0005-0000-0000-0000EA7B0000}"/>
    <cellStyle name="Normal 6 3 2 5 10" xfId="31937" xr:uid="{00000000-0005-0000-0000-0000EB7B0000}"/>
    <cellStyle name="Normal 6 3 2 5 11" xfId="31938" xr:uid="{00000000-0005-0000-0000-0000EC7B0000}"/>
    <cellStyle name="Normal 6 3 2 5 2" xfId="31939" xr:uid="{00000000-0005-0000-0000-0000ED7B0000}"/>
    <cellStyle name="Normal 6 3 2 5 2 10" xfId="31940" xr:uid="{00000000-0005-0000-0000-0000EE7B0000}"/>
    <cellStyle name="Normal 6 3 2 5 2 2" xfId="31941" xr:uid="{00000000-0005-0000-0000-0000EF7B0000}"/>
    <cellStyle name="Normal 6 3 2 5 2 2 2" xfId="31942" xr:uid="{00000000-0005-0000-0000-0000F07B0000}"/>
    <cellStyle name="Normal 6 3 2 5 2 2 2 2" xfId="31943" xr:uid="{00000000-0005-0000-0000-0000F17B0000}"/>
    <cellStyle name="Normal 6 3 2 5 2 2 2 2 2" xfId="31944" xr:uid="{00000000-0005-0000-0000-0000F27B0000}"/>
    <cellStyle name="Normal 6 3 2 5 2 2 2 2 3" xfId="31945" xr:uid="{00000000-0005-0000-0000-0000F37B0000}"/>
    <cellStyle name="Normal 6 3 2 5 2 2 2 2 4" xfId="31946" xr:uid="{00000000-0005-0000-0000-0000F47B0000}"/>
    <cellStyle name="Normal 6 3 2 5 2 2 2 3" xfId="31947" xr:uid="{00000000-0005-0000-0000-0000F57B0000}"/>
    <cellStyle name="Normal 6 3 2 5 2 2 2 3 2" xfId="31948" xr:uid="{00000000-0005-0000-0000-0000F67B0000}"/>
    <cellStyle name="Normal 6 3 2 5 2 2 2 3 3" xfId="31949" xr:uid="{00000000-0005-0000-0000-0000F77B0000}"/>
    <cellStyle name="Normal 6 3 2 5 2 2 2 4" xfId="31950" xr:uid="{00000000-0005-0000-0000-0000F87B0000}"/>
    <cellStyle name="Normal 6 3 2 5 2 2 2 5" xfId="31951" xr:uid="{00000000-0005-0000-0000-0000F97B0000}"/>
    <cellStyle name="Normal 6 3 2 5 2 2 2 6" xfId="31952" xr:uid="{00000000-0005-0000-0000-0000FA7B0000}"/>
    <cellStyle name="Normal 6 3 2 5 2 2 3" xfId="31953" xr:uid="{00000000-0005-0000-0000-0000FB7B0000}"/>
    <cellStyle name="Normal 6 3 2 5 2 2 3 2" xfId="31954" xr:uid="{00000000-0005-0000-0000-0000FC7B0000}"/>
    <cellStyle name="Normal 6 3 2 5 2 2 3 3" xfId="31955" xr:uid="{00000000-0005-0000-0000-0000FD7B0000}"/>
    <cellStyle name="Normal 6 3 2 5 2 2 3 4" xfId="31956" xr:uid="{00000000-0005-0000-0000-0000FE7B0000}"/>
    <cellStyle name="Normal 6 3 2 5 2 2 4" xfId="31957" xr:uid="{00000000-0005-0000-0000-0000FF7B0000}"/>
    <cellStyle name="Normal 6 3 2 5 2 2 4 2" xfId="31958" xr:uid="{00000000-0005-0000-0000-0000007C0000}"/>
    <cellStyle name="Normal 6 3 2 5 2 2 4 3" xfId="31959" xr:uid="{00000000-0005-0000-0000-0000017C0000}"/>
    <cellStyle name="Normal 6 3 2 5 2 2 4 4" xfId="31960" xr:uid="{00000000-0005-0000-0000-0000027C0000}"/>
    <cellStyle name="Normal 6 3 2 5 2 2 5" xfId="31961" xr:uid="{00000000-0005-0000-0000-0000037C0000}"/>
    <cellStyle name="Normal 6 3 2 5 2 2 5 2" xfId="31962" xr:uid="{00000000-0005-0000-0000-0000047C0000}"/>
    <cellStyle name="Normal 6 3 2 5 2 2 5 3" xfId="31963" xr:uid="{00000000-0005-0000-0000-0000057C0000}"/>
    <cellStyle name="Normal 6 3 2 5 2 2 5 4" xfId="31964" xr:uid="{00000000-0005-0000-0000-0000067C0000}"/>
    <cellStyle name="Normal 6 3 2 5 2 2 6" xfId="31965" xr:uid="{00000000-0005-0000-0000-0000077C0000}"/>
    <cellStyle name="Normal 6 3 2 5 2 2 6 2" xfId="31966" xr:uid="{00000000-0005-0000-0000-0000087C0000}"/>
    <cellStyle name="Normal 6 3 2 5 2 2 6 3" xfId="31967" xr:uid="{00000000-0005-0000-0000-0000097C0000}"/>
    <cellStyle name="Normal 6 3 2 5 2 2 7" xfId="31968" xr:uid="{00000000-0005-0000-0000-00000A7C0000}"/>
    <cellStyle name="Normal 6 3 2 5 2 2 8" xfId="31969" xr:uid="{00000000-0005-0000-0000-00000B7C0000}"/>
    <cellStyle name="Normal 6 3 2 5 2 2 9" xfId="31970" xr:uid="{00000000-0005-0000-0000-00000C7C0000}"/>
    <cellStyle name="Normal 6 3 2 5 2 3" xfId="31971" xr:uid="{00000000-0005-0000-0000-00000D7C0000}"/>
    <cellStyle name="Normal 6 3 2 5 2 3 2" xfId="31972" xr:uid="{00000000-0005-0000-0000-00000E7C0000}"/>
    <cellStyle name="Normal 6 3 2 5 2 3 2 2" xfId="31973" xr:uid="{00000000-0005-0000-0000-00000F7C0000}"/>
    <cellStyle name="Normal 6 3 2 5 2 3 2 3" xfId="31974" xr:uid="{00000000-0005-0000-0000-0000107C0000}"/>
    <cellStyle name="Normal 6 3 2 5 2 3 2 4" xfId="31975" xr:uid="{00000000-0005-0000-0000-0000117C0000}"/>
    <cellStyle name="Normal 6 3 2 5 2 3 3" xfId="31976" xr:uid="{00000000-0005-0000-0000-0000127C0000}"/>
    <cellStyle name="Normal 6 3 2 5 2 3 3 2" xfId="31977" xr:uid="{00000000-0005-0000-0000-0000137C0000}"/>
    <cellStyle name="Normal 6 3 2 5 2 3 3 3" xfId="31978" xr:uid="{00000000-0005-0000-0000-0000147C0000}"/>
    <cellStyle name="Normal 6 3 2 5 2 3 4" xfId="31979" xr:uid="{00000000-0005-0000-0000-0000157C0000}"/>
    <cellStyle name="Normal 6 3 2 5 2 3 5" xfId="31980" xr:uid="{00000000-0005-0000-0000-0000167C0000}"/>
    <cellStyle name="Normal 6 3 2 5 2 3 6" xfId="31981" xr:uid="{00000000-0005-0000-0000-0000177C0000}"/>
    <cellStyle name="Normal 6 3 2 5 2 4" xfId="31982" xr:uid="{00000000-0005-0000-0000-0000187C0000}"/>
    <cellStyle name="Normal 6 3 2 5 2 4 2" xfId="31983" xr:uid="{00000000-0005-0000-0000-0000197C0000}"/>
    <cellStyle name="Normal 6 3 2 5 2 4 3" xfId="31984" xr:uid="{00000000-0005-0000-0000-00001A7C0000}"/>
    <cellStyle name="Normal 6 3 2 5 2 4 4" xfId="31985" xr:uid="{00000000-0005-0000-0000-00001B7C0000}"/>
    <cellStyle name="Normal 6 3 2 5 2 5" xfId="31986" xr:uid="{00000000-0005-0000-0000-00001C7C0000}"/>
    <cellStyle name="Normal 6 3 2 5 2 5 2" xfId="31987" xr:uid="{00000000-0005-0000-0000-00001D7C0000}"/>
    <cellStyle name="Normal 6 3 2 5 2 5 3" xfId="31988" xr:uid="{00000000-0005-0000-0000-00001E7C0000}"/>
    <cellStyle name="Normal 6 3 2 5 2 5 4" xfId="31989" xr:uid="{00000000-0005-0000-0000-00001F7C0000}"/>
    <cellStyle name="Normal 6 3 2 5 2 6" xfId="31990" xr:uid="{00000000-0005-0000-0000-0000207C0000}"/>
    <cellStyle name="Normal 6 3 2 5 2 6 2" xfId="31991" xr:uid="{00000000-0005-0000-0000-0000217C0000}"/>
    <cellStyle name="Normal 6 3 2 5 2 6 3" xfId="31992" xr:uid="{00000000-0005-0000-0000-0000227C0000}"/>
    <cellStyle name="Normal 6 3 2 5 2 6 4" xfId="31993" xr:uid="{00000000-0005-0000-0000-0000237C0000}"/>
    <cellStyle name="Normal 6 3 2 5 2 7" xfId="31994" xr:uid="{00000000-0005-0000-0000-0000247C0000}"/>
    <cellStyle name="Normal 6 3 2 5 2 7 2" xfId="31995" xr:uid="{00000000-0005-0000-0000-0000257C0000}"/>
    <cellStyle name="Normal 6 3 2 5 2 7 3" xfId="31996" xr:uid="{00000000-0005-0000-0000-0000267C0000}"/>
    <cellStyle name="Normal 6 3 2 5 2 8" xfId="31997" xr:uid="{00000000-0005-0000-0000-0000277C0000}"/>
    <cellStyle name="Normal 6 3 2 5 2 9" xfId="31998" xr:uid="{00000000-0005-0000-0000-0000287C0000}"/>
    <cellStyle name="Normal 6 3 2 5 3" xfId="31999" xr:uid="{00000000-0005-0000-0000-0000297C0000}"/>
    <cellStyle name="Normal 6 3 2 5 3 2" xfId="32000" xr:uid="{00000000-0005-0000-0000-00002A7C0000}"/>
    <cellStyle name="Normal 6 3 2 5 3 2 2" xfId="32001" xr:uid="{00000000-0005-0000-0000-00002B7C0000}"/>
    <cellStyle name="Normal 6 3 2 5 3 2 2 2" xfId="32002" xr:uid="{00000000-0005-0000-0000-00002C7C0000}"/>
    <cellStyle name="Normal 6 3 2 5 3 2 2 3" xfId="32003" xr:uid="{00000000-0005-0000-0000-00002D7C0000}"/>
    <cellStyle name="Normal 6 3 2 5 3 2 2 4" xfId="32004" xr:uid="{00000000-0005-0000-0000-00002E7C0000}"/>
    <cellStyle name="Normal 6 3 2 5 3 2 3" xfId="32005" xr:uid="{00000000-0005-0000-0000-00002F7C0000}"/>
    <cellStyle name="Normal 6 3 2 5 3 2 3 2" xfId="32006" xr:uid="{00000000-0005-0000-0000-0000307C0000}"/>
    <cellStyle name="Normal 6 3 2 5 3 2 3 3" xfId="32007" xr:uid="{00000000-0005-0000-0000-0000317C0000}"/>
    <cellStyle name="Normal 6 3 2 5 3 2 4" xfId="32008" xr:uid="{00000000-0005-0000-0000-0000327C0000}"/>
    <cellStyle name="Normal 6 3 2 5 3 2 5" xfId="32009" xr:uid="{00000000-0005-0000-0000-0000337C0000}"/>
    <cellStyle name="Normal 6 3 2 5 3 2 6" xfId="32010" xr:uid="{00000000-0005-0000-0000-0000347C0000}"/>
    <cellStyle name="Normal 6 3 2 5 3 3" xfId="32011" xr:uid="{00000000-0005-0000-0000-0000357C0000}"/>
    <cellStyle name="Normal 6 3 2 5 3 3 2" xfId="32012" xr:uid="{00000000-0005-0000-0000-0000367C0000}"/>
    <cellStyle name="Normal 6 3 2 5 3 3 3" xfId="32013" xr:uid="{00000000-0005-0000-0000-0000377C0000}"/>
    <cellStyle name="Normal 6 3 2 5 3 3 4" xfId="32014" xr:uid="{00000000-0005-0000-0000-0000387C0000}"/>
    <cellStyle name="Normal 6 3 2 5 3 4" xfId="32015" xr:uid="{00000000-0005-0000-0000-0000397C0000}"/>
    <cellStyle name="Normal 6 3 2 5 3 4 2" xfId="32016" xr:uid="{00000000-0005-0000-0000-00003A7C0000}"/>
    <cellStyle name="Normal 6 3 2 5 3 4 3" xfId="32017" xr:uid="{00000000-0005-0000-0000-00003B7C0000}"/>
    <cellStyle name="Normal 6 3 2 5 3 4 4" xfId="32018" xr:uid="{00000000-0005-0000-0000-00003C7C0000}"/>
    <cellStyle name="Normal 6 3 2 5 3 5" xfId="32019" xr:uid="{00000000-0005-0000-0000-00003D7C0000}"/>
    <cellStyle name="Normal 6 3 2 5 3 5 2" xfId="32020" xr:uid="{00000000-0005-0000-0000-00003E7C0000}"/>
    <cellStyle name="Normal 6 3 2 5 3 5 3" xfId="32021" xr:uid="{00000000-0005-0000-0000-00003F7C0000}"/>
    <cellStyle name="Normal 6 3 2 5 3 5 4" xfId="32022" xr:uid="{00000000-0005-0000-0000-0000407C0000}"/>
    <cellStyle name="Normal 6 3 2 5 3 6" xfId="32023" xr:uid="{00000000-0005-0000-0000-0000417C0000}"/>
    <cellStyle name="Normal 6 3 2 5 3 6 2" xfId="32024" xr:uid="{00000000-0005-0000-0000-0000427C0000}"/>
    <cellStyle name="Normal 6 3 2 5 3 6 3" xfId="32025" xr:uid="{00000000-0005-0000-0000-0000437C0000}"/>
    <cellStyle name="Normal 6 3 2 5 3 7" xfId="32026" xr:uid="{00000000-0005-0000-0000-0000447C0000}"/>
    <cellStyle name="Normal 6 3 2 5 3 8" xfId="32027" xr:uid="{00000000-0005-0000-0000-0000457C0000}"/>
    <cellStyle name="Normal 6 3 2 5 3 9" xfId="32028" xr:uid="{00000000-0005-0000-0000-0000467C0000}"/>
    <cellStyle name="Normal 6 3 2 5 4" xfId="32029" xr:uid="{00000000-0005-0000-0000-0000477C0000}"/>
    <cellStyle name="Normal 6 3 2 5 4 2" xfId="32030" xr:uid="{00000000-0005-0000-0000-0000487C0000}"/>
    <cellStyle name="Normal 6 3 2 5 4 2 2" xfId="32031" xr:uid="{00000000-0005-0000-0000-0000497C0000}"/>
    <cellStyle name="Normal 6 3 2 5 4 2 3" xfId="32032" xr:uid="{00000000-0005-0000-0000-00004A7C0000}"/>
    <cellStyle name="Normal 6 3 2 5 4 2 4" xfId="32033" xr:uid="{00000000-0005-0000-0000-00004B7C0000}"/>
    <cellStyle name="Normal 6 3 2 5 4 3" xfId="32034" xr:uid="{00000000-0005-0000-0000-00004C7C0000}"/>
    <cellStyle name="Normal 6 3 2 5 4 3 2" xfId="32035" xr:uid="{00000000-0005-0000-0000-00004D7C0000}"/>
    <cellStyle name="Normal 6 3 2 5 4 3 3" xfId="32036" xr:uid="{00000000-0005-0000-0000-00004E7C0000}"/>
    <cellStyle name="Normal 6 3 2 5 4 4" xfId="32037" xr:uid="{00000000-0005-0000-0000-00004F7C0000}"/>
    <cellStyle name="Normal 6 3 2 5 4 5" xfId="32038" xr:uid="{00000000-0005-0000-0000-0000507C0000}"/>
    <cellStyle name="Normal 6 3 2 5 4 6" xfId="32039" xr:uid="{00000000-0005-0000-0000-0000517C0000}"/>
    <cellStyle name="Normal 6 3 2 5 5" xfId="32040" xr:uid="{00000000-0005-0000-0000-0000527C0000}"/>
    <cellStyle name="Normal 6 3 2 5 5 2" xfId="32041" xr:uid="{00000000-0005-0000-0000-0000537C0000}"/>
    <cellStyle name="Normal 6 3 2 5 5 3" xfId="32042" xr:uid="{00000000-0005-0000-0000-0000547C0000}"/>
    <cellStyle name="Normal 6 3 2 5 5 4" xfId="32043" xr:uid="{00000000-0005-0000-0000-0000557C0000}"/>
    <cellStyle name="Normal 6 3 2 5 6" xfId="32044" xr:uid="{00000000-0005-0000-0000-0000567C0000}"/>
    <cellStyle name="Normal 6 3 2 5 6 2" xfId="32045" xr:uid="{00000000-0005-0000-0000-0000577C0000}"/>
    <cellStyle name="Normal 6 3 2 5 6 3" xfId="32046" xr:uid="{00000000-0005-0000-0000-0000587C0000}"/>
    <cellStyle name="Normal 6 3 2 5 6 4" xfId="32047" xr:uid="{00000000-0005-0000-0000-0000597C0000}"/>
    <cellStyle name="Normal 6 3 2 5 7" xfId="32048" xr:uid="{00000000-0005-0000-0000-00005A7C0000}"/>
    <cellStyle name="Normal 6 3 2 5 7 2" xfId="32049" xr:uid="{00000000-0005-0000-0000-00005B7C0000}"/>
    <cellStyle name="Normal 6 3 2 5 7 3" xfId="32050" xr:uid="{00000000-0005-0000-0000-00005C7C0000}"/>
    <cellStyle name="Normal 6 3 2 5 7 4" xfId="32051" xr:uid="{00000000-0005-0000-0000-00005D7C0000}"/>
    <cellStyle name="Normal 6 3 2 5 8" xfId="32052" xr:uid="{00000000-0005-0000-0000-00005E7C0000}"/>
    <cellStyle name="Normal 6 3 2 5 8 2" xfId="32053" xr:uid="{00000000-0005-0000-0000-00005F7C0000}"/>
    <cellStyle name="Normal 6 3 2 5 8 3" xfId="32054" xr:uid="{00000000-0005-0000-0000-0000607C0000}"/>
    <cellStyle name="Normal 6 3 2 5 9" xfId="32055" xr:uid="{00000000-0005-0000-0000-0000617C0000}"/>
    <cellStyle name="Normal 6 3 2 6" xfId="32056" xr:uid="{00000000-0005-0000-0000-0000627C0000}"/>
    <cellStyle name="Normal 6 3 2 6 10" xfId="32057" xr:uid="{00000000-0005-0000-0000-0000637C0000}"/>
    <cellStyle name="Normal 6 3 2 6 11" xfId="32058" xr:uid="{00000000-0005-0000-0000-0000647C0000}"/>
    <cellStyle name="Normal 6 3 2 6 2" xfId="32059" xr:uid="{00000000-0005-0000-0000-0000657C0000}"/>
    <cellStyle name="Normal 6 3 2 6 2 10" xfId="32060" xr:uid="{00000000-0005-0000-0000-0000667C0000}"/>
    <cellStyle name="Normal 6 3 2 6 2 2" xfId="32061" xr:uid="{00000000-0005-0000-0000-0000677C0000}"/>
    <cellStyle name="Normal 6 3 2 6 2 2 2" xfId="32062" xr:uid="{00000000-0005-0000-0000-0000687C0000}"/>
    <cellStyle name="Normal 6 3 2 6 2 2 2 2" xfId="32063" xr:uid="{00000000-0005-0000-0000-0000697C0000}"/>
    <cellStyle name="Normal 6 3 2 6 2 2 2 2 2" xfId="32064" xr:uid="{00000000-0005-0000-0000-00006A7C0000}"/>
    <cellStyle name="Normal 6 3 2 6 2 2 2 2 3" xfId="32065" xr:uid="{00000000-0005-0000-0000-00006B7C0000}"/>
    <cellStyle name="Normal 6 3 2 6 2 2 2 2 4" xfId="32066" xr:uid="{00000000-0005-0000-0000-00006C7C0000}"/>
    <cellStyle name="Normal 6 3 2 6 2 2 2 3" xfId="32067" xr:uid="{00000000-0005-0000-0000-00006D7C0000}"/>
    <cellStyle name="Normal 6 3 2 6 2 2 2 3 2" xfId="32068" xr:uid="{00000000-0005-0000-0000-00006E7C0000}"/>
    <cellStyle name="Normal 6 3 2 6 2 2 2 3 3" xfId="32069" xr:uid="{00000000-0005-0000-0000-00006F7C0000}"/>
    <cellStyle name="Normal 6 3 2 6 2 2 2 4" xfId="32070" xr:uid="{00000000-0005-0000-0000-0000707C0000}"/>
    <cellStyle name="Normal 6 3 2 6 2 2 2 5" xfId="32071" xr:uid="{00000000-0005-0000-0000-0000717C0000}"/>
    <cellStyle name="Normal 6 3 2 6 2 2 2 6" xfId="32072" xr:uid="{00000000-0005-0000-0000-0000727C0000}"/>
    <cellStyle name="Normal 6 3 2 6 2 2 3" xfId="32073" xr:uid="{00000000-0005-0000-0000-0000737C0000}"/>
    <cellStyle name="Normal 6 3 2 6 2 2 3 2" xfId="32074" xr:uid="{00000000-0005-0000-0000-0000747C0000}"/>
    <cellStyle name="Normal 6 3 2 6 2 2 3 3" xfId="32075" xr:uid="{00000000-0005-0000-0000-0000757C0000}"/>
    <cellStyle name="Normal 6 3 2 6 2 2 3 4" xfId="32076" xr:uid="{00000000-0005-0000-0000-0000767C0000}"/>
    <cellStyle name="Normal 6 3 2 6 2 2 4" xfId="32077" xr:uid="{00000000-0005-0000-0000-0000777C0000}"/>
    <cellStyle name="Normal 6 3 2 6 2 2 4 2" xfId="32078" xr:uid="{00000000-0005-0000-0000-0000787C0000}"/>
    <cellStyle name="Normal 6 3 2 6 2 2 4 3" xfId="32079" xr:uid="{00000000-0005-0000-0000-0000797C0000}"/>
    <cellStyle name="Normal 6 3 2 6 2 2 4 4" xfId="32080" xr:uid="{00000000-0005-0000-0000-00007A7C0000}"/>
    <cellStyle name="Normal 6 3 2 6 2 2 5" xfId="32081" xr:uid="{00000000-0005-0000-0000-00007B7C0000}"/>
    <cellStyle name="Normal 6 3 2 6 2 2 5 2" xfId="32082" xr:uid="{00000000-0005-0000-0000-00007C7C0000}"/>
    <cellStyle name="Normal 6 3 2 6 2 2 5 3" xfId="32083" xr:uid="{00000000-0005-0000-0000-00007D7C0000}"/>
    <cellStyle name="Normal 6 3 2 6 2 2 5 4" xfId="32084" xr:uid="{00000000-0005-0000-0000-00007E7C0000}"/>
    <cellStyle name="Normal 6 3 2 6 2 2 6" xfId="32085" xr:uid="{00000000-0005-0000-0000-00007F7C0000}"/>
    <cellStyle name="Normal 6 3 2 6 2 2 6 2" xfId="32086" xr:uid="{00000000-0005-0000-0000-0000807C0000}"/>
    <cellStyle name="Normal 6 3 2 6 2 2 6 3" xfId="32087" xr:uid="{00000000-0005-0000-0000-0000817C0000}"/>
    <cellStyle name="Normal 6 3 2 6 2 2 7" xfId="32088" xr:uid="{00000000-0005-0000-0000-0000827C0000}"/>
    <cellStyle name="Normal 6 3 2 6 2 2 8" xfId="32089" xr:uid="{00000000-0005-0000-0000-0000837C0000}"/>
    <cellStyle name="Normal 6 3 2 6 2 2 9" xfId="32090" xr:uid="{00000000-0005-0000-0000-0000847C0000}"/>
    <cellStyle name="Normal 6 3 2 6 2 3" xfId="32091" xr:uid="{00000000-0005-0000-0000-0000857C0000}"/>
    <cellStyle name="Normal 6 3 2 6 2 3 2" xfId="32092" xr:uid="{00000000-0005-0000-0000-0000867C0000}"/>
    <cellStyle name="Normal 6 3 2 6 2 3 2 2" xfId="32093" xr:uid="{00000000-0005-0000-0000-0000877C0000}"/>
    <cellStyle name="Normal 6 3 2 6 2 3 2 3" xfId="32094" xr:uid="{00000000-0005-0000-0000-0000887C0000}"/>
    <cellStyle name="Normal 6 3 2 6 2 3 2 4" xfId="32095" xr:uid="{00000000-0005-0000-0000-0000897C0000}"/>
    <cellStyle name="Normal 6 3 2 6 2 3 3" xfId="32096" xr:uid="{00000000-0005-0000-0000-00008A7C0000}"/>
    <cellStyle name="Normal 6 3 2 6 2 3 3 2" xfId="32097" xr:uid="{00000000-0005-0000-0000-00008B7C0000}"/>
    <cellStyle name="Normal 6 3 2 6 2 3 3 3" xfId="32098" xr:uid="{00000000-0005-0000-0000-00008C7C0000}"/>
    <cellStyle name="Normal 6 3 2 6 2 3 4" xfId="32099" xr:uid="{00000000-0005-0000-0000-00008D7C0000}"/>
    <cellStyle name="Normal 6 3 2 6 2 3 5" xfId="32100" xr:uid="{00000000-0005-0000-0000-00008E7C0000}"/>
    <cellStyle name="Normal 6 3 2 6 2 3 6" xfId="32101" xr:uid="{00000000-0005-0000-0000-00008F7C0000}"/>
    <cellStyle name="Normal 6 3 2 6 2 4" xfId="32102" xr:uid="{00000000-0005-0000-0000-0000907C0000}"/>
    <cellStyle name="Normal 6 3 2 6 2 4 2" xfId="32103" xr:uid="{00000000-0005-0000-0000-0000917C0000}"/>
    <cellStyle name="Normal 6 3 2 6 2 4 3" xfId="32104" xr:uid="{00000000-0005-0000-0000-0000927C0000}"/>
    <cellStyle name="Normal 6 3 2 6 2 4 4" xfId="32105" xr:uid="{00000000-0005-0000-0000-0000937C0000}"/>
    <cellStyle name="Normal 6 3 2 6 2 5" xfId="32106" xr:uid="{00000000-0005-0000-0000-0000947C0000}"/>
    <cellStyle name="Normal 6 3 2 6 2 5 2" xfId="32107" xr:uid="{00000000-0005-0000-0000-0000957C0000}"/>
    <cellStyle name="Normal 6 3 2 6 2 5 3" xfId="32108" xr:uid="{00000000-0005-0000-0000-0000967C0000}"/>
    <cellStyle name="Normal 6 3 2 6 2 5 4" xfId="32109" xr:uid="{00000000-0005-0000-0000-0000977C0000}"/>
    <cellStyle name="Normal 6 3 2 6 2 6" xfId="32110" xr:uid="{00000000-0005-0000-0000-0000987C0000}"/>
    <cellStyle name="Normal 6 3 2 6 2 6 2" xfId="32111" xr:uid="{00000000-0005-0000-0000-0000997C0000}"/>
    <cellStyle name="Normal 6 3 2 6 2 6 3" xfId="32112" xr:uid="{00000000-0005-0000-0000-00009A7C0000}"/>
    <cellStyle name="Normal 6 3 2 6 2 6 4" xfId="32113" xr:uid="{00000000-0005-0000-0000-00009B7C0000}"/>
    <cellStyle name="Normal 6 3 2 6 2 7" xfId="32114" xr:uid="{00000000-0005-0000-0000-00009C7C0000}"/>
    <cellStyle name="Normal 6 3 2 6 2 7 2" xfId="32115" xr:uid="{00000000-0005-0000-0000-00009D7C0000}"/>
    <cellStyle name="Normal 6 3 2 6 2 7 3" xfId="32116" xr:uid="{00000000-0005-0000-0000-00009E7C0000}"/>
    <cellStyle name="Normal 6 3 2 6 2 8" xfId="32117" xr:uid="{00000000-0005-0000-0000-00009F7C0000}"/>
    <cellStyle name="Normal 6 3 2 6 2 9" xfId="32118" xr:uid="{00000000-0005-0000-0000-0000A07C0000}"/>
    <cellStyle name="Normal 6 3 2 6 3" xfId="32119" xr:uid="{00000000-0005-0000-0000-0000A17C0000}"/>
    <cellStyle name="Normal 6 3 2 6 3 2" xfId="32120" xr:uid="{00000000-0005-0000-0000-0000A27C0000}"/>
    <cellStyle name="Normal 6 3 2 6 3 2 2" xfId="32121" xr:uid="{00000000-0005-0000-0000-0000A37C0000}"/>
    <cellStyle name="Normal 6 3 2 6 3 2 2 2" xfId="32122" xr:uid="{00000000-0005-0000-0000-0000A47C0000}"/>
    <cellStyle name="Normal 6 3 2 6 3 2 2 3" xfId="32123" xr:uid="{00000000-0005-0000-0000-0000A57C0000}"/>
    <cellStyle name="Normal 6 3 2 6 3 2 2 4" xfId="32124" xr:uid="{00000000-0005-0000-0000-0000A67C0000}"/>
    <cellStyle name="Normal 6 3 2 6 3 2 3" xfId="32125" xr:uid="{00000000-0005-0000-0000-0000A77C0000}"/>
    <cellStyle name="Normal 6 3 2 6 3 2 3 2" xfId="32126" xr:uid="{00000000-0005-0000-0000-0000A87C0000}"/>
    <cellStyle name="Normal 6 3 2 6 3 2 3 3" xfId="32127" xr:uid="{00000000-0005-0000-0000-0000A97C0000}"/>
    <cellStyle name="Normal 6 3 2 6 3 2 4" xfId="32128" xr:uid="{00000000-0005-0000-0000-0000AA7C0000}"/>
    <cellStyle name="Normal 6 3 2 6 3 2 5" xfId="32129" xr:uid="{00000000-0005-0000-0000-0000AB7C0000}"/>
    <cellStyle name="Normal 6 3 2 6 3 2 6" xfId="32130" xr:uid="{00000000-0005-0000-0000-0000AC7C0000}"/>
    <cellStyle name="Normal 6 3 2 6 3 3" xfId="32131" xr:uid="{00000000-0005-0000-0000-0000AD7C0000}"/>
    <cellStyle name="Normal 6 3 2 6 3 3 2" xfId="32132" xr:uid="{00000000-0005-0000-0000-0000AE7C0000}"/>
    <cellStyle name="Normal 6 3 2 6 3 3 3" xfId="32133" xr:uid="{00000000-0005-0000-0000-0000AF7C0000}"/>
    <cellStyle name="Normal 6 3 2 6 3 3 4" xfId="32134" xr:uid="{00000000-0005-0000-0000-0000B07C0000}"/>
    <cellStyle name="Normal 6 3 2 6 3 4" xfId="32135" xr:uid="{00000000-0005-0000-0000-0000B17C0000}"/>
    <cellStyle name="Normal 6 3 2 6 3 4 2" xfId="32136" xr:uid="{00000000-0005-0000-0000-0000B27C0000}"/>
    <cellStyle name="Normal 6 3 2 6 3 4 3" xfId="32137" xr:uid="{00000000-0005-0000-0000-0000B37C0000}"/>
    <cellStyle name="Normal 6 3 2 6 3 4 4" xfId="32138" xr:uid="{00000000-0005-0000-0000-0000B47C0000}"/>
    <cellStyle name="Normal 6 3 2 6 3 5" xfId="32139" xr:uid="{00000000-0005-0000-0000-0000B57C0000}"/>
    <cellStyle name="Normal 6 3 2 6 3 5 2" xfId="32140" xr:uid="{00000000-0005-0000-0000-0000B67C0000}"/>
    <cellStyle name="Normal 6 3 2 6 3 5 3" xfId="32141" xr:uid="{00000000-0005-0000-0000-0000B77C0000}"/>
    <cellStyle name="Normal 6 3 2 6 3 5 4" xfId="32142" xr:uid="{00000000-0005-0000-0000-0000B87C0000}"/>
    <cellStyle name="Normal 6 3 2 6 3 6" xfId="32143" xr:uid="{00000000-0005-0000-0000-0000B97C0000}"/>
    <cellStyle name="Normal 6 3 2 6 3 6 2" xfId="32144" xr:uid="{00000000-0005-0000-0000-0000BA7C0000}"/>
    <cellStyle name="Normal 6 3 2 6 3 6 3" xfId="32145" xr:uid="{00000000-0005-0000-0000-0000BB7C0000}"/>
    <cellStyle name="Normal 6 3 2 6 3 7" xfId="32146" xr:uid="{00000000-0005-0000-0000-0000BC7C0000}"/>
    <cellStyle name="Normal 6 3 2 6 3 8" xfId="32147" xr:uid="{00000000-0005-0000-0000-0000BD7C0000}"/>
    <cellStyle name="Normal 6 3 2 6 3 9" xfId="32148" xr:uid="{00000000-0005-0000-0000-0000BE7C0000}"/>
    <cellStyle name="Normal 6 3 2 6 4" xfId="32149" xr:uid="{00000000-0005-0000-0000-0000BF7C0000}"/>
    <cellStyle name="Normal 6 3 2 6 4 2" xfId="32150" xr:uid="{00000000-0005-0000-0000-0000C07C0000}"/>
    <cellStyle name="Normal 6 3 2 6 4 2 2" xfId="32151" xr:uid="{00000000-0005-0000-0000-0000C17C0000}"/>
    <cellStyle name="Normal 6 3 2 6 4 2 3" xfId="32152" xr:uid="{00000000-0005-0000-0000-0000C27C0000}"/>
    <cellStyle name="Normal 6 3 2 6 4 2 4" xfId="32153" xr:uid="{00000000-0005-0000-0000-0000C37C0000}"/>
    <cellStyle name="Normal 6 3 2 6 4 3" xfId="32154" xr:uid="{00000000-0005-0000-0000-0000C47C0000}"/>
    <cellStyle name="Normal 6 3 2 6 4 3 2" xfId="32155" xr:uid="{00000000-0005-0000-0000-0000C57C0000}"/>
    <cellStyle name="Normal 6 3 2 6 4 3 3" xfId="32156" xr:uid="{00000000-0005-0000-0000-0000C67C0000}"/>
    <cellStyle name="Normal 6 3 2 6 4 4" xfId="32157" xr:uid="{00000000-0005-0000-0000-0000C77C0000}"/>
    <cellStyle name="Normal 6 3 2 6 4 5" xfId="32158" xr:uid="{00000000-0005-0000-0000-0000C87C0000}"/>
    <cellStyle name="Normal 6 3 2 6 4 6" xfId="32159" xr:uid="{00000000-0005-0000-0000-0000C97C0000}"/>
    <cellStyle name="Normal 6 3 2 6 5" xfId="32160" xr:uid="{00000000-0005-0000-0000-0000CA7C0000}"/>
    <cellStyle name="Normal 6 3 2 6 5 2" xfId="32161" xr:uid="{00000000-0005-0000-0000-0000CB7C0000}"/>
    <cellStyle name="Normal 6 3 2 6 5 3" xfId="32162" xr:uid="{00000000-0005-0000-0000-0000CC7C0000}"/>
    <cellStyle name="Normal 6 3 2 6 5 4" xfId="32163" xr:uid="{00000000-0005-0000-0000-0000CD7C0000}"/>
    <cellStyle name="Normal 6 3 2 6 6" xfId="32164" xr:uid="{00000000-0005-0000-0000-0000CE7C0000}"/>
    <cellStyle name="Normal 6 3 2 6 6 2" xfId="32165" xr:uid="{00000000-0005-0000-0000-0000CF7C0000}"/>
    <cellStyle name="Normal 6 3 2 6 6 3" xfId="32166" xr:uid="{00000000-0005-0000-0000-0000D07C0000}"/>
    <cellStyle name="Normal 6 3 2 6 6 4" xfId="32167" xr:uid="{00000000-0005-0000-0000-0000D17C0000}"/>
    <cellStyle name="Normal 6 3 2 6 7" xfId="32168" xr:uid="{00000000-0005-0000-0000-0000D27C0000}"/>
    <cellStyle name="Normal 6 3 2 6 7 2" xfId="32169" xr:uid="{00000000-0005-0000-0000-0000D37C0000}"/>
    <cellStyle name="Normal 6 3 2 6 7 3" xfId="32170" xr:uid="{00000000-0005-0000-0000-0000D47C0000}"/>
    <cellStyle name="Normal 6 3 2 6 7 4" xfId="32171" xr:uid="{00000000-0005-0000-0000-0000D57C0000}"/>
    <cellStyle name="Normal 6 3 2 6 8" xfId="32172" xr:uid="{00000000-0005-0000-0000-0000D67C0000}"/>
    <cellStyle name="Normal 6 3 2 6 8 2" xfId="32173" xr:uid="{00000000-0005-0000-0000-0000D77C0000}"/>
    <cellStyle name="Normal 6 3 2 6 8 3" xfId="32174" xr:uid="{00000000-0005-0000-0000-0000D87C0000}"/>
    <cellStyle name="Normal 6 3 2 6 9" xfId="32175" xr:uid="{00000000-0005-0000-0000-0000D97C0000}"/>
    <cellStyle name="Normal 6 3 2 7" xfId="32176" xr:uid="{00000000-0005-0000-0000-0000DA7C0000}"/>
    <cellStyle name="Normal 6 3 2 7 10" xfId="32177" xr:uid="{00000000-0005-0000-0000-0000DB7C0000}"/>
    <cellStyle name="Normal 6 3 2 7 2" xfId="32178" xr:uid="{00000000-0005-0000-0000-0000DC7C0000}"/>
    <cellStyle name="Normal 6 3 2 7 2 2" xfId="32179" xr:uid="{00000000-0005-0000-0000-0000DD7C0000}"/>
    <cellStyle name="Normal 6 3 2 7 2 2 2" xfId="32180" xr:uid="{00000000-0005-0000-0000-0000DE7C0000}"/>
    <cellStyle name="Normal 6 3 2 7 2 2 2 2" xfId="32181" xr:uid="{00000000-0005-0000-0000-0000DF7C0000}"/>
    <cellStyle name="Normal 6 3 2 7 2 2 2 3" xfId="32182" xr:uid="{00000000-0005-0000-0000-0000E07C0000}"/>
    <cellStyle name="Normal 6 3 2 7 2 2 2 4" xfId="32183" xr:uid="{00000000-0005-0000-0000-0000E17C0000}"/>
    <cellStyle name="Normal 6 3 2 7 2 2 3" xfId="32184" xr:uid="{00000000-0005-0000-0000-0000E27C0000}"/>
    <cellStyle name="Normal 6 3 2 7 2 2 3 2" xfId="32185" xr:uid="{00000000-0005-0000-0000-0000E37C0000}"/>
    <cellStyle name="Normal 6 3 2 7 2 2 3 3" xfId="32186" xr:uid="{00000000-0005-0000-0000-0000E47C0000}"/>
    <cellStyle name="Normal 6 3 2 7 2 2 4" xfId="32187" xr:uid="{00000000-0005-0000-0000-0000E57C0000}"/>
    <cellStyle name="Normal 6 3 2 7 2 2 5" xfId="32188" xr:uid="{00000000-0005-0000-0000-0000E67C0000}"/>
    <cellStyle name="Normal 6 3 2 7 2 2 6" xfId="32189" xr:uid="{00000000-0005-0000-0000-0000E77C0000}"/>
    <cellStyle name="Normal 6 3 2 7 2 3" xfId="32190" xr:uid="{00000000-0005-0000-0000-0000E87C0000}"/>
    <cellStyle name="Normal 6 3 2 7 2 3 2" xfId="32191" xr:uid="{00000000-0005-0000-0000-0000E97C0000}"/>
    <cellStyle name="Normal 6 3 2 7 2 3 3" xfId="32192" xr:uid="{00000000-0005-0000-0000-0000EA7C0000}"/>
    <cellStyle name="Normal 6 3 2 7 2 3 4" xfId="32193" xr:uid="{00000000-0005-0000-0000-0000EB7C0000}"/>
    <cellStyle name="Normal 6 3 2 7 2 4" xfId="32194" xr:uid="{00000000-0005-0000-0000-0000EC7C0000}"/>
    <cellStyle name="Normal 6 3 2 7 2 4 2" xfId="32195" xr:uid="{00000000-0005-0000-0000-0000ED7C0000}"/>
    <cellStyle name="Normal 6 3 2 7 2 4 3" xfId="32196" xr:uid="{00000000-0005-0000-0000-0000EE7C0000}"/>
    <cellStyle name="Normal 6 3 2 7 2 4 4" xfId="32197" xr:uid="{00000000-0005-0000-0000-0000EF7C0000}"/>
    <cellStyle name="Normal 6 3 2 7 2 5" xfId="32198" xr:uid="{00000000-0005-0000-0000-0000F07C0000}"/>
    <cellStyle name="Normal 6 3 2 7 2 5 2" xfId="32199" xr:uid="{00000000-0005-0000-0000-0000F17C0000}"/>
    <cellStyle name="Normal 6 3 2 7 2 5 3" xfId="32200" xr:uid="{00000000-0005-0000-0000-0000F27C0000}"/>
    <cellStyle name="Normal 6 3 2 7 2 5 4" xfId="32201" xr:uid="{00000000-0005-0000-0000-0000F37C0000}"/>
    <cellStyle name="Normal 6 3 2 7 2 6" xfId="32202" xr:uid="{00000000-0005-0000-0000-0000F47C0000}"/>
    <cellStyle name="Normal 6 3 2 7 2 6 2" xfId="32203" xr:uid="{00000000-0005-0000-0000-0000F57C0000}"/>
    <cellStyle name="Normal 6 3 2 7 2 6 3" xfId="32204" xr:uid="{00000000-0005-0000-0000-0000F67C0000}"/>
    <cellStyle name="Normal 6 3 2 7 2 7" xfId="32205" xr:uid="{00000000-0005-0000-0000-0000F77C0000}"/>
    <cellStyle name="Normal 6 3 2 7 2 8" xfId="32206" xr:uid="{00000000-0005-0000-0000-0000F87C0000}"/>
    <cellStyle name="Normal 6 3 2 7 2 9" xfId="32207" xr:uid="{00000000-0005-0000-0000-0000F97C0000}"/>
    <cellStyle name="Normal 6 3 2 7 3" xfId="32208" xr:uid="{00000000-0005-0000-0000-0000FA7C0000}"/>
    <cellStyle name="Normal 6 3 2 7 3 2" xfId="32209" xr:uid="{00000000-0005-0000-0000-0000FB7C0000}"/>
    <cellStyle name="Normal 6 3 2 7 3 2 2" xfId="32210" xr:uid="{00000000-0005-0000-0000-0000FC7C0000}"/>
    <cellStyle name="Normal 6 3 2 7 3 2 3" xfId="32211" xr:uid="{00000000-0005-0000-0000-0000FD7C0000}"/>
    <cellStyle name="Normal 6 3 2 7 3 2 4" xfId="32212" xr:uid="{00000000-0005-0000-0000-0000FE7C0000}"/>
    <cellStyle name="Normal 6 3 2 7 3 3" xfId="32213" xr:uid="{00000000-0005-0000-0000-0000FF7C0000}"/>
    <cellStyle name="Normal 6 3 2 7 3 3 2" xfId="32214" xr:uid="{00000000-0005-0000-0000-0000007D0000}"/>
    <cellStyle name="Normal 6 3 2 7 3 3 3" xfId="32215" xr:uid="{00000000-0005-0000-0000-0000017D0000}"/>
    <cellStyle name="Normal 6 3 2 7 3 4" xfId="32216" xr:uid="{00000000-0005-0000-0000-0000027D0000}"/>
    <cellStyle name="Normal 6 3 2 7 3 5" xfId="32217" xr:uid="{00000000-0005-0000-0000-0000037D0000}"/>
    <cellStyle name="Normal 6 3 2 7 3 6" xfId="32218" xr:uid="{00000000-0005-0000-0000-0000047D0000}"/>
    <cellStyle name="Normal 6 3 2 7 4" xfId="32219" xr:uid="{00000000-0005-0000-0000-0000057D0000}"/>
    <cellStyle name="Normal 6 3 2 7 4 2" xfId="32220" xr:uid="{00000000-0005-0000-0000-0000067D0000}"/>
    <cellStyle name="Normal 6 3 2 7 4 3" xfId="32221" xr:uid="{00000000-0005-0000-0000-0000077D0000}"/>
    <cellStyle name="Normal 6 3 2 7 4 4" xfId="32222" xr:uid="{00000000-0005-0000-0000-0000087D0000}"/>
    <cellStyle name="Normal 6 3 2 7 5" xfId="32223" xr:uid="{00000000-0005-0000-0000-0000097D0000}"/>
    <cellStyle name="Normal 6 3 2 7 5 2" xfId="32224" xr:uid="{00000000-0005-0000-0000-00000A7D0000}"/>
    <cellStyle name="Normal 6 3 2 7 5 3" xfId="32225" xr:uid="{00000000-0005-0000-0000-00000B7D0000}"/>
    <cellStyle name="Normal 6 3 2 7 5 4" xfId="32226" xr:uid="{00000000-0005-0000-0000-00000C7D0000}"/>
    <cellStyle name="Normal 6 3 2 7 6" xfId="32227" xr:uid="{00000000-0005-0000-0000-00000D7D0000}"/>
    <cellStyle name="Normal 6 3 2 7 6 2" xfId="32228" xr:uid="{00000000-0005-0000-0000-00000E7D0000}"/>
    <cellStyle name="Normal 6 3 2 7 6 3" xfId="32229" xr:uid="{00000000-0005-0000-0000-00000F7D0000}"/>
    <cellStyle name="Normal 6 3 2 7 6 4" xfId="32230" xr:uid="{00000000-0005-0000-0000-0000107D0000}"/>
    <cellStyle name="Normal 6 3 2 7 7" xfId="32231" xr:uid="{00000000-0005-0000-0000-0000117D0000}"/>
    <cellStyle name="Normal 6 3 2 7 7 2" xfId="32232" xr:uid="{00000000-0005-0000-0000-0000127D0000}"/>
    <cellStyle name="Normal 6 3 2 7 7 3" xfId="32233" xr:uid="{00000000-0005-0000-0000-0000137D0000}"/>
    <cellStyle name="Normal 6 3 2 7 8" xfId="32234" xr:uid="{00000000-0005-0000-0000-0000147D0000}"/>
    <cellStyle name="Normal 6 3 2 7 9" xfId="32235" xr:uid="{00000000-0005-0000-0000-0000157D0000}"/>
    <cellStyle name="Normal 6 3 2 8" xfId="32236" xr:uid="{00000000-0005-0000-0000-0000167D0000}"/>
    <cellStyle name="Normal 6 3 2 8 2" xfId="32237" xr:uid="{00000000-0005-0000-0000-0000177D0000}"/>
    <cellStyle name="Normal 6 3 2 8 2 2" xfId="32238" xr:uid="{00000000-0005-0000-0000-0000187D0000}"/>
    <cellStyle name="Normal 6 3 2 8 2 2 2" xfId="32239" xr:uid="{00000000-0005-0000-0000-0000197D0000}"/>
    <cellStyle name="Normal 6 3 2 8 2 2 3" xfId="32240" xr:uid="{00000000-0005-0000-0000-00001A7D0000}"/>
    <cellStyle name="Normal 6 3 2 8 2 2 4" xfId="32241" xr:uid="{00000000-0005-0000-0000-00001B7D0000}"/>
    <cellStyle name="Normal 6 3 2 8 2 3" xfId="32242" xr:uid="{00000000-0005-0000-0000-00001C7D0000}"/>
    <cellStyle name="Normal 6 3 2 8 2 3 2" xfId="32243" xr:uid="{00000000-0005-0000-0000-00001D7D0000}"/>
    <cellStyle name="Normal 6 3 2 8 2 3 3" xfId="32244" xr:uid="{00000000-0005-0000-0000-00001E7D0000}"/>
    <cellStyle name="Normal 6 3 2 8 2 4" xfId="32245" xr:uid="{00000000-0005-0000-0000-00001F7D0000}"/>
    <cellStyle name="Normal 6 3 2 8 2 5" xfId="32246" xr:uid="{00000000-0005-0000-0000-0000207D0000}"/>
    <cellStyle name="Normal 6 3 2 8 2 6" xfId="32247" xr:uid="{00000000-0005-0000-0000-0000217D0000}"/>
    <cellStyle name="Normal 6 3 2 8 3" xfId="32248" xr:uid="{00000000-0005-0000-0000-0000227D0000}"/>
    <cellStyle name="Normal 6 3 2 8 3 2" xfId="32249" xr:uid="{00000000-0005-0000-0000-0000237D0000}"/>
    <cellStyle name="Normal 6 3 2 8 3 3" xfId="32250" xr:uid="{00000000-0005-0000-0000-0000247D0000}"/>
    <cellStyle name="Normal 6 3 2 8 3 4" xfId="32251" xr:uid="{00000000-0005-0000-0000-0000257D0000}"/>
    <cellStyle name="Normal 6 3 2 8 4" xfId="32252" xr:uid="{00000000-0005-0000-0000-0000267D0000}"/>
    <cellStyle name="Normal 6 3 2 8 4 2" xfId="32253" xr:uid="{00000000-0005-0000-0000-0000277D0000}"/>
    <cellStyle name="Normal 6 3 2 8 4 3" xfId="32254" xr:uid="{00000000-0005-0000-0000-0000287D0000}"/>
    <cellStyle name="Normal 6 3 2 8 4 4" xfId="32255" xr:uid="{00000000-0005-0000-0000-0000297D0000}"/>
    <cellStyle name="Normal 6 3 2 8 5" xfId="32256" xr:uid="{00000000-0005-0000-0000-00002A7D0000}"/>
    <cellStyle name="Normal 6 3 2 8 5 2" xfId="32257" xr:uid="{00000000-0005-0000-0000-00002B7D0000}"/>
    <cellStyle name="Normal 6 3 2 8 5 3" xfId="32258" xr:uid="{00000000-0005-0000-0000-00002C7D0000}"/>
    <cellStyle name="Normal 6 3 2 8 5 4" xfId="32259" xr:uid="{00000000-0005-0000-0000-00002D7D0000}"/>
    <cellStyle name="Normal 6 3 2 8 6" xfId="32260" xr:uid="{00000000-0005-0000-0000-00002E7D0000}"/>
    <cellStyle name="Normal 6 3 2 8 6 2" xfId="32261" xr:uid="{00000000-0005-0000-0000-00002F7D0000}"/>
    <cellStyle name="Normal 6 3 2 8 6 3" xfId="32262" xr:uid="{00000000-0005-0000-0000-0000307D0000}"/>
    <cellStyle name="Normal 6 3 2 8 7" xfId="32263" xr:uid="{00000000-0005-0000-0000-0000317D0000}"/>
    <cellStyle name="Normal 6 3 2 8 8" xfId="32264" xr:uid="{00000000-0005-0000-0000-0000327D0000}"/>
    <cellStyle name="Normal 6 3 2 8 9" xfId="32265" xr:uid="{00000000-0005-0000-0000-0000337D0000}"/>
    <cellStyle name="Normal 6 3 2 9" xfId="32266" xr:uid="{00000000-0005-0000-0000-0000347D0000}"/>
    <cellStyle name="Normal 6 3 2 9 2" xfId="32267" xr:uid="{00000000-0005-0000-0000-0000357D0000}"/>
    <cellStyle name="Normal 6 3 2 9 2 2" xfId="32268" xr:uid="{00000000-0005-0000-0000-0000367D0000}"/>
    <cellStyle name="Normal 6 3 2 9 2 2 2" xfId="32269" xr:uid="{00000000-0005-0000-0000-0000377D0000}"/>
    <cellStyle name="Normal 6 3 2 9 2 2 3" xfId="32270" xr:uid="{00000000-0005-0000-0000-0000387D0000}"/>
    <cellStyle name="Normal 6 3 2 9 2 2 4" xfId="32271" xr:uid="{00000000-0005-0000-0000-0000397D0000}"/>
    <cellStyle name="Normal 6 3 2 9 2 3" xfId="32272" xr:uid="{00000000-0005-0000-0000-00003A7D0000}"/>
    <cellStyle name="Normal 6 3 2 9 2 3 2" xfId="32273" xr:uid="{00000000-0005-0000-0000-00003B7D0000}"/>
    <cellStyle name="Normal 6 3 2 9 2 3 3" xfId="32274" xr:uid="{00000000-0005-0000-0000-00003C7D0000}"/>
    <cellStyle name="Normal 6 3 2 9 2 4" xfId="32275" xr:uid="{00000000-0005-0000-0000-00003D7D0000}"/>
    <cellStyle name="Normal 6 3 2 9 2 5" xfId="32276" xr:uid="{00000000-0005-0000-0000-00003E7D0000}"/>
    <cellStyle name="Normal 6 3 2 9 2 6" xfId="32277" xr:uid="{00000000-0005-0000-0000-00003F7D0000}"/>
    <cellStyle name="Normal 6 3 2 9 3" xfId="32278" xr:uid="{00000000-0005-0000-0000-0000407D0000}"/>
    <cellStyle name="Normal 6 3 2 9 3 2" xfId="32279" xr:uid="{00000000-0005-0000-0000-0000417D0000}"/>
    <cellStyle name="Normal 6 3 2 9 3 3" xfId="32280" xr:uid="{00000000-0005-0000-0000-0000427D0000}"/>
    <cellStyle name="Normal 6 3 2 9 3 4" xfId="32281" xr:uid="{00000000-0005-0000-0000-0000437D0000}"/>
    <cellStyle name="Normal 6 3 2 9 4" xfId="32282" xr:uid="{00000000-0005-0000-0000-0000447D0000}"/>
    <cellStyle name="Normal 6 3 2 9 4 2" xfId="32283" xr:uid="{00000000-0005-0000-0000-0000457D0000}"/>
    <cellStyle name="Normal 6 3 2 9 4 3" xfId="32284" xr:uid="{00000000-0005-0000-0000-0000467D0000}"/>
    <cellStyle name="Normal 6 3 2 9 4 4" xfId="32285" xr:uid="{00000000-0005-0000-0000-0000477D0000}"/>
    <cellStyle name="Normal 6 3 2 9 5" xfId="32286" xr:uid="{00000000-0005-0000-0000-0000487D0000}"/>
    <cellStyle name="Normal 6 3 2 9 5 2" xfId="32287" xr:uid="{00000000-0005-0000-0000-0000497D0000}"/>
    <cellStyle name="Normal 6 3 2 9 5 3" xfId="32288" xr:uid="{00000000-0005-0000-0000-00004A7D0000}"/>
    <cellStyle name="Normal 6 3 2 9 5 4" xfId="32289" xr:uid="{00000000-0005-0000-0000-00004B7D0000}"/>
    <cellStyle name="Normal 6 3 2 9 6" xfId="32290" xr:uid="{00000000-0005-0000-0000-00004C7D0000}"/>
    <cellStyle name="Normal 6 3 2 9 6 2" xfId="32291" xr:uid="{00000000-0005-0000-0000-00004D7D0000}"/>
    <cellStyle name="Normal 6 3 2 9 6 3" xfId="32292" xr:uid="{00000000-0005-0000-0000-00004E7D0000}"/>
    <cellStyle name="Normal 6 3 2 9 7" xfId="32293" xr:uid="{00000000-0005-0000-0000-00004F7D0000}"/>
    <cellStyle name="Normal 6 3 2 9 8" xfId="32294" xr:uid="{00000000-0005-0000-0000-0000507D0000}"/>
    <cellStyle name="Normal 6 3 2 9 9" xfId="32295" xr:uid="{00000000-0005-0000-0000-0000517D0000}"/>
    <cellStyle name="Normal 6 3 20" xfId="32296" xr:uid="{00000000-0005-0000-0000-0000527D0000}"/>
    <cellStyle name="Normal 6 3 21" xfId="32297" xr:uid="{00000000-0005-0000-0000-0000537D0000}"/>
    <cellStyle name="Normal 6 3 3" xfId="137" xr:uid="{00000000-0005-0000-0000-0000547D0000}"/>
    <cellStyle name="Normal 6 3 3 10" xfId="32298" xr:uid="{00000000-0005-0000-0000-0000557D0000}"/>
    <cellStyle name="Normal 6 3 3 10 2" xfId="32299" xr:uid="{00000000-0005-0000-0000-0000567D0000}"/>
    <cellStyle name="Normal 6 3 3 10 2 2" xfId="32300" xr:uid="{00000000-0005-0000-0000-0000577D0000}"/>
    <cellStyle name="Normal 6 3 3 10 2 2 2" xfId="32301" xr:uid="{00000000-0005-0000-0000-0000587D0000}"/>
    <cellStyle name="Normal 6 3 3 10 2 2 3" xfId="32302" xr:uid="{00000000-0005-0000-0000-0000597D0000}"/>
    <cellStyle name="Normal 6 3 3 10 2 2 4" xfId="32303" xr:uid="{00000000-0005-0000-0000-00005A7D0000}"/>
    <cellStyle name="Normal 6 3 3 10 2 3" xfId="32304" xr:uid="{00000000-0005-0000-0000-00005B7D0000}"/>
    <cellStyle name="Normal 6 3 3 10 2 3 2" xfId="32305" xr:uid="{00000000-0005-0000-0000-00005C7D0000}"/>
    <cellStyle name="Normal 6 3 3 10 2 3 3" xfId="32306" xr:uid="{00000000-0005-0000-0000-00005D7D0000}"/>
    <cellStyle name="Normal 6 3 3 10 2 4" xfId="32307" xr:uid="{00000000-0005-0000-0000-00005E7D0000}"/>
    <cellStyle name="Normal 6 3 3 10 2 5" xfId="32308" xr:uid="{00000000-0005-0000-0000-00005F7D0000}"/>
    <cellStyle name="Normal 6 3 3 10 2 6" xfId="32309" xr:uid="{00000000-0005-0000-0000-0000607D0000}"/>
    <cellStyle name="Normal 6 3 3 10 3" xfId="32310" xr:uid="{00000000-0005-0000-0000-0000617D0000}"/>
    <cellStyle name="Normal 6 3 3 10 3 2" xfId="32311" xr:uid="{00000000-0005-0000-0000-0000627D0000}"/>
    <cellStyle name="Normal 6 3 3 10 3 3" xfId="32312" xr:uid="{00000000-0005-0000-0000-0000637D0000}"/>
    <cellStyle name="Normal 6 3 3 10 3 4" xfId="32313" xr:uid="{00000000-0005-0000-0000-0000647D0000}"/>
    <cellStyle name="Normal 6 3 3 10 4" xfId="32314" xr:uid="{00000000-0005-0000-0000-0000657D0000}"/>
    <cellStyle name="Normal 6 3 3 10 4 2" xfId="32315" xr:uid="{00000000-0005-0000-0000-0000667D0000}"/>
    <cellStyle name="Normal 6 3 3 10 4 3" xfId="32316" xr:uid="{00000000-0005-0000-0000-0000677D0000}"/>
    <cellStyle name="Normal 6 3 3 10 4 4" xfId="32317" xr:uid="{00000000-0005-0000-0000-0000687D0000}"/>
    <cellStyle name="Normal 6 3 3 10 5" xfId="32318" xr:uid="{00000000-0005-0000-0000-0000697D0000}"/>
    <cellStyle name="Normal 6 3 3 10 5 2" xfId="32319" xr:uid="{00000000-0005-0000-0000-00006A7D0000}"/>
    <cellStyle name="Normal 6 3 3 10 5 3" xfId="32320" xr:uid="{00000000-0005-0000-0000-00006B7D0000}"/>
    <cellStyle name="Normal 6 3 3 10 5 4" xfId="32321" xr:uid="{00000000-0005-0000-0000-00006C7D0000}"/>
    <cellStyle name="Normal 6 3 3 10 6" xfId="32322" xr:uid="{00000000-0005-0000-0000-00006D7D0000}"/>
    <cellStyle name="Normal 6 3 3 10 6 2" xfId="32323" xr:uid="{00000000-0005-0000-0000-00006E7D0000}"/>
    <cellStyle name="Normal 6 3 3 10 6 3" xfId="32324" xr:uid="{00000000-0005-0000-0000-00006F7D0000}"/>
    <cellStyle name="Normal 6 3 3 10 7" xfId="32325" xr:uid="{00000000-0005-0000-0000-0000707D0000}"/>
    <cellStyle name="Normal 6 3 3 10 8" xfId="32326" xr:uid="{00000000-0005-0000-0000-0000717D0000}"/>
    <cellStyle name="Normal 6 3 3 10 9" xfId="32327" xr:uid="{00000000-0005-0000-0000-0000727D0000}"/>
    <cellStyle name="Normal 6 3 3 11" xfId="32328" xr:uid="{00000000-0005-0000-0000-0000737D0000}"/>
    <cellStyle name="Normal 6 3 3 11 2" xfId="32329" xr:uid="{00000000-0005-0000-0000-0000747D0000}"/>
    <cellStyle name="Normal 6 3 3 11 2 2" xfId="32330" xr:uid="{00000000-0005-0000-0000-0000757D0000}"/>
    <cellStyle name="Normal 6 3 3 11 2 2 2" xfId="32331" xr:uid="{00000000-0005-0000-0000-0000767D0000}"/>
    <cellStyle name="Normal 6 3 3 11 2 2 3" xfId="32332" xr:uid="{00000000-0005-0000-0000-0000777D0000}"/>
    <cellStyle name="Normal 6 3 3 11 2 2 4" xfId="32333" xr:uid="{00000000-0005-0000-0000-0000787D0000}"/>
    <cellStyle name="Normal 6 3 3 11 2 3" xfId="32334" xr:uid="{00000000-0005-0000-0000-0000797D0000}"/>
    <cellStyle name="Normal 6 3 3 11 2 3 2" xfId="32335" xr:uid="{00000000-0005-0000-0000-00007A7D0000}"/>
    <cellStyle name="Normal 6 3 3 11 2 3 3" xfId="32336" xr:uid="{00000000-0005-0000-0000-00007B7D0000}"/>
    <cellStyle name="Normal 6 3 3 11 2 4" xfId="32337" xr:uid="{00000000-0005-0000-0000-00007C7D0000}"/>
    <cellStyle name="Normal 6 3 3 11 2 5" xfId="32338" xr:uid="{00000000-0005-0000-0000-00007D7D0000}"/>
    <cellStyle name="Normal 6 3 3 11 2 6" xfId="32339" xr:uid="{00000000-0005-0000-0000-00007E7D0000}"/>
    <cellStyle name="Normal 6 3 3 11 3" xfId="32340" xr:uid="{00000000-0005-0000-0000-00007F7D0000}"/>
    <cellStyle name="Normal 6 3 3 11 3 2" xfId="32341" xr:uid="{00000000-0005-0000-0000-0000807D0000}"/>
    <cellStyle name="Normal 6 3 3 11 3 3" xfId="32342" xr:uid="{00000000-0005-0000-0000-0000817D0000}"/>
    <cellStyle name="Normal 6 3 3 11 3 4" xfId="32343" xr:uid="{00000000-0005-0000-0000-0000827D0000}"/>
    <cellStyle name="Normal 6 3 3 11 4" xfId="32344" xr:uid="{00000000-0005-0000-0000-0000837D0000}"/>
    <cellStyle name="Normal 6 3 3 11 4 2" xfId="32345" xr:uid="{00000000-0005-0000-0000-0000847D0000}"/>
    <cellStyle name="Normal 6 3 3 11 4 3" xfId="32346" xr:uid="{00000000-0005-0000-0000-0000857D0000}"/>
    <cellStyle name="Normal 6 3 3 11 4 4" xfId="32347" xr:uid="{00000000-0005-0000-0000-0000867D0000}"/>
    <cellStyle name="Normal 6 3 3 11 5" xfId="32348" xr:uid="{00000000-0005-0000-0000-0000877D0000}"/>
    <cellStyle name="Normal 6 3 3 11 5 2" xfId="32349" xr:uid="{00000000-0005-0000-0000-0000887D0000}"/>
    <cellStyle name="Normal 6 3 3 11 5 3" xfId="32350" xr:uid="{00000000-0005-0000-0000-0000897D0000}"/>
    <cellStyle name="Normal 6 3 3 11 6" xfId="32351" xr:uid="{00000000-0005-0000-0000-00008A7D0000}"/>
    <cellStyle name="Normal 6 3 3 11 7" xfId="32352" xr:uid="{00000000-0005-0000-0000-00008B7D0000}"/>
    <cellStyle name="Normal 6 3 3 11 8" xfId="32353" xr:uid="{00000000-0005-0000-0000-00008C7D0000}"/>
    <cellStyle name="Normal 6 3 3 12" xfId="32354" xr:uid="{00000000-0005-0000-0000-00008D7D0000}"/>
    <cellStyle name="Normal 6 3 3 12 2" xfId="32355" xr:uid="{00000000-0005-0000-0000-00008E7D0000}"/>
    <cellStyle name="Normal 6 3 3 12 2 2" xfId="32356" xr:uid="{00000000-0005-0000-0000-00008F7D0000}"/>
    <cellStyle name="Normal 6 3 3 12 2 3" xfId="32357" xr:uid="{00000000-0005-0000-0000-0000907D0000}"/>
    <cellStyle name="Normal 6 3 3 12 2 4" xfId="32358" xr:uid="{00000000-0005-0000-0000-0000917D0000}"/>
    <cellStyle name="Normal 6 3 3 12 3" xfId="32359" xr:uid="{00000000-0005-0000-0000-0000927D0000}"/>
    <cellStyle name="Normal 6 3 3 12 3 2" xfId="32360" xr:uid="{00000000-0005-0000-0000-0000937D0000}"/>
    <cellStyle name="Normal 6 3 3 12 3 3" xfId="32361" xr:uid="{00000000-0005-0000-0000-0000947D0000}"/>
    <cellStyle name="Normal 6 3 3 12 3 4" xfId="32362" xr:uid="{00000000-0005-0000-0000-0000957D0000}"/>
    <cellStyle name="Normal 6 3 3 12 4" xfId="32363" xr:uid="{00000000-0005-0000-0000-0000967D0000}"/>
    <cellStyle name="Normal 6 3 3 12 4 2" xfId="32364" xr:uid="{00000000-0005-0000-0000-0000977D0000}"/>
    <cellStyle name="Normal 6 3 3 12 4 3" xfId="32365" xr:uid="{00000000-0005-0000-0000-0000987D0000}"/>
    <cellStyle name="Normal 6 3 3 12 5" xfId="32366" xr:uid="{00000000-0005-0000-0000-0000997D0000}"/>
    <cellStyle name="Normal 6 3 3 12 6" xfId="32367" xr:uid="{00000000-0005-0000-0000-00009A7D0000}"/>
    <cellStyle name="Normal 6 3 3 12 7" xfId="32368" xr:uid="{00000000-0005-0000-0000-00009B7D0000}"/>
    <cellStyle name="Normal 6 3 3 13" xfId="32369" xr:uid="{00000000-0005-0000-0000-00009C7D0000}"/>
    <cellStyle name="Normal 6 3 3 13 2" xfId="32370" xr:uid="{00000000-0005-0000-0000-00009D7D0000}"/>
    <cellStyle name="Normal 6 3 3 13 3" xfId="32371" xr:uid="{00000000-0005-0000-0000-00009E7D0000}"/>
    <cellStyle name="Normal 6 3 3 13 4" xfId="32372" xr:uid="{00000000-0005-0000-0000-00009F7D0000}"/>
    <cellStyle name="Normal 6 3 3 14" xfId="32373" xr:uid="{00000000-0005-0000-0000-0000A07D0000}"/>
    <cellStyle name="Normal 6 3 3 14 2" xfId="32374" xr:uid="{00000000-0005-0000-0000-0000A17D0000}"/>
    <cellStyle name="Normal 6 3 3 14 3" xfId="32375" xr:uid="{00000000-0005-0000-0000-0000A27D0000}"/>
    <cellStyle name="Normal 6 3 3 14 4" xfId="32376" xr:uid="{00000000-0005-0000-0000-0000A37D0000}"/>
    <cellStyle name="Normal 6 3 3 15" xfId="32377" xr:uid="{00000000-0005-0000-0000-0000A47D0000}"/>
    <cellStyle name="Normal 6 3 3 15 2" xfId="32378" xr:uid="{00000000-0005-0000-0000-0000A57D0000}"/>
    <cellStyle name="Normal 6 3 3 15 3" xfId="32379" xr:uid="{00000000-0005-0000-0000-0000A67D0000}"/>
    <cellStyle name="Normal 6 3 3 15 4" xfId="32380" xr:uid="{00000000-0005-0000-0000-0000A77D0000}"/>
    <cellStyle name="Normal 6 3 3 16" xfId="32381" xr:uid="{00000000-0005-0000-0000-0000A87D0000}"/>
    <cellStyle name="Normal 6 3 3 16 2" xfId="32382" xr:uid="{00000000-0005-0000-0000-0000A97D0000}"/>
    <cellStyle name="Normal 6 3 3 16 3" xfId="32383" xr:uid="{00000000-0005-0000-0000-0000AA7D0000}"/>
    <cellStyle name="Normal 6 3 3 17" xfId="32384" xr:uid="{00000000-0005-0000-0000-0000AB7D0000}"/>
    <cellStyle name="Normal 6 3 3 18" xfId="32385" xr:uid="{00000000-0005-0000-0000-0000AC7D0000}"/>
    <cellStyle name="Normal 6 3 3 19" xfId="32386" xr:uid="{00000000-0005-0000-0000-0000AD7D0000}"/>
    <cellStyle name="Normal 6 3 3 2" xfId="261" xr:uid="{00000000-0005-0000-0000-0000AE7D0000}"/>
    <cellStyle name="Normal 6 3 3 2 10" xfId="32387" xr:uid="{00000000-0005-0000-0000-0000AF7D0000}"/>
    <cellStyle name="Normal 6 3 3 2 10 2" xfId="32388" xr:uid="{00000000-0005-0000-0000-0000B07D0000}"/>
    <cellStyle name="Normal 6 3 3 2 10 3" xfId="32389" xr:uid="{00000000-0005-0000-0000-0000B17D0000}"/>
    <cellStyle name="Normal 6 3 3 2 10 4" xfId="32390" xr:uid="{00000000-0005-0000-0000-0000B27D0000}"/>
    <cellStyle name="Normal 6 3 3 2 11" xfId="32391" xr:uid="{00000000-0005-0000-0000-0000B37D0000}"/>
    <cellStyle name="Normal 6 3 3 2 11 2" xfId="32392" xr:uid="{00000000-0005-0000-0000-0000B47D0000}"/>
    <cellStyle name="Normal 6 3 3 2 11 3" xfId="32393" xr:uid="{00000000-0005-0000-0000-0000B57D0000}"/>
    <cellStyle name="Normal 6 3 3 2 12" xfId="32394" xr:uid="{00000000-0005-0000-0000-0000B67D0000}"/>
    <cellStyle name="Normal 6 3 3 2 13" xfId="32395" xr:uid="{00000000-0005-0000-0000-0000B77D0000}"/>
    <cellStyle name="Normal 6 3 3 2 14" xfId="32396" xr:uid="{00000000-0005-0000-0000-0000B87D0000}"/>
    <cellStyle name="Normal 6 3 3 2 2" xfId="551" xr:uid="{00000000-0005-0000-0000-0000B97D0000}"/>
    <cellStyle name="Normal 6 3 3 2 2 10" xfId="32397" xr:uid="{00000000-0005-0000-0000-0000BA7D0000}"/>
    <cellStyle name="Normal 6 3 3 2 2 11" xfId="32398" xr:uid="{00000000-0005-0000-0000-0000BB7D0000}"/>
    <cellStyle name="Normal 6 3 3 2 2 2" xfId="32399" xr:uid="{00000000-0005-0000-0000-0000BC7D0000}"/>
    <cellStyle name="Normal 6 3 3 2 2 2 10" xfId="32400" xr:uid="{00000000-0005-0000-0000-0000BD7D0000}"/>
    <cellStyle name="Normal 6 3 3 2 2 2 2" xfId="32401" xr:uid="{00000000-0005-0000-0000-0000BE7D0000}"/>
    <cellStyle name="Normal 6 3 3 2 2 2 2 2" xfId="32402" xr:uid="{00000000-0005-0000-0000-0000BF7D0000}"/>
    <cellStyle name="Normal 6 3 3 2 2 2 2 2 2" xfId="32403" xr:uid="{00000000-0005-0000-0000-0000C07D0000}"/>
    <cellStyle name="Normal 6 3 3 2 2 2 2 2 2 2" xfId="32404" xr:uid="{00000000-0005-0000-0000-0000C17D0000}"/>
    <cellStyle name="Normal 6 3 3 2 2 2 2 2 2 3" xfId="32405" xr:uid="{00000000-0005-0000-0000-0000C27D0000}"/>
    <cellStyle name="Normal 6 3 3 2 2 2 2 2 2 4" xfId="32406" xr:uid="{00000000-0005-0000-0000-0000C37D0000}"/>
    <cellStyle name="Normal 6 3 3 2 2 2 2 2 3" xfId="32407" xr:uid="{00000000-0005-0000-0000-0000C47D0000}"/>
    <cellStyle name="Normal 6 3 3 2 2 2 2 2 3 2" xfId="32408" xr:uid="{00000000-0005-0000-0000-0000C57D0000}"/>
    <cellStyle name="Normal 6 3 3 2 2 2 2 2 3 3" xfId="32409" xr:uid="{00000000-0005-0000-0000-0000C67D0000}"/>
    <cellStyle name="Normal 6 3 3 2 2 2 2 2 4" xfId="32410" xr:uid="{00000000-0005-0000-0000-0000C77D0000}"/>
    <cellStyle name="Normal 6 3 3 2 2 2 2 2 5" xfId="32411" xr:uid="{00000000-0005-0000-0000-0000C87D0000}"/>
    <cellStyle name="Normal 6 3 3 2 2 2 2 2 6" xfId="32412" xr:uid="{00000000-0005-0000-0000-0000C97D0000}"/>
    <cellStyle name="Normal 6 3 3 2 2 2 2 3" xfId="32413" xr:uid="{00000000-0005-0000-0000-0000CA7D0000}"/>
    <cellStyle name="Normal 6 3 3 2 2 2 2 3 2" xfId="32414" xr:uid="{00000000-0005-0000-0000-0000CB7D0000}"/>
    <cellStyle name="Normal 6 3 3 2 2 2 2 3 3" xfId="32415" xr:uid="{00000000-0005-0000-0000-0000CC7D0000}"/>
    <cellStyle name="Normal 6 3 3 2 2 2 2 3 4" xfId="32416" xr:uid="{00000000-0005-0000-0000-0000CD7D0000}"/>
    <cellStyle name="Normal 6 3 3 2 2 2 2 4" xfId="32417" xr:uid="{00000000-0005-0000-0000-0000CE7D0000}"/>
    <cellStyle name="Normal 6 3 3 2 2 2 2 4 2" xfId="32418" xr:uid="{00000000-0005-0000-0000-0000CF7D0000}"/>
    <cellStyle name="Normal 6 3 3 2 2 2 2 4 3" xfId="32419" xr:uid="{00000000-0005-0000-0000-0000D07D0000}"/>
    <cellStyle name="Normal 6 3 3 2 2 2 2 4 4" xfId="32420" xr:uid="{00000000-0005-0000-0000-0000D17D0000}"/>
    <cellStyle name="Normal 6 3 3 2 2 2 2 5" xfId="32421" xr:uid="{00000000-0005-0000-0000-0000D27D0000}"/>
    <cellStyle name="Normal 6 3 3 2 2 2 2 5 2" xfId="32422" xr:uid="{00000000-0005-0000-0000-0000D37D0000}"/>
    <cellStyle name="Normal 6 3 3 2 2 2 2 5 3" xfId="32423" xr:uid="{00000000-0005-0000-0000-0000D47D0000}"/>
    <cellStyle name="Normal 6 3 3 2 2 2 2 5 4" xfId="32424" xr:uid="{00000000-0005-0000-0000-0000D57D0000}"/>
    <cellStyle name="Normal 6 3 3 2 2 2 2 6" xfId="32425" xr:uid="{00000000-0005-0000-0000-0000D67D0000}"/>
    <cellStyle name="Normal 6 3 3 2 2 2 2 6 2" xfId="32426" xr:uid="{00000000-0005-0000-0000-0000D77D0000}"/>
    <cellStyle name="Normal 6 3 3 2 2 2 2 6 3" xfId="32427" xr:uid="{00000000-0005-0000-0000-0000D87D0000}"/>
    <cellStyle name="Normal 6 3 3 2 2 2 2 7" xfId="32428" xr:uid="{00000000-0005-0000-0000-0000D97D0000}"/>
    <cellStyle name="Normal 6 3 3 2 2 2 2 8" xfId="32429" xr:uid="{00000000-0005-0000-0000-0000DA7D0000}"/>
    <cellStyle name="Normal 6 3 3 2 2 2 2 9" xfId="32430" xr:uid="{00000000-0005-0000-0000-0000DB7D0000}"/>
    <cellStyle name="Normal 6 3 3 2 2 2 3" xfId="32431" xr:uid="{00000000-0005-0000-0000-0000DC7D0000}"/>
    <cellStyle name="Normal 6 3 3 2 2 2 3 2" xfId="32432" xr:uid="{00000000-0005-0000-0000-0000DD7D0000}"/>
    <cellStyle name="Normal 6 3 3 2 2 2 3 2 2" xfId="32433" xr:uid="{00000000-0005-0000-0000-0000DE7D0000}"/>
    <cellStyle name="Normal 6 3 3 2 2 2 3 2 3" xfId="32434" xr:uid="{00000000-0005-0000-0000-0000DF7D0000}"/>
    <cellStyle name="Normal 6 3 3 2 2 2 3 2 4" xfId="32435" xr:uid="{00000000-0005-0000-0000-0000E07D0000}"/>
    <cellStyle name="Normal 6 3 3 2 2 2 3 3" xfId="32436" xr:uid="{00000000-0005-0000-0000-0000E17D0000}"/>
    <cellStyle name="Normal 6 3 3 2 2 2 3 3 2" xfId="32437" xr:uid="{00000000-0005-0000-0000-0000E27D0000}"/>
    <cellStyle name="Normal 6 3 3 2 2 2 3 3 3" xfId="32438" xr:uid="{00000000-0005-0000-0000-0000E37D0000}"/>
    <cellStyle name="Normal 6 3 3 2 2 2 3 4" xfId="32439" xr:uid="{00000000-0005-0000-0000-0000E47D0000}"/>
    <cellStyle name="Normal 6 3 3 2 2 2 3 5" xfId="32440" xr:uid="{00000000-0005-0000-0000-0000E57D0000}"/>
    <cellStyle name="Normal 6 3 3 2 2 2 3 6" xfId="32441" xr:uid="{00000000-0005-0000-0000-0000E67D0000}"/>
    <cellStyle name="Normal 6 3 3 2 2 2 4" xfId="32442" xr:uid="{00000000-0005-0000-0000-0000E77D0000}"/>
    <cellStyle name="Normal 6 3 3 2 2 2 4 2" xfId="32443" xr:uid="{00000000-0005-0000-0000-0000E87D0000}"/>
    <cellStyle name="Normal 6 3 3 2 2 2 4 3" xfId="32444" xr:uid="{00000000-0005-0000-0000-0000E97D0000}"/>
    <cellStyle name="Normal 6 3 3 2 2 2 4 4" xfId="32445" xr:uid="{00000000-0005-0000-0000-0000EA7D0000}"/>
    <cellStyle name="Normal 6 3 3 2 2 2 5" xfId="32446" xr:uid="{00000000-0005-0000-0000-0000EB7D0000}"/>
    <cellStyle name="Normal 6 3 3 2 2 2 5 2" xfId="32447" xr:uid="{00000000-0005-0000-0000-0000EC7D0000}"/>
    <cellStyle name="Normal 6 3 3 2 2 2 5 3" xfId="32448" xr:uid="{00000000-0005-0000-0000-0000ED7D0000}"/>
    <cellStyle name="Normal 6 3 3 2 2 2 5 4" xfId="32449" xr:uid="{00000000-0005-0000-0000-0000EE7D0000}"/>
    <cellStyle name="Normal 6 3 3 2 2 2 6" xfId="32450" xr:uid="{00000000-0005-0000-0000-0000EF7D0000}"/>
    <cellStyle name="Normal 6 3 3 2 2 2 6 2" xfId="32451" xr:uid="{00000000-0005-0000-0000-0000F07D0000}"/>
    <cellStyle name="Normal 6 3 3 2 2 2 6 3" xfId="32452" xr:uid="{00000000-0005-0000-0000-0000F17D0000}"/>
    <cellStyle name="Normal 6 3 3 2 2 2 6 4" xfId="32453" xr:uid="{00000000-0005-0000-0000-0000F27D0000}"/>
    <cellStyle name="Normal 6 3 3 2 2 2 7" xfId="32454" xr:uid="{00000000-0005-0000-0000-0000F37D0000}"/>
    <cellStyle name="Normal 6 3 3 2 2 2 7 2" xfId="32455" xr:uid="{00000000-0005-0000-0000-0000F47D0000}"/>
    <cellStyle name="Normal 6 3 3 2 2 2 7 3" xfId="32456" xr:uid="{00000000-0005-0000-0000-0000F57D0000}"/>
    <cellStyle name="Normal 6 3 3 2 2 2 8" xfId="32457" xr:uid="{00000000-0005-0000-0000-0000F67D0000}"/>
    <cellStyle name="Normal 6 3 3 2 2 2 9" xfId="32458" xr:uid="{00000000-0005-0000-0000-0000F77D0000}"/>
    <cellStyle name="Normal 6 3 3 2 2 3" xfId="32459" xr:uid="{00000000-0005-0000-0000-0000F87D0000}"/>
    <cellStyle name="Normal 6 3 3 2 2 3 2" xfId="32460" xr:uid="{00000000-0005-0000-0000-0000F97D0000}"/>
    <cellStyle name="Normal 6 3 3 2 2 3 2 2" xfId="32461" xr:uid="{00000000-0005-0000-0000-0000FA7D0000}"/>
    <cellStyle name="Normal 6 3 3 2 2 3 2 2 2" xfId="32462" xr:uid="{00000000-0005-0000-0000-0000FB7D0000}"/>
    <cellStyle name="Normal 6 3 3 2 2 3 2 2 3" xfId="32463" xr:uid="{00000000-0005-0000-0000-0000FC7D0000}"/>
    <cellStyle name="Normal 6 3 3 2 2 3 2 2 4" xfId="32464" xr:uid="{00000000-0005-0000-0000-0000FD7D0000}"/>
    <cellStyle name="Normal 6 3 3 2 2 3 2 3" xfId="32465" xr:uid="{00000000-0005-0000-0000-0000FE7D0000}"/>
    <cellStyle name="Normal 6 3 3 2 2 3 2 3 2" xfId="32466" xr:uid="{00000000-0005-0000-0000-0000FF7D0000}"/>
    <cellStyle name="Normal 6 3 3 2 2 3 2 3 3" xfId="32467" xr:uid="{00000000-0005-0000-0000-0000007E0000}"/>
    <cellStyle name="Normal 6 3 3 2 2 3 2 4" xfId="32468" xr:uid="{00000000-0005-0000-0000-0000017E0000}"/>
    <cellStyle name="Normal 6 3 3 2 2 3 2 5" xfId="32469" xr:uid="{00000000-0005-0000-0000-0000027E0000}"/>
    <cellStyle name="Normal 6 3 3 2 2 3 2 6" xfId="32470" xr:uid="{00000000-0005-0000-0000-0000037E0000}"/>
    <cellStyle name="Normal 6 3 3 2 2 3 3" xfId="32471" xr:uid="{00000000-0005-0000-0000-0000047E0000}"/>
    <cellStyle name="Normal 6 3 3 2 2 3 3 2" xfId="32472" xr:uid="{00000000-0005-0000-0000-0000057E0000}"/>
    <cellStyle name="Normal 6 3 3 2 2 3 3 3" xfId="32473" xr:uid="{00000000-0005-0000-0000-0000067E0000}"/>
    <cellStyle name="Normal 6 3 3 2 2 3 3 4" xfId="32474" xr:uid="{00000000-0005-0000-0000-0000077E0000}"/>
    <cellStyle name="Normal 6 3 3 2 2 3 4" xfId="32475" xr:uid="{00000000-0005-0000-0000-0000087E0000}"/>
    <cellStyle name="Normal 6 3 3 2 2 3 4 2" xfId="32476" xr:uid="{00000000-0005-0000-0000-0000097E0000}"/>
    <cellStyle name="Normal 6 3 3 2 2 3 4 3" xfId="32477" xr:uid="{00000000-0005-0000-0000-00000A7E0000}"/>
    <cellStyle name="Normal 6 3 3 2 2 3 4 4" xfId="32478" xr:uid="{00000000-0005-0000-0000-00000B7E0000}"/>
    <cellStyle name="Normal 6 3 3 2 2 3 5" xfId="32479" xr:uid="{00000000-0005-0000-0000-00000C7E0000}"/>
    <cellStyle name="Normal 6 3 3 2 2 3 5 2" xfId="32480" xr:uid="{00000000-0005-0000-0000-00000D7E0000}"/>
    <cellStyle name="Normal 6 3 3 2 2 3 5 3" xfId="32481" xr:uid="{00000000-0005-0000-0000-00000E7E0000}"/>
    <cellStyle name="Normal 6 3 3 2 2 3 5 4" xfId="32482" xr:uid="{00000000-0005-0000-0000-00000F7E0000}"/>
    <cellStyle name="Normal 6 3 3 2 2 3 6" xfId="32483" xr:uid="{00000000-0005-0000-0000-0000107E0000}"/>
    <cellStyle name="Normal 6 3 3 2 2 3 6 2" xfId="32484" xr:uid="{00000000-0005-0000-0000-0000117E0000}"/>
    <cellStyle name="Normal 6 3 3 2 2 3 6 3" xfId="32485" xr:uid="{00000000-0005-0000-0000-0000127E0000}"/>
    <cellStyle name="Normal 6 3 3 2 2 3 7" xfId="32486" xr:uid="{00000000-0005-0000-0000-0000137E0000}"/>
    <cellStyle name="Normal 6 3 3 2 2 3 8" xfId="32487" xr:uid="{00000000-0005-0000-0000-0000147E0000}"/>
    <cellStyle name="Normal 6 3 3 2 2 3 9" xfId="32488" xr:uid="{00000000-0005-0000-0000-0000157E0000}"/>
    <cellStyle name="Normal 6 3 3 2 2 4" xfId="32489" xr:uid="{00000000-0005-0000-0000-0000167E0000}"/>
    <cellStyle name="Normal 6 3 3 2 2 4 2" xfId="32490" xr:uid="{00000000-0005-0000-0000-0000177E0000}"/>
    <cellStyle name="Normal 6 3 3 2 2 4 2 2" xfId="32491" xr:uid="{00000000-0005-0000-0000-0000187E0000}"/>
    <cellStyle name="Normal 6 3 3 2 2 4 2 3" xfId="32492" xr:uid="{00000000-0005-0000-0000-0000197E0000}"/>
    <cellStyle name="Normal 6 3 3 2 2 4 2 4" xfId="32493" xr:uid="{00000000-0005-0000-0000-00001A7E0000}"/>
    <cellStyle name="Normal 6 3 3 2 2 4 3" xfId="32494" xr:uid="{00000000-0005-0000-0000-00001B7E0000}"/>
    <cellStyle name="Normal 6 3 3 2 2 4 3 2" xfId="32495" xr:uid="{00000000-0005-0000-0000-00001C7E0000}"/>
    <cellStyle name="Normal 6 3 3 2 2 4 3 3" xfId="32496" xr:uid="{00000000-0005-0000-0000-00001D7E0000}"/>
    <cellStyle name="Normal 6 3 3 2 2 4 4" xfId="32497" xr:uid="{00000000-0005-0000-0000-00001E7E0000}"/>
    <cellStyle name="Normal 6 3 3 2 2 4 5" xfId="32498" xr:uid="{00000000-0005-0000-0000-00001F7E0000}"/>
    <cellStyle name="Normal 6 3 3 2 2 4 6" xfId="32499" xr:uid="{00000000-0005-0000-0000-0000207E0000}"/>
    <cellStyle name="Normal 6 3 3 2 2 5" xfId="32500" xr:uid="{00000000-0005-0000-0000-0000217E0000}"/>
    <cellStyle name="Normal 6 3 3 2 2 5 2" xfId="32501" xr:uid="{00000000-0005-0000-0000-0000227E0000}"/>
    <cellStyle name="Normal 6 3 3 2 2 5 3" xfId="32502" xr:uid="{00000000-0005-0000-0000-0000237E0000}"/>
    <cellStyle name="Normal 6 3 3 2 2 5 4" xfId="32503" xr:uid="{00000000-0005-0000-0000-0000247E0000}"/>
    <cellStyle name="Normal 6 3 3 2 2 6" xfId="32504" xr:uid="{00000000-0005-0000-0000-0000257E0000}"/>
    <cellStyle name="Normal 6 3 3 2 2 6 2" xfId="32505" xr:uid="{00000000-0005-0000-0000-0000267E0000}"/>
    <cellStyle name="Normal 6 3 3 2 2 6 3" xfId="32506" xr:uid="{00000000-0005-0000-0000-0000277E0000}"/>
    <cellStyle name="Normal 6 3 3 2 2 6 4" xfId="32507" xr:uid="{00000000-0005-0000-0000-0000287E0000}"/>
    <cellStyle name="Normal 6 3 3 2 2 7" xfId="32508" xr:uid="{00000000-0005-0000-0000-0000297E0000}"/>
    <cellStyle name="Normal 6 3 3 2 2 7 2" xfId="32509" xr:uid="{00000000-0005-0000-0000-00002A7E0000}"/>
    <cellStyle name="Normal 6 3 3 2 2 7 3" xfId="32510" xr:uid="{00000000-0005-0000-0000-00002B7E0000}"/>
    <cellStyle name="Normal 6 3 3 2 2 7 4" xfId="32511" xr:uid="{00000000-0005-0000-0000-00002C7E0000}"/>
    <cellStyle name="Normal 6 3 3 2 2 8" xfId="32512" xr:uid="{00000000-0005-0000-0000-00002D7E0000}"/>
    <cellStyle name="Normal 6 3 3 2 2 8 2" xfId="32513" xr:uid="{00000000-0005-0000-0000-00002E7E0000}"/>
    <cellStyle name="Normal 6 3 3 2 2 8 3" xfId="32514" xr:uid="{00000000-0005-0000-0000-00002F7E0000}"/>
    <cellStyle name="Normal 6 3 3 2 2 9" xfId="32515" xr:uid="{00000000-0005-0000-0000-0000307E0000}"/>
    <cellStyle name="Normal 6 3 3 2 3" xfId="32516" xr:uid="{00000000-0005-0000-0000-0000317E0000}"/>
    <cellStyle name="Normal 6 3 3 2 3 10" xfId="32517" xr:uid="{00000000-0005-0000-0000-0000327E0000}"/>
    <cellStyle name="Normal 6 3 3 2 3 2" xfId="32518" xr:uid="{00000000-0005-0000-0000-0000337E0000}"/>
    <cellStyle name="Normal 6 3 3 2 3 2 2" xfId="32519" xr:uid="{00000000-0005-0000-0000-0000347E0000}"/>
    <cellStyle name="Normal 6 3 3 2 3 2 2 2" xfId="32520" xr:uid="{00000000-0005-0000-0000-0000357E0000}"/>
    <cellStyle name="Normal 6 3 3 2 3 2 2 2 2" xfId="32521" xr:uid="{00000000-0005-0000-0000-0000367E0000}"/>
    <cellStyle name="Normal 6 3 3 2 3 2 2 2 3" xfId="32522" xr:uid="{00000000-0005-0000-0000-0000377E0000}"/>
    <cellStyle name="Normal 6 3 3 2 3 2 2 2 4" xfId="32523" xr:uid="{00000000-0005-0000-0000-0000387E0000}"/>
    <cellStyle name="Normal 6 3 3 2 3 2 2 3" xfId="32524" xr:uid="{00000000-0005-0000-0000-0000397E0000}"/>
    <cellStyle name="Normal 6 3 3 2 3 2 2 3 2" xfId="32525" xr:uid="{00000000-0005-0000-0000-00003A7E0000}"/>
    <cellStyle name="Normal 6 3 3 2 3 2 2 3 3" xfId="32526" xr:uid="{00000000-0005-0000-0000-00003B7E0000}"/>
    <cellStyle name="Normal 6 3 3 2 3 2 2 4" xfId="32527" xr:uid="{00000000-0005-0000-0000-00003C7E0000}"/>
    <cellStyle name="Normal 6 3 3 2 3 2 2 5" xfId="32528" xr:uid="{00000000-0005-0000-0000-00003D7E0000}"/>
    <cellStyle name="Normal 6 3 3 2 3 2 2 6" xfId="32529" xr:uid="{00000000-0005-0000-0000-00003E7E0000}"/>
    <cellStyle name="Normal 6 3 3 2 3 2 3" xfId="32530" xr:uid="{00000000-0005-0000-0000-00003F7E0000}"/>
    <cellStyle name="Normal 6 3 3 2 3 2 3 2" xfId="32531" xr:uid="{00000000-0005-0000-0000-0000407E0000}"/>
    <cellStyle name="Normal 6 3 3 2 3 2 3 3" xfId="32532" xr:uid="{00000000-0005-0000-0000-0000417E0000}"/>
    <cellStyle name="Normal 6 3 3 2 3 2 3 4" xfId="32533" xr:uid="{00000000-0005-0000-0000-0000427E0000}"/>
    <cellStyle name="Normal 6 3 3 2 3 2 4" xfId="32534" xr:uid="{00000000-0005-0000-0000-0000437E0000}"/>
    <cellStyle name="Normal 6 3 3 2 3 2 4 2" xfId="32535" xr:uid="{00000000-0005-0000-0000-0000447E0000}"/>
    <cellStyle name="Normal 6 3 3 2 3 2 4 3" xfId="32536" xr:uid="{00000000-0005-0000-0000-0000457E0000}"/>
    <cellStyle name="Normal 6 3 3 2 3 2 4 4" xfId="32537" xr:uid="{00000000-0005-0000-0000-0000467E0000}"/>
    <cellStyle name="Normal 6 3 3 2 3 2 5" xfId="32538" xr:uid="{00000000-0005-0000-0000-0000477E0000}"/>
    <cellStyle name="Normal 6 3 3 2 3 2 5 2" xfId="32539" xr:uid="{00000000-0005-0000-0000-0000487E0000}"/>
    <cellStyle name="Normal 6 3 3 2 3 2 5 3" xfId="32540" xr:uid="{00000000-0005-0000-0000-0000497E0000}"/>
    <cellStyle name="Normal 6 3 3 2 3 2 5 4" xfId="32541" xr:uid="{00000000-0005-0000-0000-00004A7E0000}"/>
    <cellStyle name="Normal 6 3 3 2 3 2 6" xfId="32542" xr:uid="{00000000-0005-0000-0000-00004B7E0000}"/>
    <cellStyle name="Normal 6 3 3 2 3 2 6 2" xfId="32543" xr:uid="{00000000-0005-0000-0000-00004C7E0000}"/>
    <cellStyle name="Normal 6 3 3 2 3 2 6 3" xfId="32544" xr:uid="{00000000-0005-0000-0000-00004D7E0000}"/>
    <cellStyle name="Normal 6 3 3 2 3 2 7" xfId="32545" xr:uid="{00000000-0005-0000-0000-00004E7E0000}"/>
    <cellStyle name="Normal 6 3 3 2 3 2 8" xfId="32546" xr:uid="{00000000-0005-0000-0000-00004F7E0000}"/>
    <cellStyle name="Normal 6 3 3 2 3 2 9" xfId="32547" xr:uid="{00000000-0005-0000-0000-0000507E0000}"/>
    <cellStyle name="Normal 6 3 3 2 3 3" xfId="32548" xr:uid="{00000000-0005-0000-0000-0000517E0000}"/>
    <cellStyle name="Normal 6 3 3 2 3 3 2" xfId="32549" xr:uid="{00000000-0005-0000-0000-0000527E0000}"/>
    <cellStyle name="Normal 6 3 3 2 3 3 2 2" xfId="32550" xr:uid="{00000000-0005-0000-0000-0000537E0000}"/>
    <cellStyle name="Normal 6 3 3 2 3 3 2 3" xfId="32551" xr:uid="{00000000-0005-0000-0000-0000547E0000}"/>
    <cellStyle name="Normal 6 3 3 2 3 3 2 4" xfId="32552" xr:uid="{00000000-0005-0000-0000-0000557E0000}"/>
    <cellStyle name="Normal 6 3 3 2 3 3 3" xfId="32553" xr:uid="{00000000-0005-0000-0000-0000567E0000}"/>
    <cellStyle name="Normal 6 3 3 2 3 3 3 2" xfId="32554" xr:uid="{00000000-0005-0000-0000-0000577E0000}"/>
    <cellStyle name="Normal 6 3 3 2 3 3 3 3" xfId="32555" xr:uid="{00000000-0005-0000-0000-0000587E0000}"/>
    <cellStyle name="Normal 6 3 3 2 3 3 4" xfId="32556" xr:uid="{00000000-0005-0000-0000-0000597E0000}"/>
    <cellStyle name="Normal 6 3 3 2 3 3 5" xfId="32557" xr:uid="{00000000-0005-0000-0000-00005A7E0000}"/>
    <cellStyle name="Normal 6 3 3 2 3 3 6" xfId="32558" xr:uid="{00000000-0005-0000-0000-00005B7E0000}"/>
    <cellStyle name="Normal 6 3 3 2 3 4" xfId="32559" xr:uid="{00000000-0005-0000-0000-00005C7E0000}"/>
    <cellStyle name="Normal 6 3 3 2 3 4 2" xfId="32560" xr:uid="{00000000-0005-0000-0000-00005D7E0000}"/>
    <cellStyle name="Normal 6 3 3 2 3 4 3" xfId="32561" xr:uid="{00000000-0005-0000-0000-00005E7E0000}"/>
    <cellStyle name="Normal 6 3 3 2 3 4 4" xfId="32562" xr:uid="{00000000-0005-0000-0000-00005F7E0000}"/>
    <cellStyle name="Normal 6 3 3 2 3 5" xfId="32563" xr:uid="{00000000-0005-0000-0000-0000607E0000}"/>
    <cellStyle name="Normal 6 3 3 2 3 5 2" xfId="32564" xr:uid="{00000000-0005-0000-0000-0000617E0000}"/>
    <cellStyle name="Normal 6 3 3 2 3 5 3" xfId="32565" xr:uid="{00000000-0005-0000-0000-0000627E0000}"/>
    <cellStyle name="Normal 6 3 3 2 3 5 4" xfId="32566" xr:uid="{00000000-0005-0000-0000-0000637E0000}"/>
    <cellStyle name="Normal 6 3 3 2 3 6" xfId="32567" xr:uid="{00000000-0005-0000-0000-0000647E0000}"/>
    <cellStyle name="Normal 6 3 3 2 3 6 2" xfId="32568" xr:uid="{00000000-0005-0000-0000-0000657E0000}"/>
    <cellStyle name="Normal 6 3 3 2 3 6 3" xfId="32569" xr:uid="{00000000-0005-0000-0000-0000667E0000}"/>
    <cellStyle name="Normal 6 3 3 2 3 6 4" xfId="32570" xr:uid="{00000000-0005-0000-0000-0000677E0000}"/>
    <cellStyle name="Normal 6 3 3 2 3 7" xfId="32571" xr:uid="{00000000-0005-0000-0000-0000687E0000}"/>
    <cellStyle name="Normal 6 3 3 2 3 7 2" xfId="32572" xr:uid="{00000000-0005-0000-0000-0000697E0000}"/>
    <cellStyle name="Normal 6 3 3 2 3 7 3" xfId="32573" xr:uid="{00000000-0005-0000-0000-00006A7E0000}"/>
    <cellStyle name="Normal 6 3 3 2 3 8" xfId="32574" xr:uid="{00000000-0005-0000-0000-00006B7E0000}"/>
    <cellStyle name="Normal 6 3 3 2 3 9" xfId="32575" xr:uid="{00000000-0005-0000-0000-00006C7E0000}"/>
    <cellStyle name="Normal 6 3 3 2 4" xfId="32576" xr:uid="{00000000-0005-0000-0000-00006D7E0000}"/>
    <cellStyle name="Normal 6 3 3 2 4 2" xfId="32577" xr:uid="{00000000-0005-0000-0000-00006E7E0000}"/>
    <cellStyle name="Normal 6 3 3 2 4 2 2" xfId="32578" xr:uid="{00000000-0005-0000-0000-00006F7E0000}"/>
    <cellStyle name="Normal 6 3 3 2 4 2 2 2" xfId="32579" xr:uid="{00000000-0005-0000-0000-0000707E0000}"/>
    <cellStyle name="Normal 6 3 3 2 4 2 2 3" xfId="32580" xr:uid="{00000000-0005-0000-0000-0000717E0000}"/>
    <cellStyle name="Normal 6 3 3 2 4 2 2 4" xfId="32581" xr:uid="{00000000-0005-0000-0000-0000727E0000}"/>
    <cellStyle name="Normal 6 3 3 2 4 2 3" xfId="32582" xr:uid="{00000000-0005-0000-0000-0000737E0000}"/>
    <cellStyle name="Normal 6 3 3 2 4 2 3 2" xfId="32583" xr:uid="{00000000-0005-0000-0000-0000747E0000}"/>
    <cellStyle name="Normal 6 3 3 2 4 2 3 3" xfId="32584" xr:uid="{00000000-0005-0000-0000-0000757E0000}"/>
    <cellStyle name="Normal 6 3 3 2 4 2 4" xfId="32585" xr:uid="{00000000-0005-0000-0000-0000767E0000}"/>
    <cellStyle name="Normal 6 3 3 2 4 2 5" xfId="32586" xr:uid="{00000000-0005-0000-0000-0000777E0000}"/>
    <cellStyle name="Normal 6 3 3 2 4 2 6" xfId="32587" xr:uid="{00000000-0005-0000-0000-0000787E0000}"/>
    <cellStyle name="Normal 6 3 3 2 4 3" xfId="32588" xr:uid="{00000000-0005-0000-0000-0000797E0000}"/>
    <cellStyle name="Normal 6 3 3 2 4 3 2" xfId="32589" xr:uid="{00000000-0005-0000-0000-00007A7E0000}"/>
    <cellStyle name="Normal 6 3 3 2 4 3 3" xfId="32590" xr:uid="{00000000-0005-0000-0000-00007B7E0000}"/>
    <cellStyle name="Normal 6 3 3 2 4 3 4" xfId="32591" xr:uid="{00000000-0005-0000-0000-00007C7E0000}"/>
    <cellStyle name="Normal 6 3 3 2 4 4" xfId="32592" xr:uid="{00000000-0005-0000-0000-00007D7E0000}"/>
    <cellStyle name="Normal 6 3 3 2 4 4 2" xfId="32593" xr:uid="{00000000-0005-0000-0000-00007E7E0000}"/>
    <cellStyle name="Normal 6 3 3 2 4 4 3" xfId="32594" xr:uid="{00000000-0005-0000-0000-00007F7E0000}"/>
    <cellStyle name="Normal 6 3 3 2 4 4 4" xfId="32595" xr:uid="{00000000-0005-0000-0000-0000807E0000}"/>
    <cellStyle name="Normal 6 3 3 2 4 5" xfId="32596" xr:uid="{00000000-0005-0000-0000-0000817E0000}"/>
    <cellStyle name="Normal 6 3 3 2 4 5 2" xfId="32597" xr:uid="{00000000-0005-0000-0000-0000827E0000}"/>
    <cellStyle name="Normal 6 3 3 2 4 5 3" xfId="32598" xr:uid="{00000000-0005-0000-0000-0000837E0000}"/>
    <cellStyle name="Normal 6 3 3 2 4 5 4" xfId="32599" xr:uid="{00000000-0005-0000-0000-0000847E0000}"/>
    <cellStyle name="Normal 6 3 3 2 4 6" xfId="32600" xr:uid="{00000000-0005-0000-0000-0000857E0000}"/>
    <cellStyle name="Normal 6 3 3 2 4 6 2" xfId="32601" xr:uid="{00000000-0005-0000-0000-0000867E0000}"/>
    <cellStyle name="Normal 6 3 3 2 4 6 3" xfId="32602" xr:uid="{00000000-0005-0000-0000-0000877E0000}"/>
    <cellStyle name="Normal 6 3 3 2 4 7" xfId="32603" xr:uid="{00000000-0005-0000-0000-0000887E0000}"/>
    <cellStyle name="Normal 6 3 3 2 4 8" xfId="32604" xr:uid="{00000000-0005-0000-0000-0000897E0000}"/>
    <cellStyle name="Normal 6 3 3 2 4 9" xfId="32605" xr:uid="{00000000-0005-0000-0000-00008A7E0000}"/>
    <cellStyle name="Normal 6 3 3 2 5" xfId="32606" xr:uid="{00000000-0005-0000-0000-00008B7E0000}"/>
    <cellStyle name="Normal 6 3 3 2 5 2" xfId="32607" xr:uid="{00000000-0005-0000-0000-00008C7E0000}"/>
    <cellStyle name="Normal 6 3 3 2 5 2 2" xfId="32608" xr:uid="{00000000-0005-0000-0000-00008D7E0000}"/>
    <cellStyle name="Normal 6 3 3 2 5 2 2 2" xfId="32609" xr:uid="{00000000-0005-0000-0000-00008E7E0000}"/>
    <cellStyle name="Normal 6 3 3 2 5 2 2 3" xfId="32610" xr:uid="{00000000-0005-0000-0000-00008F7E0000}"/>
    <cellStyle name="Normal 6 3 3 2 5 2 2 4" xfId="32611" xr:uid="{00000000-0005-0000-0000-0000907E0000}"/>
    <cellStyle name="Normal 6 3 3 2 5 2 3" xfId="32612" xr:uid="{00000000-0005-0000-0000-0000917E0000}"/>
    <cellStyle name="Normal 6 3 3 2 5 2 3 2" xfId="32613" xr:uid="{00000000-0005-0000-0000-0000927E0000}"/>
    <cellStyle name="Normal 6 3 3 2 5 2 3 3" xfId="32614" xr:uid="{00000000-0005-0000-0000-0000937E0000}"/>
    <cellStyle name="Normal 6 3 3 2 5 2 4" xfId="32615" xr:uid="{00000000-0005-0000-0000-0000947E0000}"/>
    <cellStyle name="Normal 6 3 3 2 5 2 5" xfId="32616" xr:uid="{00000000-0005-0000-0000-0000957E0000}"/>
    <cellStyle name="Normal 6 3 3 2 5 2 6" xfId="32617" xr:uid="{00000000-0005-0000-0000-0000967E0000}"/>
    <cellStyle name="Normal 6 3 3 2 5 3" xfId="32618" xr:uid="{00000000-0005-0000-0000-0000977E0000}"/>
    <cellStyle name="Normal 6 3 3 2 5 3 2" xfId="32619" xr:uid="{00000000-0005-0000-0000-0000987E0000}"/>
    <cellStyle name="Normal 6 3 3 2 5 3 3" xfId="32620" xr:uid="{00000000-0005-0000-0000-0000997E0000}"/>
    <cellStyle name="Normal 6 3 3 2 5 3 4" xfId="32621" xr:uid="{00000000-0005-0000-0000-00009A7E0000}"/>
    <cellStyle name="Normal 6 3 3 2 5 4" xfId="32622" xr:uid="{00000000-0005-0000-0000-00009B7E0000}"/>
    <cellStyle name="Normal 6 3 3 2 5 4 2" xfId="32623" xr:uid="{00000000-0005-0000-0000-00009C7E0000}"/>
    <cellStyle name="Normal 6 3 3 2 5 4 3" xfId="32624" xr:uid="{00000000-0005-0000-0000-00009D7E0000}"/>
    <cellStyle name="Normal 6 3 3 2 5 4 4" xfId="32625" xr:uid="{00000000-0005-0000-0000-00009E7E0000}"/>
    <cellStyle name="Normal 6 3 3 2 5 5" xfId="32626" xr:uid="{00000000-0005-0000-0000-00009F7E0000}"/>
    <cellStyle name="Normal 6 3 3 2 5 5 2" xfId="32627" xr:uid="{00000000-0005-0000-0000-0000A07E0000}"/>
    <cellStyle name="Normal 6 3 3 2 5 5 3" xfId="32628" xr:uid="{00000000-0005-0000-0000-0000A17E0000}"/>
    <cellStyle name="Normal 6 3 3 2 5 5 4" xfId="32629" xr:uid="{00000000-0005-0000-0000-0000A27E0000}"/>
    <cellStyle name="Normal 6 3 3 2 5 6" xfId="32630" xr:uid="{00000000-0005-0000-0000-0000A37E0000}"/>
    <cellStyle name="Normal 6 3 3 2 5 6 2" xfId="32631" xr:uid="{00000000-0005-0000-0000-0000A47E0000}"/>
    <cellStyle name="Normal 6 3 3 2 5 6 3" xfId="32632" xr:uid="{00000000-0005-0000-0000-0000A57E0000}"/>
    <cellStyle name="Normal 6 3 3 2 5 7" xfId="32633" xr:uid="{00000000-0005-0000-0000-0000A67E0000}"/>
    <cellStyle name="Normal 6 3 3 2 5 8" xfId="32634" xr:uid="{00000000-0005-0000-0000-0000A77E0000}"/>
    <cellStyle name="Normal 6 3 3 2 5 9" xfId="32635" xr:uid="{00000000-0005-0000-0000-0000A87E0000}"/>
    <cellStyle name="Normal 6 3 3 2 6" xfId="32636" xr:uid="{00000000-0005-0000-0000-0000A97E0000}"/>
    <cellStyle name="Normal 6 3 3 2 6 2" xfId="32637" xr:uid="{00000000-0005-0000-0000-0000AA7E0000}"/>
    <cellStyle name="Normal 6 3 3 2 6 2 2" xfId="32638" xr:uid="{00000000-0005-0000-0000-0000AB7E0000}"/>
    <cellStyle name="Normal 6 3 3 2 6 2 2 2" xfId="32639" xr:uid="{00000000-0005-0000-0000-0000AC7E0000}"/>
    <cellStyle name="Normal 6 3 3 2 6 2 2 3" xfId="32640" xr:uid="{00000000-0005-0000-0000-0000AD7E0000}"/>
    <cellStyle name="Normal 6 3 3 2 6 2 2 4" xfId="32641" xr:uid="{00000000-0005-0000-0000-0000AE7E0000}"/>
    <cellStyle name="Normal 6 3 3 2 6 2 3" xfId="32642" xr:uid="{00000000-0005-0000-0000-0000AF7E0000}"/>
    <cellStyle name="Normal 6 3 3 2 6 2 3 2" xfId="32643" xr:uid="{00000000-0005-0000-0000-0000B07E0000}"/>
    <cellStyle name="Normal 6 3 3 2 6 2 3 3" xfId="32644" xr:uid="{00000000-0005-0000-0000-0000B17E0000}"/>
    <cellStyle name="Normal 6 3 3 2 6 2 4" xfId="32645" xr:uid="{00000000-0005-0000-0000-0000B27E0000}"/>
    <cellStyle name="Normal 6 3 3 2 6 2 5" xfId="32646" xr:uid="{00000000-0005-0000-0000-0000B37E0000}"/>
    <cellStyle name="Normal 6 3 3 2 6 2 6" xfId="32647" xr:uid="{00000000-0005-0000-0000-0000B47E0000}"/>
    <cellStyle name="Normal 6 3 3 2 6 3" xfId="32648" xr:uid="{00000000-0005-0000-0000-0000B57E0000}"/>
    <cellStyle name="Normal 6 3 3 2 6 3 2" xfId="32649" xr:uid="{00000000-0005-0000-0000-0000B67E0000}"/>
    <cellStyle name="Normal 6 3 3 2 6 3 3" xfId="32650" xr:uid="{00000000-0005-0000-0000-0000B77E0000}"/>
    <cellStyle name="Normal 6 3 3 2 6 3 4" xfId="32651" xr:uid="{00000000-0005-0000-0000-0000B87E0000}"/>
    <cellStyle name="Normal 6 3 3 2 6 4" xfId="32652" xr:uid="{00000000-0005-0000-0000-0000B97E0000}"/>
    <cellStyle name="Normal 6 3 3 2 6 4 2" xfId="32653" xr:uid="{00000000-0005-0000-0000-0000BA7E0000}"/>
    <cellStyle name="Normal 6 3 3 2 6 4 3" xfId="32654" xr:uid="{00000000-0005-0000-0000-0000BB7E0000}"/>
    <cellStyle name="Normal 6 3 3 2 6 4 4" xfId="32655" xr:uid="{00000000-0005-0000-0000-0000BC7E0000}"/>
    <cellStyle name="Normal 6 3 3 2 6 5" xfId="32656" xr:uid="{00000000-0005-0000-0000-0000BD7E0000}"/>
    <cellStyle name="Normal 6 3 3 2 6 5 2" xfId="32657" xr:uid="{00000000-0005-0000-0000-0000BE7E0000}"/>
    <cellStyle name="Normal 6 3 3 2 6 5 3" xfId="32658" xr:uid="{00000000-0005-0000-0000-0000BF7E0000}"/>
    <cellStyle name="Normal 6 3 3 2 6 6" xfId="32659" xr:uid="{00000000-0005-0000-0000-0000C07E0000}"/>
    <cellStyle name="Normal 6 3 3 2 6 7" xfId="32660" xr:uid="{00000000-0005-0000-0000-0000C17E0000}"/>
    <cellStyle name="Normal 6 3 3 2 6 8" xfId="32661" xr:uid="{00000000-0005-0000-0000-0000C27E0000}"/>
    <cellStyle name="Normal 6 3 3 2 7" xfId="32662" xr:uid="{00000000-0005-0000-0000-0000C37E0000}"/>
    <cellStyle name="Normal 6 3 3 2 7 2" xfId="32663" xr:uid="{00000000-0005-0000-0000-0000C47E0000}"/>
    <cellStyle name="Normal 6 3 3 2 7 2 2" xfId="32664" xr:uid="{00000000-0005-0000-0000-0000C57E0000}"/>
    <cellStyle name="Normal 6 3 3 2 7 2 3" xfId="32665" xr:uid="{00000000-0005-0000-0000-0000C67E0000}"/>
    <cellStyle name="Normal 6 3 3 2 7 2 4" xfId="32666" xr:uid="{00000000-0005-0000-0000-0000C77E0000}"/>
    <cellStyle name="Normal 6 3 3 2 7 3" xfId="32667" xr:uid="{00000000-0005-0000-0000-0000C87E0000}"/>
    <cellStyle name="Normal 6 3 3 2 7 3 2" xfId="32668" xr:uid="{00000000-0005-0000-0000-0000C97E0000}"/>
    <cellStyle name="Normal 6 3 3 2 7 3 3" xfId="32669" xr:uid="{00000000-0005-0000-0000-0000CA7E0000}"/>
    <cellStyle name="Normal 6 3 3 2 7 4" xfId="32670" xr:uid="{00000000-0005-0000-0000-0000CB7E0000}"/>
    <cellStyle name="Normal 6 3 3 2 7 5" xfId="32671" xr:uid="{00000000-0005-0000-0000-0000CC7E0000}"/>
    <cellStyle name="Normal 6 3 3 2 7 6" xfId="32672" xr:uid="{00000000-0005-0000-0000-0000CD7E0000}"/>
    <cellStyle name="Normal 6 3 3 2 8" xfId="32673" xr:uid="{00000000-0005-0000-0000-0000CE7E0000}"/>
    <cellStyle name="Normal 6 3 3 2 8 2" xfId="32674" xr:uid="{00000000-0005-0000-0000-0000CF7E0000}"/>
    <cellStyle name="Normal 6 3 3 2 8 3" xfId="32675" xr:uid="{00000000-0005-0000-0000-0000D07E0000}"/>
    <cellStyle name="Normal 6 3 3 2 8 4" xfId="32676" xr:uid="{00000000-0005-0000-0000-0000D17E0000}"/>
    <cellStyle name="Normal 6 3 3 2 9" xfId="32677" xr:uid="{00000000-0005-0000-0000-0000D27E0000}"/>
    <cellStyle name="Normal 6 3 3 2 9 2" xfId="32678" xr:uid="{00000000-0005-0000-0000-0000D37E0000}"/>
    <cellStyle name="Normal 6 3 3 2 9 3" xfId="32679" xr:uid="{00000000-0005-0000-0000-0000D47E0000}"/>
    <cellStyle name="Normal 6 3 3 2 9 4" xfId="32680" xr:uid="{00000000-0005-0000-0000-0000D57E0000}"/>
    <cellStyle name="Normal 6 3 3 3" xfId="329" xr:uid="{00000000-0005-0000-0000-0000D67E0000}"/>
    <cellStyle name="Normal 6 3 3 3 10" xfId="32681" xr:uid="{00000000-0005-0000-0000-0000D77E0000}"/>
    <cellStyle name="Normal 6 3 3 3 10 2" xfId="32682" xr:uid="{00000000-0005-0000-0000-0000D87E0000}"/>
    <cellStyle name="Normal 6 3 3 3 10 3" xfId="32683" xr:uid="{00000000-0005-0000-0000-0000D97E0000}"/>
    <cellStyle name="Normal 6 3 3 3 10 4" xfId="32684" xr:uid="{00000000-0005-0000-0000-0000DA7E0000}"/>
    <cellStyle name="Normal 6 3 3 3 11" xfId="32685" xr:uid="{00000000-0005-0000-0000-0000DB7E0000}"/>
    <cellStyle name="Normal 6 3 3 3 11 2" xfId="32686" xr:uid="{00000000-0005-0000-0000-0000DC7E0000}"/>
    <cellStyle name="Normal 6 3 3 3 11 3" xfId="32687" xr:uid="{00000000-0005-0000-0000-0000DD7E0000}"/>
    <cellStyle name="Normal 6 3 3 3 12" xfId="32688" xr:uid="{00000000-0005-0000-0000-0000DE7E0000}"/>
    <cellStyle name="Normal 6 3 3 3 13" xfId="32689" xr:uid="{00000000-0005-0000-0000-0000DF7E0000}"/>
    <cellStyle name="Normal 6 3 3 3 14" xfId="32690" xr:uid="{00000000-0005-0000-0000-0000E07E0000}"/>
    <cellStyle name="Normal 6 3 3 3 2" xfId="32691" xr:uid="{00000000-0005-0000-0000-0000E17E0000}"/>
    <cellStyle name="Normal 6 3 3 3 2 10" xfId="32692" xr:uid="{00000000-0005-0000-0000-0000E27E0000}"/>
    <cellStyle name="Normal 6 3 3 3 2 11" xfId="32693" xr:uid="{00000000-0005-0000-0000-0000E37E0000}"/>
    <cellStyle name="Normal 6 3 3 3 2 2" xfId="32694" xr:uid="{00000000-0005-0000-0000-0000E47E0000}"/>
    <cellStyle name="Normal 6 3 3 3 2 2 10" xfId="32695" xr:uid="{00000000-0005-0000-0000-0000E57E0000}"/>
    <cellStyle name="Normal 6 3 3 3 2 2 2" xfId="32696" xr:uid="{00000000-0005-0000-0000-0000E67E0000}"/>
    <cellStyle name="Normal 6 3 3 3 2 2 2 2" xfId="32697" xr:uid="{00000000-0005-0000-0000-0000E77E0000}"/>
    <cellStyle name="Normal 6 3 3 3 2 2 2 2 2" xfId="32698" xr:uid="{00000000-0005-0000-0000-0000E87E0000}"/>
    <cellStyle name="Normal 6 3 3 3 2 2 2 2 2 2" xfId="32699" xr:uid="{00000000-0005-0000-0000-0000E97E0000}"/>
    <cellStyle name="Normal 6 3 3 3 2 2 2 2 2 3" xfId="32700" xr:uid="{00000000-0005-0000-0000-0000EA7E0000}"/>
    <cellStyle name="Normal 6 3 3 3 2 2 2 2 2 4" xfId="32701" xr:uid="{00000000-0005-0000-0000-0000EB7E0000}"/>
    <cellStyle name="Normal 6 3 3 3 2 2 2 2 3" xfId="32702" xr:uid="{00000000-0005-0000-0000-0000EC7E0000}"/>
    <cellStyle name="Normal 6 3 3 3 2 2 2 2 3 2" xfId="32703" xr:uid="{00000000-0005-0000-0000-0000ED7E0000}"/>
    <cellStyle name="Normal 6 3 3 3 2 2 2 2 3 3" xfId="32704" xr:uid="{00000000-0005-0000-0000-0000EE7E0000}"/>
    <cellStyle name="Normal 6 3 3 3 2 2 2 2 4" xfId="32705" xr:uid="{00000000-0005-0000-0000-0000EF7E0000}"/>
    <cellStyle name="Normal 6 3 3 3 2 2 2 2 5" xfId="32706" xr:uid="{00000000-0005-0000-0000-0000F07E0000}"/>
    <cellStyle name="Normal 6 3 3 3 2 2 2 2 6" xfId="32707" xr:uid="{00000000-0005-0000-0000-0000F17E0000}"/>
    <cellStyle name="Normal 6 3 3 3 2 2 2 3" xfId="32708" xr:uid="{00000000-0005-0000-0000-0000F27E0000}"/>
    <cellStyle name="Normal 6 3 3 3 2 2 2 3 2" xfId="32709" xr:uid="{00000000-0005-0000-0000-0000F37E0000}"/>
    <cellStyle name="Normal 6 3 3 3 2 2 2 3 3" xfId="32710" xr:uid="{00000000-0005-0000-0000-0000F47E0000}"/>
    <cellStyle name="Normal 6 3 3 3 2 2 2 3 4" xfId="32711" xr:uid="{00000000-0005-0000-0000-0000F57E0000}"/>
    <cellStyle name="Normal 6 3 3 3 2 2 2 4" xfId="32712" xr:uid="{00000000-0005-0000-0000-0000F67E0000}"/>
    <cellStyle name="Normal 6 3 3 3 2 2 2 4 2" xfId="32713" xr:uid="{00000000-0005-0000-0000-0000F77E0000}"/>
    <cellStyle name="Normal 6 3 3 3 2 2 2 4 3" xfId="32714" xr:uid="{00000000-0005-0000-0000-0000F87E0000}"/>
    <cellStyle name="Normal 6 3 3 3 2 2 2 4 4" xfId="32715" xr:uid="{00000000-0005-0000-0000-0000F97E0000}"/>
    <cellStyle name="Normal 6 3 3 3 2 2 2 5" xfId="32716" xr:uid="{00000000-0005-0000-0000-0000FA7E0000}"/>
    <cellStyle name="Normal 6 3 3 3 2 2 2 5 2" xfId="32717" xr:uid="{00000000-0005-0000-0000-0000FB7E0000}"/>
    <cellStyle name="Normal 6 3 3 3 2 2 2 5 3" xfId="32718" xr:uid="{00000000-0005-0000-0000-0000FC7E0000}"/>
    <cellStyle name="Normal 6 3 3 3 2 2 2 5 4" xfId="32719" xr:uid="{00000000-0005-0000-0000-0000FD7E0000}"/>
    <cellStyle name="Normal 6 3 3 3 2 2 2 6" xfId="32720" xr:uid="{00000000-0005-0000-0000-0000FE7E0000}"/>
    <cellStyle name="Normal 6 3 3 3 2 2 2 6 2" xfId="32721" xr:uid="{00000000-0005-0000-0000-0000FF7E0000}"/>
    <cellStyle name="Normal 6 3 3 3 2 2 2 6 3" xfId="32722" xr:uid="{00000000-0005-0000-0000-0000007F0000}"/>
    <cellStyle name="Normal 6 3 3 3 2 2 2 7" xfId="32723" xr:uid="{00000000-0005-0000-0000-0000017F0000}"/>
    <cellStyle name="Normal 6 3 3 3 2 2 2 8" xfId="32724" xr:uid="{00000000-0005-0000-0000-0000027F0000}"/>
    <cellStyle name="Normal 6 3 3 3 2 2 2 9" xfId="32725" xr:uid="{00000000-0005-0000-0000-0000037F0000}"/>
    <cellStyle name="Normal 6 3 3 3 2 2 3" xfId="32726" xr:uid="{00000000-0005-0000-0000-0000047F0000}"/>
    <cellStyle name="Normal 6 3 3 3 2 2 3 2" xfId="32727" xr:uid="{00000000-0005-0000-0000-0000057F0000}"/>
    <cellStyle name="Normal 6 3 3 3 2 2 3 2 2" xfId="32728" xr:uid="{00000000-0005-0000-0000-0000067F0000}"/>
    <cellStyle name="Normal 6 3 3 3 2 2 3 2 3" xfId="32729" xr:uid="{00000000-0005-0000-0000-0000077F0000}"/>
    <cellStyle name="Normal 6 3 3 3 2 2 3 2 4" xfId="32730" xr:uid="{00000000-0005-0000-0000-0000087F0000}"/>
    <cellStyle name="Normal 6 3 3 3 2 2 3 3" xfId="32731" xr:uid="{00000000-0005-0000-0000-0000097F0000}"/>
    <cellStyle name="Normal 6 3 3 3 2 2 3 3 2" xfId="32732" xr:uid="{00000000-0005-0000-0000-00000A7F0000}"/>
    <cellStyle name="Normal 6 3 3 3 2 2 3 3 3" xfId="32733" xr:uid="{00000000-0005-0000-0000-00000B7F0000}"/>
    <cellStyle name="Normal 6 3 3 3 2 2 3 4" xfId="32734" xr:uid="{00000000-0005-0000-0000-00000C7F0000}"/>
    <cellStyle name="Normal 6 3 3 3 2 2 3 5" xfId="32735" xr:uid="{00000000-0005-0000-0000-00000D7F0000}"/>
    <cellStyle name="Normal 6 3 3 3 2 2 3 6" xfId="32736" xr:uid="{00000000-0005-0000-0000-00000E7F0000}"/>
    <cellStyle name="Normal 6 3 3 3 2 2 4" xfId="32737" xr:uid="{00000000-0005-0000-0000-00000F7F0000}"/>
    <cellStyle name="Normal 6 3 3 3 2 2 4 2" xfId="32738" xr:uid="{00000000-0005-0000-0000-0000107F0000}"/>
    <cellStyle name="Normal 6 3 3 3 2 2 4 3" xfId="32739" xr:uid="{00000000-0005-0000-0000-0000117F0000}"/>
    <cellStyle name="Normal 6 3 3 3 2 2 4 4" xfId="32740" xr:uid="{00000000-0005-0000-0000-0000127F0000}"/>
    <cellStyle name="Normal 6 3 3 3 2 2 5" xfId="32741" xr:uid="{00000000-0005-0000-0000-0000137F0000}"/>
    <cellStyle name="Normal 6 3 3 3 2 2 5 2" xfId="32742" xr:uid="{00000000-0005-0000-0000-0000147F0000}"/>
    <cellStyle name="Normal 6 3 3 3 2 2 5 3" xfId="32743" xr:uid="{00000000-0005-0000-0000-0000157F0000}"/>
    <cellStyle name="Normal 6 3 3 3 2 2 5 4" xfId="32744" xr:uid="{00000000-0005-0000-0000-0000167F0000}"/>
    <cellStyle name="Normal 6 3 3 3 2 2 6" xfId="32745" xr:uid="{00000000-0005-0000-0000-0000177F0000}"/>
    <cellStyle name="Normal 6 3 3 3 2 2 6 2" xfId="32746" xr:uid="{00000000-0005-0000-0000-0000187F0000}"/>
    <cellStyle name="Normal 6 3 3 3 2 2 6 3" xfId="32747" xr:uid="{00000000-0005-0000-0000-0000197F0000}"/>
    <cellStyle name="Normal 6 3 3 3 2 2 6 4" xfId="32748" xr:uid="{00000000-0005-0000-0000-00001A7F0000}"/>
    <cellStyle name="Normal 6 3 3 3 2 2 7" xfId="32749" xr:uid="{00000000-0005-0000-0000-00001B7F0000}"/>
    <cellStyle name="Normal 6 3 3 3 2 2 7 2" xfId="32750" xr:uid="{00000000-0005-0000-0000-00001C7F0000}"/>
    <cellStyle name="Normal 6 3 3 3 2 2 7 3" xfId="32751" xr:uid="{00000000-0005-0000-0000-00001D7F0000}"/>
    <cellStyle name="Normal 6 3 3 3 2 2 8" xfId="32752" xr:uid="{00000000-0005-0000-0000-00001E7F0000}"/>
    <cellStyle name="Normal 6 3 3 3 2 2 9" xfId="32753" xr:uid="{00000000-0005-0000-0000-00001F7F0000}"/>
    <cellStyle name="Normal 6 3 3 3 2 3" xfId="32754" xr:uid="{00000000-0005-0000-0000-0000207F0000}"/>
    <cellStyle name="Normal 6 3 3 3 2 3 2" xfId="32755" xr:uid="{00000000-0005-0000-0000-0000217F0000}"/>
    <cellStyle name="Normal 6 3 3 3 2 3 2 2" xfId="32756" xr:uid="{00000000-0005-0000-0000-0000227F0000}"/>
    <cellStyle name="Normal 6 3 3 3 2 3 2 2 2" xfId="32757" xr:uid="{00000000-0005-0000-0000-0000237F0000}"/>
    <cellStyle name="Normal 6 3 3 3 2 3 2 2 3" xfId="32758" xr:uid="{00000000-0005-0000-0000-0000247F0000}"/>
    <cellStyle name="Normal 6 3 3 3 2 3 2 2 4" xfId="32759" xr:uid="{00000000-0005-0000-0000-0000257F0000}"/>
    <cellStyle name="Normal 6 3 3 3 2 3 2 3" xfId="32760" xr:uid="{00000000-0005-0000-0000-0000267F0000}"/>
    <cellStyle name="Normal 6 3 3 3 2 3 2 3 2" xfId="32761" xr:uid="{00000000-0005-0000-0000-0000277F0000}"/>
    <cellStyle name="Normal 6 3 3 3 2 3 2 3 3" xfId="32762" xr:uid="{00000000-0005-0000-0000-0000287F0000}"/>
    <cellStyle name="Normal 6 3 3 3 2 3 2 4" xfId="32763" xr:uid="{00000000-0005-0000-0000-0000297F0000}"/>
    <cellStyle name="Normal 6 3 3 3 2 3 2 5" xfId="32764" xr:uid="{00000000-0005-0000-0000-00002A7F0000}"/>
    <cellStyle name="Normal 6 3 3 3 2 3 2 6" xfId="32765" xr:uid="{00000000-0005-0000-0000-00002B7F0000}"/>
    <cellStyle name="Normal 6 3 3 3 2 3 3" xfId="32766" xr:uid="{00000000-0005-0000-0000-00002C7F0000}"/>
    <cellStyle name="Normal 6 3 3 3 2 3 3 2" xfId="32767" xr:uid="{00000000-0005-0000-0000-00002D7F0000}"/>
    <cellStyle name="Normal 6 3 3 3 2 3 3 3" xfId="32768" xr:uid="{00000000-0005-0000-0000-00002E7F0000}"/>
    <cellStyle name="Normal 6 3 3 3 2 3 3 4" xfId="32769" xr:uid="{00000000-0005-0000-0000-00002F7F0000}"/>
    <cellStyle name="Normal 6 3 3 3 2 3 4" xfId="32770" xr:uid="{00000000-0005-0000-0000-0000307F0000}"/>
    <cellStyle name="Normal 6 3 3 3 2 3 4 2" xfId="32771" xr:uid="{00000000-0005-0000-0000-0000317F0000}"/>
    <cellStyle name="Normal 6 3 3 3 2 3 4 3" xfId="32772" xr:uid="{00000000-0005-0000-0000-0000327F0000}"/>
    <cellStyle name="Normal 6 3 3 3 2 3 4 4" xfId="32773" xr:uid="{00000000-0005-0000-0000-0000337F0000}"/>
    <cellStyle name="Normal 6 3 3 3 2 3 5" xfId="32774" xr:uid="{00000000-0005-0000-0000-0000347F0000}"/>
    <cellStyle name="Normal 6 3 3 3 2 3 5 2" xfId="32775" xr:uid="{00000000-0005-0000-0000-0000357F0000}"/>
    <cellStyle name="Normal 6 3 3 3 2 3 5 3" xfId="32776" xr:uid="{00000000-0005-0000-0000-0000367F0000}"/>
    <cellStyle name="Normal 6 3 3 3 2 3 5 4" xfId="32777" xr:uid="{00000000-0005-0000-0000-0000377F0000}"/>
    <cellStyle name="Normal 6 3 3 3 2 3 6" xfId="32778" xr:uid="{00000000-0005-0000-0000-0000387F0000}"/>
    <cellStyle name="Normal 6 3 3 3 2 3 6 2" xfId="32779" xr:uid="{00000000-0005-0000-0000-0000397F0000}"/>
    <cellStyle name="Normal 6 3 3 3 2 3 6 3" xfId="32780" xr:uid="{00000000-0005-0000-0000-00003A7F0000}"/>
    <cellStyle name="Normal 6 3 3 3 2 3 7" xfId="32781" xr:uid="{00000000-0005-0000-0000-00003B7F0000}"/>
    <cellStyle name="Normal 6 3 3 3 2 3 8" xfId="32782" xr:uid="{00000000-0005-0000-0000-00003C7F0000}"/>
    <cellStyle name="Normal 6 3 3 3 2 3 9" xfId="32783" xr:uid="{00000000-0005-0000-0000-00003D7F0000}"/>
    <cellStyle name="Normal 6 3 3 3 2 4" xfId="32784" xr:uid="{00000000-0005-0000-0000-00003E7F0000}"/>
    <cellStyle name="Normal 6 3 3 3 2 4 2" xfId="32785" xr:uid="{00000000-0005-0000-0000-00003F7F0000}"/>
    <cellStyle name="Normal 6 3 3 3 2 4 2 2" xfId="32786" xr:uid="{00000000-0005-0000-0000-0000407F0000}"/>
    <cellStyle name="Normal 6 3 3 3 2 4 2 3" xfId="32787" xr:uid="{00000000-0005-0000-0000-0000417F0000}"/>
    <cellStyle name="Normal 6 3 3 3 2 4 2 4" xfId="32788" xr:uid="{00000000-0005-0000-0000-0000427F0000}"/>
    <cellStyle name="Normal 6 3 3 3 2 4 3" xfId="32789" xr:uid="{00000000-0005-0000-0000-0000437F0000}"/>
    <cellStyle name="Normal 6 3 3 3 2 4 3 2" xfId="32790" xr:uid="{00000000-0005-0000-0000-0000447F0000}"/>
    <cellStyle name="Normal 6 3 3 3 2 4 3 3" xfId="32791" xr:uid="{00000000-0005-0000-0000-0000457F0000}"/>
    <cellStyle name="Normal 6 3 3 3 2 4 4" xfId="32792" xr:uid="{00000000-0005-0000-0000-0000467F0000}"/>
    <cellStyle name="Normal 6 3 3 3 2 4 5" xfId="32793" xr:uid="{00000000-0005-0000-0000-0000477F0000}"/>
    <cellStyle name="Normal 6 3 3 3 2 4 6" xfId="32794" xr:uid="{00000000-0005-0000-0000-0000487F0000}"/>
    <cellStyle name="Normal 6 3 3 3 2 5" xfId="32795" xr:uid="{00000000-0005-0000-0000-0000497F0000}"/>
    <cellStyle name="Normal 6 3 3 3 2 5 2" xfId="32796" xr:uid="{00000000-0005-0000-0000-00004A7F0000}"/>
    <cellStyle name="Normal 6 3 3 3 2 5 3" xfId="32797" xr:uid="{00000000-0005-0000-0000-00004B7F0000}"/>
    <cellStyle name="Normal 6 3 3 3 2 5 4" xfId="32798" xr:uid="{00000000-0005-0000-0000-00004C7F0000}"/>
    <cellStyle name="Normal 6 3 3 3 2 6" xfId="32799" xr:uid="{00000000-0005-0000-0000-00004D7F0000}"/>
    <cellStyle name="Normal 6 3 3 3 2 6 2" xfId="32800" xr:uid="{00000000-0005-0000-0000-00004E7F0000}"/>
    <cellStyle name="Normal 6 3 3 3 2 6 3" xfId="32801" xr:uid="{00000000-0005-0000-0000-00004F7F0000}"/>
    <cellStyle name="Normal 6 3 3 3 2 6 4" xfId="32802" xr:uid="{00000000-0005-0000-0000-0000507F0000}"/>
    <cellStyle name="Normal 6 3 3 3 2 7" xfId="32803" xr:uid="{00000000-0005-0000-0000-0000517F0000}"/>
    <cellStyle name="Normal 6 3 3 3 2 7 2" xfId="32804" xr:uid="{00000000-0005-0000-0000-0000527F0000}"/>
    <cellStyle name="Normal 6 3 3 3 2 7 3" xfId="32805" xr:uid="{00000000-0005-0000-0000-0000537F0000}"/>
    <cellStyle name="Normal 6 3 3 3 2 7 4" xfId="32806" xr:uid="{00000000-0005-0000-0000-0000547F0000}"/>
    <cellStyle name="Normal 6 3 3 3 2 8" xfId="32807" xr:uid="{00000000-0005-0000-0000-0000557F0000}"/>
    <cellStyle name="Normal 6 3 3 3 2 8 2" xfId="32808" xr:uid="{00000000-0005-0000-0000-0000567F0000}"/>
    <cellStyle name="Normal 6 3 3 3 2 8 3" xfId="32809" xr:uid="{00000000-0005-0000-0000-0000577F0000}"/>
    <cellStyle name="Normal 6 3 3 3 2 9" xfId="32810" xr:uid="{00000000-0005-0000-0000-0000587F0000}"/>
    <cellStyle name="Normal 6 3 3 3 3" xfId="32811" xr:uid="{00000000-0005-0000-0000-0000597F0000}"/>
    <cellStyle name="Normal 6 3 3 3 3 10" xfId="32812" xr:uid="{00000000-0005-0000-0000-00005A7F0000}"/>
    <cellStyle name="Normal 6 3 3 3 3 2" xfId="32813" xr:uid="{00000000-0005-0000-0000-00005B7F0000}"/>
    <cellStyle name="Normal 6 3 3 3 3 2 2" xfId="32814" xr:uid="{00000000-0005-0000-0000-00005C7F0000}"/>
    <cellStyle name="Normal 6 3 3 3 3 2 2 2" xfId="32815" xr:uid="{00000000-0005-0000-0000-00005D7F0000}"/>
    <cellStyle name="Normal 6 3 3 3 3 2 2 2 2" xfId="32816" xr:uid="{00000000-0005-0000-0000-00005E7F0000}"/>
    <cellStyle name="Normal 6 3 3 3 3 2 2 2 3" xfId="32817" xr:uid="{00000000-0005-0000-0000-00005F7F0000}"/>
    <cellStyle name="Normal 6 3 3 3 3 2 2 2 4" xfId="32818" xr:uid="{00000000-0005-0000-0000-0000607F0000}"/>
    <cellStyle name="Normal 6 3 3 3 3 2 2 3" xfId="32819" xr:uid="{00000000-0005-0000-0000-0000617F0000}"/>
    <cellStyle name="Normal 6 3 3 3 3 2 2 3 2" xfId="32820" xr:uid="{00000000-0005-0000-0000-0000627F0000}"/>
    <cellStyle name="Normal 6 3 3 3 3 2 2 3 3" xfId="32821" xr:uid="{00000000-0005-0000-0000-0000637F0000}"/>
    <cellStyle name="Normal 6 3 3 3 3 2 2 4" xfId="32822" xr:uid="{00000000-0005-0000-0000-0000647F0000}"/>
    <cellStyle name="Normal 6 3 3 3 3 2 2 5" xfId="32823" xr:uid="{00000000-0005-0000-0000-0000657F0000}"/>
    <cellStyle name="Normal 6 3 3 3 3 2 2 6" xfId="32824" xr:uid="{00000000-0005-0000-0000-0000667F0000}"/>
    <cellStyle name="Normal 6 3 3 3 3 2 3" xfId="32825" xr:uid="{00000000-0005-0000-0000-0000677F0000}"/>
    <cellStyle name="Normal 6 3 3 3 3 2 3 2" xfId="32826" xr:uid="{00000000-0005-0000-0000-0000687F0000}"/>
    <cellStyle name="Normal 6 3 3 3 3 2 3 3" xfId="32827" xr:uid="{00000000-0005-0000-0000-0000697F0000}"/>
    <cellStyle name="Normal 6 3 3 3 3 2 3 4" xfId="32828" xr:uid="{00000000-0005-0000-0000-00006A7F0000}"/>
    <cellStyle name="Normal 6 3 3 3 3 2 4" xfId="32829" xr:uid="{00000000-0005-0000-0000-00006B7F0000}"/>
    <cellStyle name="Normal 6 3 3 3 3 2 4 2" xfId="32830" xr:uid="{00000000-0005-0000-0000-00006C7F0000}"/>
    <cellStyle name="Normal 6 3 3 3 3 2 4 3" xfId="32831" xr:uid="{00000000-0005-0000-0000-00006D7F0000}"/>
    <cellStyle name="Normal 6 3 3 3 3 2 4 4" xfId="32832" xr:uid="{00000000-0005-0000-0000-00006E7F0000}"/>
    <cellStyle name="Normal 6 3 3 3 3 2 5" xfId="32833" xr:uid="{00000000-0005-0000-0000-00006F7F0000}"/>
    <cellStyle name="Normal 6 3 3 3 3 2 5 2" xfId="32834" xr:uid="{00000000-0005-0000-0000-0000707F0000}"/>
    <cellStyle name="Normal 6 3 3 3 3 2 5 3" xfId="32835" xr:uid="{00000000-0005-0000-0000-0000717F0000}"/>
    <cellStyle name="Normal 6 3 3 3 3 2 5 4" xfId="32836" xr:uid="{00000000-0005-0000-0000-0000727F0000}"/>
    <cellStyle name="Normal 6 3 3 3 3 2 6" xfId="32837" xr:uid="{00000000-0005-0000-0000-0000737F0000}"/>
    <cellStyle name="Normal 6 3 3 3 3 2 6 2" xfId="32838" xr:uid="{00000000-0005-0000-0000-0000747F0000}"/>
    <cellStyle name="Normal 6 3 3 3 3 2 6 3" xfId="32839" xr:uid="{00000000-0005-0000-0000-0000757F0000}"/>
    <cellStyle name="Normal 6 3 3 3 3 2 7" xfId="32840" xr:uid="{00000000-0005-0000-0000-0000767F0000}"/>
    <cellStyle name="Normal 6 3 3 3 3 2 8" xfId="32841" xr:uid="{00000000-0005-0000-0000-0000777F0000}"/>
    <cellStyle name="Normal 6 3 3 3 3 2 9" xfId="32842" xr:uid="{00000000-0005-0000-0000-0000787F0000}"/>
    <cellStyle name="Normal 6 3 3 3 3 3" xfId="32843" xr:uid="{00000000-0005-0000-0000-0000797F0000}"/>
    <cellStyle name="Normal 6 3 3 3 3 3 2" xfId="32844" xr:uid="{00000000-0005-0000-0000-00007A7F0000}"/>
    <cellStyle name="Normal 6 3 3 3 3 3 2 2" xfId="32845" xr:uid="{00000000-0005-0000-0000-00007B7F0000}"/>
    <cellStyle name="Normal 6 3 3 3 3 3 2 3" xfId="32846" xr:uid="{00000000-0005-0000-0000-00007C7F0000}"/>
    <cellStyle name="Normal 6 3 3 3 3 3 2 4" xfId="32847" xr:uid="{00000000-0005-0000-0000-00007D7F0000}"/>
    <cellStyle name="Normal 6 3 3 3 3 3 3" xfId="32848" xr:uid="{00000000-0005-0000-0000-00007E7F0000}"/>
    <cellStyle name="Normal 6 3 3 3 3 3 3 2" xfId="32849" xr:uid="{00000000-0005-0000-0000-00007F7F0000}"/>
    <cellStyle name="Normal 6 3 3 3 3 3 3 3" xfId="32850" xr:uid="{00000000-0005-0000-0000-0000807F0000}"/>
    <cellStyle name="Normal 6 3 3 3 3 3 4" xfId="32851" xr:uid="{00000000-0005-0000-0000-0000817F0000}"/>
    <cellStyle name="Normal 6 3 3 3 3 3 5" xfId="32852" xr:uid="{00000000-0005-0000-0000-0000827F0000}"/>
    <cellStyle name="Normal 6 3 3 3 3 3 6" xfId="32853" xr:uid="{00000000-0005-0000-0000-0000837F0000}"/>
    <cellStyle name="Normal 6 3 3 3 3 4" xfId="32854" xr:uid="{00000000-0005-0000-0000-0000847F0000}"/>
    <cellStyle name="Normal 6 3 3 3 3 4 2" xfId="32855" xr:uid="{00000000-0005-0000-0000-0000857F0000}"/>
    <cellStyle name="Normal 6 3 3 3 3 4 3" xfId="32856" xr:uid="{00000000-0005-0000-0000-0000867F0000}"/>
    <cellStyle name="Normal 6 3 3 3 3 4 4" xfId="32857" xr:uid="{00000000-0005-0000-0000-0000877F0000}"/>
    <cellStyle name="Normal 6 3 3 3 3 5" xfId="32858" xr:uid="{00000000-0005-0000-0000-0000887F0000}"/>
    <cellStyle name="Normal 6 3 3 3 3 5 2" xfId="32859" xr:uid="{00000000-0005-0000-0000-0000897F0000}"/>
    <cellStyle name="Normal 6 3 3 3 3 5 3" xfId="32860" xr:uid="{00000000-0005-0000-0000-00008A7F0000}"/>
    <cellStyle name="Normal 6 3 3 3 3 5 4" xfId="32861" xr:uid="{00000000-0005-0000-0000-00008B7F0000}"/>
    <cellStyle name="Normal 6 3 3 3 3 6" xfId="32862" xr:uid="{00000000-0005-0000-0000-00008C7F0000}"/>
    <cellStyle name="Normal 6 3 3 3 3 6 2" xfId="32863" xr:uid="{00000000-0005-0000-0000-00008D7F0000}"/>
    <cellStyle name="Normal 6 3 3 3 3 6 3" xfId="32864" xr:uid="{00000000-0005-0000-0000-00008E7F0000}"/>
    <cellStyle name="Normal 6 3 3 3 3 6 4" xfId="32865" xr:uid="{00000000-0005-0000-0000-00008F7F0000}"/>
    <cellStyle name="Normal 6 3 3 3 3 7" xfId="32866" xr:uid="{00000000-0005-0000-0000-0000907F0000}"/>
    <cellStyle name="Normal 6 3 3 3 3 7 2" xfId="32867" xr:uid="{00000000-0005-0000-0000-0000917F0000}"/>
    <cellStyle name="Normal 6 3 3 3 3 7 3" xfId="32868" xr:uid="{00000000-0005-0000-0000-0000927F0000}"/>
    <cellStyle name="Normal 6 3 3 3 3 8" xfId="32869" xr:uid="{00000000-0005-0000-0000-0000937F0000}"/>
    <cellStyle name="Normal 6 3 3 3 3 9" xfId="32870" xr:uid="{00000000-0005-0000-0000-0000947F0000}"/>
    <cellStyle name="Normal 6 3 3 3 4" xfId="32871" xr:uid="{00000000-0005-0000-0000-0000957F0000}"/>
    <cellStyle name="Normal 6 3 3 3 4 2" xfId="32872" xr:uid="{00000000-0005-0000-0000-0000967F0000}"/>
    <cellStyle name="Normal 6 3 3 3 4 2 2" xfId="32873" xr:uid="{00000000-0005-0000-0000-0000977F0000}"/>
    <cellStyle name="Normal 6 3 3 3 4 2 2 2" xfId="32874" xr:uid="{00000000-0005-0000-0000-0000987F0000}"/>
    <cellStyle name="Normal 6 3 3 3 4 2 2 3" xfId="32875" xr:uid="{00000000-0005-0000-0000-0000997F0000}"/>
    <cellStyle name="Normal 6 3 3 3 4 2 2 4" xfId="32876" xr:uid="{00000000-0005-0000-0000-00009A7F0000}"/>
    <cellStyle name="Normal 6 3 3 3 4 2 3" xfId="32877" xr:uid="{00000000-0005-0000-0000-00009B7F0000}"/>
    <cellStyle name="Normal 6 3 3 3 4 2 3 2" xfId="32878" xr:uid="{00000000-0005-0000-0000-00009C7F0000}"/>
    <cellStyle name="Normal 6 3 3 3 4 2 3 3" xfId="32879" xr:uid="{00000000-0005-0000-0000-00009D7F0000}"/>
    <cellStyle name="Normal 6 3 3 3 4 2 4" xfId="32880" xr:uid="{00000000-0005-0000-0000-00009E7F0000}"/>
    <cellStyle name="Normal 6 3 3 3 4 2 5" xfId="32881" xr:uid="{00000000-0005-0000-0000-00009F7F0000}"/>
    <cellStyle name="Normal 6 3 3 3 4 2 6" xfId="32882" xr:uid="{00000000-0005-0000-0000-0000A07F0000}"/>
    <cellStyle name="Normal 6 3 3 3 4 3" xfId="32883" xr:uid="{00000000-0005-0000-0000-0000A17F0000}"/>
    <cellStyle name="Normal 6 3 3 3 4 3 2" xfId="32884" xr:uid="{00000000-0005-0000-0000-0000A27F0000}"/>
    <cellStyle name="Normal 6 3 3 3 4 3 3" xfId="32885" xr:uid="{00000000-0005-0000-0000-0000A37F0000}"/>
    <cellStyle name="Normal 6 3 3 3 4 3 4" xfId="32886" xr:uid="{00000000-0005-0000-0000-0000A47F0000}"/>
    <cellStyle name="Normal 6 3 3 3 4 4" xfId="32887" xr:uid="{00000000-0005-0000-0000-0000A57F0000}"/>
    <cellStyle name="Normal 6 3 3 3 4 4 2" xfId="32888" xr:uid="{00000000-0005-0000-0000-0000A67F0000}"/>
    <cellStyle name="Normal 6 3 3 3 4 4 3" xfId="32889" xr:uid="{00000000-0005-0000-0000-0000A77F0000}"/>
    <cellStyle name="Normal 6 3 3 3 4 4 4" xfId="32890" xr:uid="{00000000-0005-0000-0000-0000A87F0000}"/>
    <cellStyle name="Normal 6 3 3 3 4 5" xfId="32891" xr:uid="{00000000-0005-0000-0000-0000A97F0000}"/>
    <cellStyle name="Normal 6 3 3 3 4 5 2" xfId="32892" xr:uid="{00000000-0005-0000-0000-0000AA7F0000}"/>
    <cellStyle name="Normal 6 3 3 3 4 5 3" xfId="32893" xr:uid="{00000000-0005-0000-0000-0000AB7F0000}"/>
    <cellStyle name="Normal 6 3 3 3 4 5 4" xfId="32894" xr:uid="{00000000-0005-0000-0000-0000AC7F0000}"/>
    <cellStyle name="Normal 6 3 3 3 4 6" xfId="32895" xr:uid="{00000000-0005-0000-0000-0000AD7F0000}"/>
    <cellStyle name="Normal 6 3 3 3 4 6 2" xfId="32896" xr:uid="{00000000-0005-0000-0000-0000AE7F0000}"/>
    <cellStyle name="Normal 6 3 3 3 4 6 3" xfId="32897" xr:uid="{00000000-0005-0000-0000-0000AF7F0000}"/>
    <cellStyle name="Normal 6 3 3 3 4 7" xfId="32898" xr:uid="{00000000-0005-0000-0000-0000B07F0000}"/>
    <cellStyle name="Normal 6 3 3 3 4 8" xfId="32899" xr:uid="{00000000-0005-0000-0000-0000B17F0000}"/>
    <cellStyle name="Normal 6 3 3 3 4 9" xfId="32900" xr:uid="{00000000-0005-0000-0000-0000B27F0000}"/>
    <cellStyle name="Normal 6 3 3 3 5" xfId="32901" xr:uid="{00000000-0005-0000-0000-0000B37F0000}"/>
    <cellStyle name="Normal 6 3 3 3 5 2" xfId="32902" xr:uid="{00000000-0005-0000-0000-0000B47F0000}"/>
    <cellStyle name="Normal 6 3 3 3 5 2 2" xfId="32903" xr:uid="{00000000-0005-0000-0000-0000B57F0000}"/>
    <cellStyle name="Normal 6 3 3 3 5 2 2 2" xfId="32904" xr:uid="{00000000-0005-0000-0000-0000B67F0000}"/>
    <cellStyle name="Normal 6 3 3 3 5 2 2 3" xfId="32905" xr:uid="{00000000-0005-0000-0000-0000B77F0000}"/>
    <cellStyle name="Normal 6 3 3 3 5 2 2 4" xfId="32906" xr:uid="{00000000-0005-0000-0000-0000B87F0000}"/>
    <cellStyle name="Normal 6 3 3 3 5 2 3" xfId="32907" xr:uid="{00000000-0005-0000-0000-0000B97F0000}"/>
    <cellStyle name="Normal 6 3 3 3 5 2 3 2" xfId="32908" xr:uid="{00000000-0005-0000-0000-0000BA7F0000}"/>
    <cellStyle name="Normal 6 3 3 3 5 2 3 3" xfId="32909" xr:uid="{00000000-0005-0000-0000-0000BB7F0000}"/>
    <cellStyle name="Normal 6 3 3 3 5 2 4" xfId="32910" xr:uid="{00000000-0005-0000-0000-0000BC7F0000}"/>
    <cellStyle name="Normal 6 3 3 3 5 2 5" xfId="32911" xr:uid="{00000000-0005-0000-0000-0000BD7F0000}"/>
    <cellStyle name="Normal 6 3 3 3 5 2 6" xfId="32912" xr:uid="{00000000-0005-0000-0000-0000BE7F0000}"/>
    <cellStyle name="Normal 6 3 3 3 5 3" xfId="32913" xr:uid="{00000000-0005-0000-0000-0000BF7F0000}"/>
    <cellStyle name="Normal 6 3 3 3 5 3 2" xfId="32914" xr:uid="{00000000-0005-0000-0000-0000C07F0000}"/>
    <cellStyle name="Normal 6 3 3 3 5 3 3" xfId="32915" xr:uid="{00000000-0005-0000-0000-0000C17F0000}"/>
    <cellStyle name="Normal 6 3 3 3 5 3 4" xfId="32916" xr:uid="{00000000-0005-0000-0000-0000C27F0000}"/>
    <cellStyle name="Normal 6 3 3 3 5 4" xfId="32917" xr:uid="{00000000-0005-0000-0000-0000C37F0000}"/>
    <cellStyle name="Normal 6 3 3 3 5 4 2" xfId="32918" xr:uid="{00000000-0005-0000-0000-0000C47F0000}"/>
    <cellStyle name="Normal 6 3 3 3 5 4 3" xfId="32919" xr:uid="{00000000-0005-0000-0000-0000C57F0000}"/>
    <cellStyle name="Normal 6 3 3 3 5 4 4" xfId="32920" xr:uid="{00000000-0005-0000-0000-0000C67F0000}"/>
    <cellStyle name="Normal 6 3 3 3 5 5" xfId="32921" xr:uid="{00000000-0005-0000-0000-0000C77F0000}"/>
    <cellStyle name="Normal 6 3 3 3 5 5 2" xfId="32922" xr:uid="{00000000-0005-0000-0000-0000C87F0000}"/>
    <cellStyle name="Normal 6 3 3 3 5 5 3" xfId="32923" xr:uid="{00000000-0005-0000-0000-0000C97F0000}"/>
    <cellStyle name="Normal 6 3 3 3 5 5 4" xfId="32924" xr:uid="{00000000-0005-0000-0000-0000CA7F0000}"/>
    <cellStyle name="Normal 6 3 3 3 5 6" xfId="32925" xr:uid="{00000000-0005-0000-0000-0000CB7F0000}"/>
    <cellStyle name="Normal 6 3 3 3 5 6 2" xfId="32926" xr:uid="{00000000-0005-0000-0000-0000CC7F0000}"/>
    <cellStyle name="Normal 6 3 3 3 5 6 3" xfId="32927" xr:uid="{00000000-0005-0000-0000-0000CD7F0000}"/>
    <cellStyle name="Normal 6 3 3 3 5 7" xfId="32928" xr:uid="{00000000-0005-0000-0000-0000CE7F0000}"/>
    <cellStyle name="Normal 6 3 3 3 5 8" xfId="32929" xr:uid="{00000000-0005-0000-0000-0000CF7F0000}"/>
    <cellStyle name="Normal 6 3 3 3 5 9" xfId="32930" xr:uid="{00000000-0005-0000-0000-0000D07F0000}"/>
    <cellStyle name="Normal 6 3 3 3 6" xfId="32931" xr:uid="{00000000-0005-0000-0000-0000D17F0000}"/>
    <cellStyle name="Normal 6 3 3 3 6 2" xfId="32932" xr:uid="{00000000-0005-0000-0000-0000D27F0000}"/>
    <cellStyle name="Normal 6 3 3 3 6 2 2" xfId="32933" xr:uid="{00000000-0005-0000-0000-0000D37F0000}"/>
    <cellStyle name="Normal 6 3 3 3 6 2 2 2" xfId="32934" xr:uid="{00000000-0005-0000-0000-0000D47F0000}"/>
    <cellStyle name="Normal 6 3 3 3 6 2 2 3" xfId="32935" xr:uid="{00000000-0005-0000-0000-0000D57F0000}"/>
    <cellStyle name="Normal 6 3 3 3 6 2 2 4" xfId="32936" xr:uid="{00000000-0005-0000-0000-0000D67F0000}"/>
    <cellStyle name="Normal 6 3 3 3 6 2 3" xfId="32937" xr:uid="{00000000-0005-0000-0000-0000D77F0000}"/>
    <cellStyle name="Normal 6 3 3 3 6 2 3 2" xfId="32938" xr:uid="{00000000-0005-0000-0000-0000D87F0000}"/>
    <cellStyle name="Normal 6 3 3 3 6 2 3 3" xfId="32939" xr:uid="{00000000-0005-0000-0000-0000D97F0000}"/>
    <cellStyle name="Normal 6 3 3 3 6 2 4" xfId="32940" xr:uid="{00000000-0005-0000-0000-0000DA7F0000}"/>
    <cellStyle name="Normal 6 3 3 3 6 2 5" xfId="32941" xr:uid="{00000000-0005-0000-0000-0000DB7F0000}"/>
    <cellStyle name="Normal 6 3 3 3 6 2 6" xfId="32942" xr:uid="{00000000-0005-0000-0000-0000DC7F0000}"/>
    <cellStyle name="Normal 6 3 3 3 6 3" xfId="32943" xr:uid="{00000000-0005-0000-0000-0000DD7F0000}"/>
    <cellStyle name="Normal 6 3 3 3 6 3 2" xfId="32944" xr:uid="{00000000-0005-0000-0000-0000DE7F0000}"/>
    <cellStyle name="Normal 6 3 3 3 6 3 3" xfId="32945" xr:uid="{00000000-0005-0000-0000-0000DF7F0000}"/>
    <cellStyle name="Normal 6 3 3 3 6 3 4" xfId="32946" xr:uid="{00000000-0005-0000-0000-0000E07F0000}"/>
    <cellStyle name="Normal 6 3 3 3 6 4" xfId="32947" xr:uid="{00000000-0005-0000-0000-0000E17F0000}"/>
    <cellStyle name="Normal 6 3 3 3 6 4 2" xfId="32948" xr:uid="{00000000-0005-0000-0000-0000E27F0000}"/>
    <cellStyle name="Normal 6 3 3 3 6 4 3" xfId="32949" xr:uid="{00000000-0005-0000-0000-0000E37F0000}"/>
    <cellStyle name="Normal 6 3 3 3 6 4 4" xfId="32950" xr:uid="{00000000-0005-0000-0000-0000E47F0000}"/>
    <cellStyle name="Normal 6 3 3 3 6 5" xfId="32951" xr:uid="{00000000-0005-0000-0000-0000E57F0000}"/>
    <cellStyle name="Normal 6 3 3 3 6 5 2" xfId="32952" xr:uid="{00000000-0005-0000-0000-0000E67F0000}"/>
    <cellStyle name="Normal 6 3 3 3 6 5 3" xfId="32953" xr:uid="{00000000-0005-0000-0000-0000E77F0000}"/>
    <cellStyle name="Normal 6 3 3 3 6 6" xfId="32954" xr:uid="{00000000-0005-0000-0000-0000E87F0000}"/>
    <cellStyle name="Normal 6 3 3 3 6 7" xfId="32955" xr:uid="{00000000-0005-0000-0000-0000E97F0000}"/>
    <cellStyle name="Normal 6 3 3 3 6 8" xfId="32956" xr:uid="{00000000-0005-0000-0000-0000EA7F0000}"/>
    <cellStyle name="Normal 6 3 3 3 7" xfId="32957" xr:uid="{00000000-0005-0000-0000-0000EB7F0000}"/>
    <cellStyle name="Normal 6 3 3 3 7 2" xfId="32958" xr:uid="{00000000-0005-0000-0000-0000EC7F0000}"/>
    <cellStyle name="Normal 6 3 3 3 7 2 2" xfId="32959" xr:uid="{00000000-0005-0000-0000-0000ED7F0000}"/>
    <cellStyle name="Normal 6 3 3 3 7 2 3" xfId="32960" xr:uid="{00000000-0005-0000-0000-0000EE7F0000}"/>
    <cellStyle name="Normal 6 3 3 3 7 2 4" xfId="32961" xr:uid="{00000000-0005-0000-0000-0000EF7F0000}"/>
    <cellStyle name="Normal 6 3 3 3 7 3" xfId="32962" xr:uid="{00000000-0005-0000-0000-0000F07F0000}"/>
    <cellStyle name="Normal 6 3 3 3 7 3 2" xfId="32963" xr:uid="{00000000-0005-0000-0000-0000F17F0000}"/>
    <cellStyle name="Normal 6 3 3 3 7 3 3" xfId="32964" xr:uid="{00000000-0005-0000-0000-0000F27F0000}"/>
    <cellStyle name="Normal 6 3 3 3 7 4" xfId="32965" xr:uid="{00000000-0005-0000-0000-0000F37F0000}"/>
    <cellStyle name="Normal 6 3 3 3 7 5" xfId="32966" xr:uid="{00000000-0005-0000-0000-0000F47F0000}"/>
    <cellStyle name="Normal 6 3 3 3 7 6" xfId="32967" xr:uid="{00000000-0005-0000-0000-0000F57F0000}"/>
    <cellStyle name="Normal 6 3 3 3 8" xfId="32968" xr:uid="{00000000-0005-0000-0000-0000F67F0000}"/>
    <cellStyle name="Normal 6 3 3 3 8 2" xfId="32969" xr:uid="{00000000-0005-0000-0000-0000F77F0000}"/>
    <cellStyle name="Normal 6 3 3 3 8 3" xfId="32970" xr:uid="{00000000-0005-0000-0000-0000F87F0000}"/>
    <cellStyle name="Normal 6 3 3 3 8 4" xfId="32971" xr:uid="{00000000-0005-0000-0000-0000F97F0000}"/>
    <cellStyle name="Normal 6 3 3 3 9" xfId="32972" xr:uid="{00000000-0005-0000-0000-0000FA7F0000}"/>
    <cellStyle name="Normal 6 3 3 3 9 2" xfId="32973" xr:uid="{00000000-0005-0000-0000-0000FB7F0000}"/>
    <cellStyle name="Normal 6 3 3 3 9 3" xfId="32974" xr:uid="{00000000-0005-0000-0000-0000FC7F0000}"/>
    <cellStyle name="Normal 6 3 3 3 9 4" xfId="32975" xr:uid="{00000000-0005-0000-0000-0000FD7F0000}"/>
    <cellStyle name="Normal 6 3 3 4" xfId="440" xr:uid="{00000000-0005-0000-0000-0000FE7F0000}"/>
    <cellStyle name="Normal 6 3 3 4 10" xfId="32976" xr:uid="{00000000-0005-0000-0000-0000FF7F0000}"/>
    <cellStyle name="Normal 6 3 3 4 11" xfId="32977" xr:uid="{00000000-0005-0000-0000-000000800000}"/>
    <cellStyle name="Normal 6 3 3 4 2" xfId="32978" xr:uid="{00000000-0005-0000-0000-000001800000}"/>
    <cellStyle name="Normal 6 3 3 4 2 10" xfId="32979" xr:uid="{00000000-0005-0000-0000-000002800000}"/>
    <cellStyle name="Normal 6 3 3 4 2 2" xfId="32980" xr:uid="{00000000-0005-0000-0000-000003800000}"/>
    <cellStyle name="Normal 6 3 3 4 2 2 2" xfId="32981" xr:uid="{00000000-0005-0000-0000-000004800000}"/>
    <cellStyle name="Normal 6 3 3 4 2 2 2 2" xfId="32982" xr:uid="{00000000-0005-0000-0000-000005800000}"/>
    <cellStyle name="Normal 6 3 3 4 2 2 2 2 2" xfId="32983" xr:uid="{00000000-0005-0000-0000-000006800000}"/>
    <cellStyle name="Normal 6 3 3 4 2 2 2 2 3" xfId="32984" xr:uid="{00000000-0005-0000-0000-000007800000}"/>
    <cellStyle name="Normal 6 3 3 4 2 2 2 2 4" xfId="32985" xr:uid="{00000000-0005-0000-0000-000008800000}"/>
    <cellStyle name="Normal 6 3 3 4 2 2 2 3" xfId="32986" xr:uid="{00000000-0005-0000-0000-000009800000}"/>
    <cellStyle name="Normal 6 3 3 4 2 2 2 3 2" xfId="32987" xr:uid="{00000000-0005-0000-0000-00000A800000}"/>
    <cellStyle name="Normal 6 3 3 4 2 2 2 3 3" xfId="32988" xr:uid="{00000000-0005-0000-0000-00000B800000}"/>
    <cellStyle name="Normal 6 3 3 4 2 2 2 4" xfId="32989" xr:uid="{00000000-0005-0000-0000-00000C800000}"/>
    <cellStyle name="Normal 6 3 3 4 2 2 2 5" xfId="32990" xr:uid="{00000000-0005-0000-0000-00000D800000}"/>
    <cellStyle name="Normal 6 3 3 4 2 2 2 6" xfId="32991" xr:uid="{00000000-0005-0000-0000-00000E800000}"/>
    <cellStyle name="Normal 6 3 3 4 2 2 3" xfId="32992" xr:uid="{00000000-0005-0000-0000-00000F800000}"/>
    <cellStyle name="Normal 6 3 3 4 2 2 3 2" xfId="32993" xr:uid="{00000000-0005-0000-0000-000010800000}"/>
    <cellStyle name="Normal 6 3 3 4 2 2 3 3" xfId="32994" xr:uid="{00000000-0005-0000-0000-000011800000}"/>
    <cellStyle name="Normal 6 3 3 4 2 2 3 4" xfId="32995" xr:uid="{00000000-0005-0000-0000-000012800000}"/>
    <cellStyle name="Normal 6 3 3 4 2 2 4" xfId="32996" xr:uid="{00000000-0005-0000-0000-000013800000}"/>
    <cellStyle name="Normal 6 3 3 4 2 2 4 2" xfId="32997" xr:uid="{00000000-0005-0000-0000-000014800000}"/>
    <cellStyle name="Normal 6 3 3 4 2 2 4 3" xfId="32998" xr:uid="{00000000-0005-0000-0000-000015800000}"/>
    <cellStyle name="Normal 6 3 3 4 2 2 4 4" xfId="32999" xr:uid="{00000000-0005-0000-0000-000016800000}"/>
    <cellStyle name="Normal 6 3 3 4 2 2 5" xfId="33000" xr:uid="{00000000-0005-0000-0000-000017800000}"/>
    <cellStyle name="Normal 6 3 3 4 2 2 5 2" xfId="33001" xr:uid="{00000000-0005-0000-0000-000018800000}"/>
    <cellStyle name="Normal 6 3 3 4 2 2 5 3" xfId="33002" xr:uid="{00000000-0005-0000-0000-000019800000}"/>
    <cellStyle name="Normal 6 3 3 4 2 2 5 4" xfId="33003" xr:uid="{00000000-0005-0000-0000-00001A800000}"/>
    <cellStyle name="Normal 6 3 3 4 2 2 6" xfId="33004" xr:uid="{00000000-0005-0000-0000-00001B800000}"/>
    <cellStyle name="Normal 6 3 3 4 2 2 6 2" xfId="33005" xr:uid="{00000000-0005-0000-0000-00001C800000}"/>
    <cellStyle name="Normal 6 3 3 4 2 2 6 3" xfId="33006" xr:uid="{00000000-0005-0000-0000-00001D800000}"/>
    <cellStyle name="Normal 6 3 3 4 2 2 7" xfId="33007" xr:uid="{00000000-0005-0000-0000-00001E800000}"/>
    <cellStyle name="Normal 6 3 3 4 2 2 8" xfId="33008" xr:uid="{00000000-0005-0000-0000-00001F800000}"/>
    <cellStyle name="Normal 6 3 3 4 2 2 9" xfId="33009" xr:uid="{00000000-0005-0000-0000-000020800000}"/>
    <cellStyle name="Normal 6 3 3 4 2 3" xfId="33010" xr:uid="{00000000-0005-0000-0000-000021800000}"/>
    <cellStyle name="Normal 6 3 3 4 2 3 2" xfId="33011" xr:uid="{00000000-0005-0000-0000-000022800000}"/>
    <cellStyle name="Normal 6 3 3 4 2 3 2 2" xfId="33012" xr:uid="{00000000-0005-0000-0000-000023800000}"/>
    <cellStyle name="Normal 6 3 3 4 2 3 2 3" xfId="33013" xr:uid="{00000000-0005-0000-0000-000024800000}"/>
    <cellStyle name="Normal 6 3 3 4 2 3 2 4" xfId="33014" xr:uid="{00000000-0005-0000-0000-000025800000}"/>
    <cellStyle name="Normal 6 3 3 4 2 3 3" xfId="33015" xr:uid="{00000000-0005-0000-0000-000026800000}"/>
    <cellStyle name="Normal 6 3 3 4 2 3 3 2" xfId="33016" xr:uid="{00000000-0005-0000-0000-000027800000}"/>
    <cellStyle name="Normal 6 3 3 4 2 3 3 3" xfId="33017" xr:uid="{00000000-0005-0000-0000-000028800000}"/>
    <cellStyle name="Normal 6 3 3 4 2 3 4" xfId="33018" xr:uid="{00000000-0005-0000-0000-000029800000}"/>
    <cellStyle name="Normal 6 3 3 4 2 3 5" xfId="33019" xr:uid="{00000000-0005-0000-0000-00002A800000}"/>
    <cellStyle name="Normal 6 3 3 4 2 3 6" xfId="33020" xr:uid="{00000000-0005-0000-0000-00002B800000}"/>
    <cellStyle name="Normal 6 3 3 4 2 4" xfId="33021" xr:uid="{00000000-0005-0000-0000-00002C800000}"/>
    <cellStyle name="Normal 6 3 3 4 2 4 2" xfId="33022" xr:uid="{00000000-0005-0000-0000-00002D800000}"/>
    <cellStyle name="Normal 6 3 3 4 2 4 3" xfId="33023" xr:uid="{00000000-0005-0000-0000-00002E800000}"/>
    <cellStyle name="Normal 6 3 3 4 2 4 4" xfId="33024" xr:uid="{00000000-0005-0000-0000-00002F800000}"/>
    <cellStyle name="Normal 6 3 3 4 2 5" xfId="33025" xr:uid="{00000000-0005-0000-0000-000030800000}"/>
    <cellStyle name="Normal 6 3 3 4 2 5 2" xfId="33026" xr:uid="{00000000-0005-0000-0000-000031800000}"/>
    <cellStyle name="Normal 6 3 3 4 2 5 3" xfId="33027" xr:uid="{00000000-0005-0000-0000-000032800000}"/>
    <cellStyle name="Normal 6 3 3 4 2 5 4" xfId="33028" xr:uid="{00000000-0005-0000-0000-000033800000}"/>
    <cellStyle name="Normal 6 3 3 4 2 6" xfId="33029" xr:uid="{00000000-0005-0000-0000-000034800000}"/>
    <cellStyle name="Normal 6 3 3 4 2 6 2" xfId="33030" xr:uid="{00000000-0005-0000-0000-000035800000}"/>
    <cellStyle name="Normal 6 3 3 4 2 6 3" xfId="33031" xr:uid="{00000000-0005-0000-0000-000036800000}"/>
    <cellStyle name="Normal 6 3 3 4 2 6 4" xfId="33032" xr:uid="{00000000-0005-0000-0000-000037800000}"/>
    <cellStyle name="Normal 6 3 3 4 2 7" xfId="33033" xr:uid="{00000000-0005-0000-0000-000038800000}"/>
    <cellStyle name="Normal 6 3 3 4 2 7 2" xfId="33034" xr:uid="{00000000-0005-0000-0000-000039800000}"/>
    <cellStyle name="Normal 6 3 3 4 2 7 3" xfId="33035" xr:uid="{00000000-0005-0000-0000-00003A800000}"/>
    <cellStyle name="Normal 6 3 3 4 2 8" xfId="33036" xr:uid="{00000000-0005-0000-0000-00003B800000}"/>
    <cellStyle name="Normal 6 3 3 4 2 9" xfId="33037" xr:uid="{00000000-0005-0000-0000-00003C800000}"/>
    <cellStyle name="Normal 6 3 3 4 3" xfId="33038" xr:uid="{00000000-0005-0000-0000-00003D800000}"/>
    <cellStyle name="Normal 6 3 3 4 3 2" xfId="33039" xr:uid="{00000000-0005-0000-0000-00003E800000}"/>
    <cellStyle name="Normal 6 3 3 4 3 2 2" xfId="33040" xr:uid="{00000000-0005-0000-0000-00003F800000}"/>
    <cellStyle name="Normal 6 3 3 4 3 2 2 2" xfId="33041" xr:uid="{00000000-0005-0000-0000-000040800000}"/>
    <cellStyle name="Normal 6 3 3 4 3 2 2 3" xfId="33042" xr:uid="{00000000-0005-0000-0000-000041800000}"/>
    <cellStyle name="Normal 6 3 3 4 3 2 2 4" xfId="33043" xr:uid="{00000000-0005-0000-0000-000042800000}"/>
    <cellStyle name="Normal 6 3 3 4 3 2 3" xfId="33044" xr:uid="{00000000-0005-0000-0000-000043800000}"/>
    <cellStyle name="Normal 6 3 3 4 3 2 3 2" xfId="33045" xr:uid="{00000000-0005-0000-0000-000044800000}"/>
    <cellStyle name="Normal 6 3 3 4 3 2 3 3" xfId="33046" xr:uid="{00000000-0005-0000-0000-000045800000}"/>
    <cellStyle name="Normal 6 3 3 4 3 2 4" xfId="33047" xr:uid="{00000000-0005-0000-0000-000046800000}"/>
    <cellStyle name="Normal 6 3 3 4 3 2 5" xfId="33048" xr:uid="{00000000-0005-0000-0000-000047800000}"/>
    <cellStyle name="Normal 6 3 3 4 3 2 6" xfId="33049" xr:uid="{00000000-0005-0000-0000-000048800000}"/>
    <cellStyle name="Normal 6 3 3 4 3 3" xfId="33050" xr:uid="{00000000-0005-0000-0000-000049800000}"/>
    <cellStyle name="Normal 6 3 3 4 3 3 2" xfId="33051" xr:uid="{00000000-0005-0000-0000-00004A800000}"/>
    <cellStyle name="Normal 6 3 3 4 3 3 3" xfId="33052" xr:uid="{00000000-0005-0000-0000-00004B800000}"/>
    <cellStyle name="Normal 6 3 3 4 3 3 4" xfId="33053" xr:uid="{00000000-0005-0000-0000-00004C800000}"/>
    <cellStyle name="Normal 6 3 3 4 3 4" xfId="33054" xr:uid="{00000000-0005-0000-0000-00004D800000}"/>
    <cellStyle name="Normal 6 3 3 4 3 4 2" xfId="33055" xr:uid="{00000000-0005-0000-0000-00004E800000}"/>
    <cellStyle name="Normal 6 3 3 4 3 4 3" xfId="33056" xr:uid="{00000000-0005-0000-0000-00004F800000}"/>
    <cellStyle name="Normal 6 3 3 4 3 4 4" xfId="33057" xr:uid="{00000000-0005-0000-0000-000050800000}"/>
    <cellStyle name="Normal 6 3 3 4 3 5" xfId="33058" xr:uid="{00000000-0005-0000-0000-000051800000}"/>
    <cellStyle name="Normal 6 3 3 4 3 5 2" xfId="33059" xr:uid="{00000000-0005-0000-0000-000052800000}"/>
    <cellStyle name="Normal 6 3 3 4 3 5 3" xfId="33060" xr:uid="{00000000-0005-0000-0000-000053800000}"/>
    <cellStyle name="Normal 6 3 3 4 3 5 4" xfId="33061" xr:uid="{00000000-0005-0000-0000-000054800000}"/>
    <cellStyle name="Normal 6 3 3 4 3 6" xfId="33062" xr:uid="{00000000-0005-0000-0000-000055800000}"/>
    <cellStyle name="Normal 6 3 3 4 3 6 2" xfId="33063" xr:uid="{00000000-0005-0000-0000-000056800000}"/>
    <cellStyle name="Normal 6 3 3 4 3 6 3" xfId="33064" xr:uid="{00000000-0005-0000-0000-000057800000}"/>
    <cellStyle name="Normal 6 3 3 4 3 7" xfId="33065" xr:uid="{00000000-0005-0000-0000-000058800000}"/>
    <cellStyle name="Normal 6 3 3 4 3 8" xfId="33066" xr:uid="{00000000-0005-0000-0000-000059800000}"/>
    <cellStyle name="Normal 6 3 3 4 3 9" xfId="33067" xr:uid="{00000000-0005-0000-0000-00005A800000}"/>
    <cellStyle name="Normal 6 3 3 4 4" xfId="33068" xr:uid="{00000000-0005-0000-0000-00005B800000}"/>
    <cellStyle name="Normal 6 3 3 4 4 2" xfId="33069" xr:uid="{00000000-0005-0000-0000-00005C800000}"/>
    <cellStyle name="Normal 6 3 3 4 4 2 2" xfId="33070" xr:uid="{00000000-0005-0000-0000-00005D800000}"/>
    <cellStyle name="Normal 6 3 3 4 4 2 3" xfId="33071" xr:uid="{00000000-0005-0000-0000-00005E800000}"/>
    <cellStyle name="Normal 6 3 3 4 4 2 4" xfId="33072" xr:uid="{00000000-0005-0000-0000-00005F800000}"/>
    <cellStyle name="Normal 6 3 3 4 4 3" xfId="33073" xr:uid="{00000000-0005-0000-0000-000060800000}"/>
    <cellStyle name="Normal 6 3 3 4 4 3 2" xfId="33074" xr:uid="{00000000-0005-0000-0000-000061800000}"/>
    <cellStyle name="Normal 6 3 3 4 4 3 3" xfId="33075" xr:uid="{00000000-0005-0000-0000-000062800000}"/>
    <cellStyle name="Normal 6 3 3 4 4 4" xfId="33076" xr:uid="{00000000-0005-0000-0000-000063800000}"/>
    <cellStyle name="Normal 6 3 3 4 4 5" xfId="33077" xr:uid="{00000000-0005-0000-0000-000064800000}"/>
    <cellStyle name="Normal 6 3 3 4 4 6" xfId="33078" xr:uid="{00000000-0005-0000-0000-000065800000}"/>
    <cellStyle name="Normal 6 3 3 4 5" xfId="33079" xr:uid="{00000000-0005-0000-0000-000066800000}"/>
    <cellStyle name="Normal 6 3 3 4 5 2" xfId="33080" xr:uid="{00000000-0005-0000-0000-000067800000}"/>
    <cellStyle name="Normal 6 3 3 4 5 3" xfId="33081" xr:uid="{00000000-0005-0000-0000-000068800000}"/>
    <cellStyle name="Normal 6 3 3 4 5 4" xfId="33082" xr:uid="{00000000-0005-0000-0000-000069800000}"/>
    <cellStyle name="Normal 6 3 3 4 6" xfId="33083" xr:uid="{00000000-0005-0000-0000-00006A800000}"/>
    <cellStyle name="Normal 6 3 3 4 6 2" xfId="33084" xr:uid="{00000000-0005-0000-0000-00006B800000}"/>
    <cellStyle name="Normal 6 3 3 4 6 3" xfId="33085" xr:uid="{00000000-0005-0000-0000-00006C800000}"/>
    <cellStyle name="Normal 6 3 3 4 6 4" xfId="33086" xr:uid="{00000000-0005-0000-0000-00006D800000}"/>
    <cellStyle name="Normal 6 3 3 4 7" xfId="33087" xr:uid="{00000000-0005-0000-0000-00006E800000}"/>
    <cellStyle name="Normal 6 3 3 4 7 2" xfId="33088" xr:uid="{00000000-0005-0000-0000-00006F800000}"/>
    <cellStyle name="Normal 6 3 3 4 7 3" xfId="33089" xr:uid="{00000000-0005-0000-0000-000070800000}"/>
    <cellStyle name="Normal 6 3 3 4 7 4" xfId="33090" xr:uid="{00000000-0005-0000-0000-000071800000}"/>
    <cellStyle name="Normal 6 3 3 4 8" xfId="33091" xr:uid="{00000000-0005-0000-0000-000072800000}"/>
    <cellStyle name="Normal 6 3 3 4 8 2" xfId="33092" xr:uid="{00000000-0005-0000-0000-000073800000}"/>
    <cellStyle name="Normal 6 3 3 4 8 3" xfId="33093" xr:uid="{00000000-0005-0000-0000-000074800000}"/>
    <cellStyle name="Normal 6 3 3 4 9" xfId="33094" xr:uid="{00000000-0005-0000-0000-000075800000}"/>
    <cellStyle name="Normal 6 3 3 5" xfId="33095" xr:uid="{00000000-0005-0000-0000-000076800000}"/>
    <cellStyle name="Normal 6 3 3 5 10" xfId="33096" xr:uid="{00000000-0005-0000-0000-000077800000}"/>
    <cellStyle name="Normal 6 3 3 5 11" xfId="33097" xr:uid="{00000000-0005-0000-0000-000078800000}"/>
    <cellStyle name="Normal 6 3 3 5 2" xfId="33098" xr:uid="{00000000-0005-0000-0000-000079800000}"/>
    <cellStyle name="Normal 6 3 3 5 2 10" xfId="33099" xr:uid="{00000000-0005-0000-0000-00007A800000}"/>
    <cellStyle name="Normal 6 3 3 5 2 2" xfId="33100" xr:uid="{00000000-0005-0000-0000-00007B800000}"/>
    <cellStyle name="Normal 6 3 3 5 2 2 2" xfId="33101" xr:uid="{00000000-0005-0000-0000-00007C800000}"/>
    <cellStyle name="Normal 6 3 3 5 2 2 2 2" xfId="33102" xr:uid="{00000000-0005-0000-0000-00007D800000}"/>
    <cellStyle name="Normal 6 3 3 5 2 2 2 2 2" xfId="33103" xr:uid="{00000000-0005-0000-0000-00007E800000}"/>
    <cellStyle name="Normal 6 3 3 5 2 2 2 2 3" xfId="33104" xr:uid="{00000000-0005-0000-0000-00007F800000}"/>
    <cellStyle name="Normal 6 3 3 5 2 2 2 2 4" xfId="33105" xr:uid="{00000000-0005-0000-0000-000080800000}"/>
    <cellStyle name="Normal 6 3 3 5 2 2 2 3" xfId="33106" xr:uid="{00000000-0005-0000-0000-000081800000}"/>
    <cellStyle name="Normal 6 3 3 5 2 2 2 3 2" xfId="33107" xr:uid="{00000000-0005-0000-0000-000082800000}"/>
    <cellStyle name="Normal 6 3 3 5 2 2 2 3 3" xfId="33108" xr:uid="{00000000-0005-0000-0000-000083800000}"/>
    <cellStyle name="Normal 6 3 3 5 2 2 2 4" xfId="33109" xr:uid="{00000000-0005-0000-0000-000084800000}"/>
    <cellStyle name="Normal 6 3 3 5 2 2 2 5" xfId="33110" xr:uid="{00000000-0005-0000-0000-000085800000}"/>
    <cellStyle name="Normal 6 3 3 5 2 2 2 6" xfId="33111" xr:uid="{00000000-0005-0000-0000-000086800000}"/>
    <cellStyle name="Normal 6 3 3 5 2 2 3" xfId="33112" xr:uid="{00000000-0005-0000-0000-000087800000}"/>
    <cellStyle name="Normal 6 3 3 5 2 2 3 2" xfId="33113" xr:uid="{00000000-0005-0000-0000-000088800000}"/>
    <cellStyle name="Normal 6 3 3 5 2 2 3 3" xfId="33114" xr:uid="{00000000-0005-0000-0000-000089800000}"/>
    <cellStyle name="Normal 6 3 3 5 2 2 3 4" xfId="33115" xr:uid="{00000000-0005-0000-0000-00008A800000}"/>
    <cellStyle name="Normal 6 3 3 5 2 2 4" xfId="33116" xr:uid="{00000000-0005-0000-0000-00008B800000}"/>
    <cellStyle name="Normal 6 3 3 5 2 2 4 2" xfId="33117" xr:uid="{00000000-0005-0000-0000-00008C800000}"/>
    <cellStyle name="Normal 6 3 3 5 2 2 4 3" xfId="33118" xr:uid="{00000000-0005-0000-0000-00008D800000}"/>
    <cellStyle name="Normal 6 3 3 5 2 2 4 4" xfId="33119" xr:uid="{00000000-0005-0000-0000-00008E800000}"/>
    <cellStyle name="Normal 6 3 3 5 2 2 5" xfId="33120" xr:uid="{00000000-0005-0000-0000-00008F800000}"/>
    <cellStyle name="Normal 6 3 3 5 2 2 5 2" xfId="33121" xr:uid="{00000000-0005-0000-0000-000090800000}"/>
    <cellStyle name="Normal 6 3 3 5 2 2 5 3" xfId="33122" xr:uid="{00000000-0005-0000-0000-000091800000}"/>
    <cellStyle name="Normal 6 3 3 5 2 2 5 4" xfId="33123" xr:uid="{00000000-0005-0000-0000-000092800000}"/>
    <cellStyle name="Normal 6 3 3 5 2 2 6" xfId="33124" xr:uid="{00000000-0005-0000-0000-000093800000}"/>
    <cellStyle name="Normal 6 3 3 5 2 2 6 2" xfId="33125" xr:uid="{00000000-0005-0000-0000-000094800000}"/>
    <cellStyle name="Normal 6 3 3 5 2 2 6 3" xfId="33126" xr:uid="{00000000-0005-0000-0000-000095800000}"/>
    <cellStyle name="Normal 6 3 3 5 2 2 7" xfId="33127" xr:uid="{00000000-0005-0000-0000-000096800000}"/>
    <cellStyle name="Normal 6 3 3 5 2 2 8" xfId="33128" xr:uid="{00000000-0005-0000-0000-000097800000}"/>
    <cellStyle name="Normal 6 3 3 5 2 2 9" xfId="33129" xr:uid="{00000000-0005-0000-0000-000098800000}"/>
    <cellStyle name="Normal 6 3 3 5 2 3" xfId="33130" xr:uid="{00000000-0005-0000-0000-000099800000}"/>
    <cellStyle name="Normal 6 3 3 5 2 3 2" xfId="33131" xr:uid="{00000000-0005-0000-0000-00009A800000}"/>
    <cellStyle name="Normal 6 3 3 5 2 3 2 2" xfId="33132" xr:uid="{00000000-0005-0000-0000-00009B800000}"/>
    <cellStyle name="Normal 6 3 3 5 2 3 2 3" xfId="33133" xr:uid="{00000000-0005-0000-0000-00009C800000}"/>
    <cellStyle name="Normal 6 3 3 5 2 3 2 4" xfId="33134" xr:uid="{00000000-0005-0000-0000-00009D800000}"/>
    <cellStyle name="Normal 6 3 3 5 2 3 3" xfId="33135" xr:uid="{00000000-0005-0000-0000-00009E800000}"/>
    <cellStyle name="Normal 6 3 3 5 2 3 3 2" xfId="33136" xr:uid="{00000000-0005-0000-0000-00009F800000}"/>
    <cellStyle name="Normal 6 3 3 5 2 3 3 3" xfId="33137" xr:uid="{00000000-0005-0000-0000-0000A0800000}"/>
    <cellStyle name="Normal 6 3 3 5 2 3 4" xfId="33138" xr:uid="{00000000-0005-0000-0000-0000A1800000}"/>
    <cellStyle name="Normal 6 3 3 5 2 3 5" xfId="33139" xr:uid="{00000000-0005-0000-0000-0000A2800000}"/>
    <cellStyle name="Normal 6 3 3 5 2 3 6" xfId="33140" xr:uid="{00000000-0005-0000-0000-0000A3800000}"/>
    <cellStyle name="Normal 6 3 3 5 2 4" xfId="33141" xr:uid="{00000000-0005-0000-0000-0000A4800000}"/>
    <cellStyle name="Normal 6 3 3 5 2 4 2" xfId="33142" xr:uid="{00000000-0005-0000-0000-0000A5800000}"/>
    <cellStyle name="Normal 6 3 3 5 2 4 3" xfId="33143" xr:uid="{00000000-0005-0000-0000-0000A6800000}"/>
    <cellStyle name="Normal 6 3 3 5 2 4 4" xfId="33144" xr:uid="{00000000-0005-0000-0000-0000A7800000}"/>
    <cellStyle name="Normal 6 3 3 5 2 5" xfId="33145" xr:uid="{00000000-0005-0000-0000-0000A8800000}"/>
    <cellStyle name="Normal 6 3 3 5 2 5 2" xfId="33146" xr:uid="{00000000-0005-0000-0000-0000A9800000}"/>
    <cellStyle name="Normal 6 3 3 5 2 5 3" xfId="33147" xr:uid="{00000000-0005-0000-0000-0000AA800000}"/>
    <cellStyle name="Normal 6 3 3 5 2 5 4" xfId="33148" xr:uid="{00000000-0005-0000-0000-0000AB800000}"/>
    <cellStyle name="Normal 6 3 3 5 2 6" xfId="33149" xr:uid="{00000000-0005-0000-0000-0000AC800000}"/>
    <cellStyle name="Normal 6 3 3 5 2 6 2" xfId="33150" xr:uid="{00000000-0005-0000-0000-0000AD800000}"/>
    <cellStyle name="Normal 6 3 3 5 2 6 3" xfId="33151" xr:uid="{00000000-0005-0000-0000-0000AE800000}"/>
    <cellStyle name="Normal 6 3 3 5 2 6 4" xfId="33152" xr:uid="{00000000-0005-0000-0000-0000AF800000}"/>
    <cellStyle name="Normal 6 3 3 5 2 7" xfId="33153" xr:uid="{00000000-0005-0000-0000-0000B0800000}"/>
    <cellStyle name="Normal 6 3 3 5 2 7 2" xfId="33154" xr:uid="{00000000-0005-0000-0000-0000B1800000}"/>
    <cellStyle name="Normal 6 3 3 5 2 7 3" xfId="33155" xr:uid="{00000000-0005-0000-0000-0000B2800000}"/>
    <cellStyle name="Normal 6 3 3 5 2 8" xfId="33156" xr:uid="{00000000-0005-0000-0000-0000B3800000}"/>
    <cellStyle name="Normal 6 3 3 5 2 9" xfId="33157" xr:uid="{00000000-0005-0000-0000-0000B4800000}"/>
    <cellStyle name="Normal 6 3 3 5 3" xfId="33158" xr:uid="{00000000-0005-0000-0000-0000B5800000}"/>
    <cellStyle name="Normal 6 3 3 5 3 2" xfId="33159" xr:uid="{00000000-0005-0000-0000-0000B6800000}"/>
    <cellStyle name="Normal 6 3 3 5 3 2 2" xfId="33160" xr:uid="{00000000-0005-0000-0000-0000B7800000}"/>
    <cellStyle name="Normal 6 3 3 5 3 2 2 2" xfId="33161" xr:uid="{00000000-0005-0000-0000-0000B8800000}"/>
    <cellStyle name="Normal 6 3 3 5 3 2 2 3" xfId="33162" xr:uid="{00000000-0005-0000-0000-0000B9800000}"/>
    <cellStyle name="Normal 6 3 3 5 3 2 2 4" xfId="33163" xr:uid="{00000000-0005-0000-0000-0000BA800000}"/>
    <cellStyle name="Normal 6 3 3 5 3 2 3" xfId="33164" xr:uid="{00000000-0005-0000-0000-0000BB800000}"/>
    <cellStyle name="Normal 6 3 3 5 3 2 3 2" xfId="33165" xr:uid="{00000000-0005-0000-0000-0000BC800000}"/>
    <cellStyle name="Normal 6 3 3 5 3 2 3 3" xfId="33166" xr:uid="{00000000-0005-0000-0000-0000BD800000}"/>
    <cellStyle name="Normal 6 3 3 5 3 2 4" xfId="33167" xr:uid="{00000000-0005-0000-0000-0000BE800000}"/>
    <cellStyle name="Normal 6 3 3 5 3 2 5" xfId="33168" xr:uid="{00000000-0005-0000-0000-0000BF800000}"/>
    <cellStyle name="Normal 6 3 3 5 3 2 6" xfId="33169" xr:uid="{00000000-0005-0000-0000-0000C0800000}"/>
    <cellStyle name="Normal 6 3 3 5 3 3" xfId="33170" xr:uid="{00000000-0005-0000-0000-0000C1800000}"/>
    <cellStyle name="Normal 6 3 3 5 3 3 2" xfId="33171" xr:uid="{00000000-0005-0000-0000-0000C2800000}"/>
    <cellStyle name="Normal 6 3 3 5 3 3 3" xfId="33172" xr:uid="{00000000-0005-0000-0000-0000C3800000}"/>
    <cellStyle name="Normal 6 3 3 5 3 3 4" xfId="33173" xr:uid="{00000000-0005-0000-0000-0000C4800000}"/>
    <cellStyle name="Normal 6 3 3 5 3 4" xfId="33174" xr:uid="{00000000-0005-0000-0000-0000C5800000}"/>
    <cellStyle name="Normal 6 3 3 5 3 4 2" xfId="33175" xr:uid="{00000000-0005-0000-0000-0000C6800000}"/>
    <cellStyle name="Normal 6 3 3 5 3 4 3" xfId="33176" xr:uid="{00000000-0005-0000-0000-0000C7800000}"/>
    <cellStyle name="Normal 6 3 3 5 3 4 4" xfId="33177" xr:uid="{00000000-0005-0000-0000-0000C8800000}"/>
    <cellStyle name="Normal 6 3 3 5 3 5" xfId="33178" xr:uid="{00000000-0005-0000-0000-0000C9800000}"/>
    <cellStyle name="Normal 6 3 3 5 3 5 2" xfId="33179" xr:uid="{00000000-0005-0000-0000-0000CA800000}"/>
    <cellStyle name="Normal 6 3 3 5 3 5 3" xfId="33180" xr:uid="{00000000-0005-0000-0000-0000CB800000}"/>
    <cellStyle name="Normal 6 3 3 5 3 5 4" xfId="33181" xr:uid="{00000000-0005-0000-0000-0000CC800000}"/>
    <cellStyle name="Normal 6 3 3 5 3 6" xfId="33182" xr:uid="{00000000-0005-0000-0000-0000CD800000}"/>
    <cellStyle name="Normal 6 3 3 5 3 6 2" xfId="33183" xr:uid="{00000000-0005-0000-0000-0000CE800000}"/>
    <cellStyle name="Normal 6 3 3 5 3 6 3" xfId="33184" xr:uid="{00000000-0005-0000-0000-0000CF800000}"/>
    <cellStyle name="Normal 6 3 3 5 3 7" xfId="33185" xr:uid="{00000000-0005-0000-0000-0000D0800000}"/>
    <cellStyle name="Normal 6 3 3 5 3 8" xfId="33186" xr:uid="{00000000-0005-0000-0000-0000D1800000}"/>
    <cellStyle name="Normal 6 3 3 5 3 9" xfId="33187" xr:uid="{00000000-0005-0000-0000-0000D2800000}"/>
    <cellStyle name="Normal 6 3 3 5 4" xfId="33188" xr:uid="{00000000-0005-0000-0000-0000D3800000}"/>
    <cellStyle name="Normal 6 3 3 5 4 2" xfId="33189" xr:uid="{00000000-0005-0000-0000-0000D4800000}"/>
    <cellStyle name="Normal 6 3 3 5 4 2 2" xfId="33190" xr:uid="{00000000-0005-0000-0000-0000D5800000}"/>
    <cellStyle name="Normal 6 3 3 5 4 2 3" xfId="33191" xr:uid="{00000000-0005-0000-0000-0000D6800000}"/>
    <cellStyle name="Normal 6 3 3 5 4 2 4" xfId="33192" xr:uid="{00000000-0005-0000-0000-0000D7800000}"/>
    <cellStyle name="Normal 6 3 3 5 4 3" xfId="33193" xr:uid="{00000000-0005-0000-0000-0000D8800000}"/>
    <cellStyle name="Normal 6 3 3 5 4 3 2" xfId="33194" xr:uid="{00000000-0005-0000-0000-0000D9800000}"/>
    <cellStyle name="Normal 6 3 3 5 4 3 3" xfId="33195" xr:uid="{00000000-0005-0000-0000-0000DA800000}"/>
    <cellStyle name="Normal 6 3 3 5 4 4" xfId="33196" xr:uid="{00000000-0005-0000-0000-0000DB800000}"/>
    <cellStyle name="Normal 6 3 3 5 4 5" xfId="33197" xr:uid="{00000000-0005-0000-0000-0000DC800000}"/>
    <cellStyle name="Normal 6 3 3 5 4 6" xfId="33198" xr:uid="{00000000-0005-0000-0000-0000DD800000}"/>
    <cellStyle name="Normal 6 3 3 5 5" xfId="33199" xr:uid="{00000000-0005-0000-0000-0000DE800000}"/>
    <cellStyle name="Normal 6 3 3 5 5 2" xfId="33200" xr:uid="{00000000-0005-0000-0000-0000DF800000}"/>
    <cellStyle name="Normal 6 3 3 5 5 3" xfId="33201" xr:uid="{00000000-0005-0000-0000-0000E0800000}"/>
    <cellStyle name="Normal 6 3 3 5 5 4" xfId="33202" xr:uid="{00000000-0005-0000-0000-0000E1800000}"/>
    <cellStyle name="Normal 6 3 3 5 6" xfId="33203" xr:uid="{00000000-0005-0000-0000-0000E2800000}"/>
    <cellStyle name="Normal 6 3 3 5 6 2" xfId="33204" xr:uid="{00000000-0005-0000-0000-0000E3800000}"/>
    <cellStyle name="Normal 6 3 3 5 6 3" xfId="33205" xr:uid="{00000000-0005-0000-0000-0000E4800000}"/>
    <cellStyle name="Normal 6 3 3 5 6 4" xfId="33206" xr:uid="{00000000-0005-0000-0000-0000E5800000}"/>
    <cellStyle name="Normal 6 3 3 5 7" xfId="33207" xr:uid="{00000000-0005-0000-0000-0000E6800000}"/>
    <cellStyle name="Normal 6 3 3 5 7 2" xfId="33208" xr:uid="{00000000-0005-0000-0000-0000E7800000}"/>
    <cellStyle name="Normal 6 3 3 5 7 3" xfId="33209" xr:uid="{00000000-0005-0000-0000-0000E8800000}"/>
    <cellStyle name="Normal 6 3 3 5 7 4" xfId="33210" xr:uid="{00000000-0005-0000-0000-0000E9800000}"/>
    <cellStyle name="Normal 6 3 3 5 8" xfId="33211" xr:uid="{00000000-0005-0000-0000-0000EA800000}"/>
    <cellStyle name="Normal 6 3 3 5 8 2" xfId="33212" xr:uid="{00000000-0005-0000-0000-0000EB800000}"/>
    <cellStyle name="Normal 6 3 3 5 8 3" xfId="33213" xr:uid="{00000000-0005-0000-0000-0000EC800000}"/>
    <cellStyle name="Normal 6 3 3 5 9" xfId="33214" xr:uid="{00000000-0005-0000-0000-0000ED800000}"/>
    <cellStyle name="Normal 6 3 3 6" xfId="33215" xr:uid="{00000000-0005-0000-0000-0000EE800000}"/>
    <cellStyle name="Normal 6 3 3 6 10" xfId="33216" xr:uid="{00000000-0005-0000-0000-0000EF800000}"/>
    <cellStyle name="Normal 6 3 3 6 11" xfId="33217" xr:uid="{00000000-0005-0000-0000-0000F0800000}"/>
    <cellStyle name="Normal 6 3 3 6 2" xfId="33218" xr:uid="{00000000-0005-0000-0000-0000F1800000}"/>
    <cellStyle name="Normal 6 3 3 6 2 10" xfId="33219" xr:uid="{00000000-0005-0000-0000-0000F2800000}"/>
    <cellStyle name="Normal 6 3 3 6 2 2" xfId="33220" xr:uid="{00000000-0005-0000-0000-0000F3800000}"/>
    <cellStyle name="Normal 6 3 3 6 2 2 2" xfId="33221" xr:uid="{00000000-0005-0000-0000-0000F4800000}"/>
    <cellStyle name="Normal 6 3 3 6 2 2 2 2" xfId="33222" xr:uid="{00000000-0005-0000-0000-0000F5800000}"/>
    <cellStyle name="Normal 6 3 3 6 2 2 2 2 2" xfId="33223" xr:uid="{00000000-0005-0000-0000-0000F6800000}"/>
    <cellStyle name="Normal 6 3 3 6 2 2 2 2 3" xfId="33224" xr:uid="{00000000-0005-0000-0000-0000F7800000}"/>
    <cellStyle name="Normal 6 3 3 6 2 2 2 2 4" xfId="33225" xr:uid="{00000000-0005-0000-0000-0000F8800000}"/>
    <cellStyle name="Normal 6 3 3 6 2 2 2 3" xfId="33226" xr:uid="{00000000-0005-0000-0000-0000F9800000}"/>
    <cellStyle name="Normal 6 3 3 6 2 2 2 3 2" xfId="33227" xr:uid="{00000000-0005-0000-0000-0000FA800000}"/>
    <cellStyle name="Normal 6 3 3 6 2 2 2 3 3" xfId="33228" xr:uid="{00000000-0005-0000-0000-0000FB800000}"/>
    <cellStyle name="Normal 6 3 3 6 2 2 2 4" xfId="33229" xr:uid="{00000000-0005-0000-0000-0000FC800000}"/>
    <cellStyle name="Normal 6 3 3 6 2 2 2 5" xfId="33230" xr:uid="{00000000-0005-0000-0000-0000FD800000}"/>
    <cellStyle name="Normal 6 3 3 6 2 2 2 6" xfId="33231" xr:uid="{00000000-0005-0000-0000-0000FE800000}"/>
    <cellStyle name="Normal 6 3 3 6 2 2 3" xfId="33232" xr:uid="{00000000-0005-0000-0000-0000FF800000}"/>
    <cellStyle name="Normal 6 3 3 6 2 2 3 2" xfId="33233" xr:uid="{00000000-0005-0000-0000-000000810000}"/>
    <cellStyle name="Normal 6 3 3 6 2 2 3 3" xfId="33234" xr:uid="{00000000-0005-0000-0000-000001810000}"/>
    <cellStyle name="Normal 6 3 3 6 2 2 3 4" xfId="33235" xr:uid="{00000000-0005-0000-0000-000002810000}"/>
    <cellStyle name="Normal 6 3 3 6 2 2 4" xfId="33236" xr:uid="{00000000-0005-0000-0000-000003810000}"/>
    <cellStyle name="Normal 6 3 3 6 2 2 4 2" xfId="33237" xr:uid="{00000000-0005-0000-0000-000004810000}"/>
    <cellStyle name="Normal 6 3 3 6 2 2 4 3" xfId="33238" xr:uid="{00000000-0005-0000-0000-000005810000}"/>
    <cellStyle name="Normal 6 3 3 6 2 2 4 4" xfId="33239" xr:uid="{00000000-0005-0000-0000-000006810000}"/>
    <cellStyle name="Normal 6 3 3 6 2 2 5" xfId="33240" xr:uid="{00000000-0005-0000-0000-000007810000}"/>
    <cellStyle name="Normal 6 3 3 6 2 2 5 2" xfId="33241" xr:uid="{00000000-0005-0000-0000-000008810000}"/>
    <cellStyle name="Normal 6 3 3 6 2 2 5 3" xfId="33242" xr:uid="{00000000-0005-0000-0000-000009810000}"/>
    <cellStyle name="Normal 6 3 3 6 2 2 5 4" xfId="33243" xr:uid="{00000000-0005-0000-0000-00000A810000}"/>
    <cellStyle name="Normal 6 3 3 6 2 2 6" xfId="33244" xr:uid="{00000000-0005-0000-0000-00000B810000}"/>
    <cellStyle name="Normal 6 3 3 6 2 2 6 2" xfId="33245" xr:uid="{00000000-0005-0000-0000-00000C810000}"/>
    <cellStyle name="Normal 6 3 3 6 2 2 6 3" xfId="33246" xr:uid="{00000000-0005-0000-0000-00000D810000}"/>
    <cellStyle name="Normal 6 3 3 6 2 2 7" xfId="33247" xr:uid="{00000000-0005-0000-0000-00000E810000}"/>
    <cellStyle name="Normal 6 3 3 6 2 2 8" xfId="33248" xr:uid="{00000000-0005-0000-0000-00000F810000}"/>
    <cellStyle name="Normal 6 3 3 6 2 2 9" xfId="33249" xr:uid="{00000000-0005-0000-0000-000010810000}"/>
    <cellStyle name="Normal 6 3 3 6 2 3" xfId="33250" xr:uid="{00000000-0005-0000-0000-000011810000}"/>
    <cellStyle name="Normal 6 3 3 6 2 3 2" xfId="33251" xr:uid="{00000000-0005-0000-0000-000012810000}"/>
    <cellStyle name="Normal 6 3 3 6 2 3 2 2" xfId="33252" xr:uid="{00000000-0005-0000-0000-000013810000}"/>
    <cellStyle name="Normal 6 3 3 6 2 3 2 3" xfId="33253" xr:uid="{00000000-0005-0000-0000-000014810000}"/>
    <cellStyle name="Normal 6 3 3 6 2 3 2 4" xfId="33254" xr:uid="{00000000-0005-0000-0000-000015810000}"/>
    <cellStyle name="Normal 6 3 3 6 2 3 3" xfId="33255" xr:uid="{00000000-0005-0000-0000-000016810000}"/>
    <cellStyle name="Normal 6 3 3 6 2 3 3 2" xfId="33256" xr:uid="{00000000-0005-0000-0000-000017810000}"/>
    <cellStyle name="Normal 6 3 3 6 2 3 3 3" xfId="33257" xr:uid="{00000000-0005-0000-0000-000018810000}"/>
    <cellStyle name="Normal 6 3 3 6 2 3 4" xfId="33258" xr:uid="{00000000-0005-0000-0000-000019810000}"/>
    <cellStyle name="Normal 6 3 3 6 2 3 5" xfId="33259" xr:uid="{00000000-0005-0000-0000-00001A810000}"/>
    <cellStyle name="Normal 6 3 3 6 2 3 6" xfId="33260" xr:uid="{00000000-0005-0000-0000-00001B810000}"/>
    <cellStyle name="Normal 6 3 3 6 2 4" xfId="33261" xr:uid="{00000000-0005-0000-0000-00001C810000}"/>
    <cellStyle name="Normal 6 3 3 6 2 4 2" xfId="33262" xr:uid="{00000000-0005-0000-0000-00001D810000}"/>
    <cellStyle name="Normal 6 3 3 6 2 4 3" xfId="33263" xr:uid="{00000000-0005-0000-0000-00001E810000}"/>
    <cellStyle name="Normal 6 3 3 6 2 4 4" xfId="33264" xr:uid="{00000000-0005-0000-0000-00001F810000}"/>
    <cellStyle name="Normal 6 3 3 6 2 5" xfId="33265" xr:uid="{00000000-0005-0000-0000-000020810000}"/>
    <cellStyle name="Normal 6 3 3 6 2 5 2" xfId="33266" xr:uid="{00000000-0005-0000-0000-000021810000}"/>
    <cellStyle name="Normal 6 3 3 6 2 5 3" xfId="33267" xr:uid="{00000000-0005-0000-0000-000022810000}"/>
    <cellStyle name="Normal 6 3 3 6 2 5 4" xfId="33268" xr:uid="{00000000-0005-0000-0000-000023810000}"/>
    <cellStyle name="Normal 6 3 3 6 2 6" xfId="33269" xr:uid="{00000000-0005-0000-0000-000024810000}"/>
    <cellStyle name="Normal 6 3 3 6 2 6 2" xfId="33270" xr:uid="{00000000-0005-0000-0000-000025810000}"/>
    <cellStyle name="Normal 6 3 3 6 2 6 3" xfId="33271" xr:uid="{00000000-0005-0000-0000-000026810000}"/>
    <cellStyle name="Normal 6 3 3 6 2 6 4" xfId="33272" xr:uid="{00000000-0005-0000-0000-000027810000}"/>
    <cellStyle name="Normal 6 3 3 6 2 7" xfId="33273" xr:uid="{00000000-0005-0000-0000-000028810000}"/>
    <cellStyle name="Normal 6 3 3 6 2 7 2" xfId="33274" xr:uid="{00000000-0005-0000-0000-000029810000}"/>
    <cellStyle name="Normal 6 3 3 6 2 7 3" xfId="33275" xr:uid="{00000000-0005-0000-0000-00002A810000}"/>
    <cellStyle name="Normal 6 3 3 6 2 8" xfId="33276" xr:uid="{00000000-0005-0000-0000-00002B810000}"/>
    <cellStyle name="Normal 6 3 3 6 2 9" xfId="33277" xr:uid="{00000000-0005-0000-0000-00002C810000}"/>
    <cellStyle name="Normal 6 3 3 6 3" xfId="33278" xr:uid="{00000000-0005-0000-0000-00002D810000}"/>
    <cellStyle name="Normal 6 3 3 6 3 2" xfId="33279" xr:uid="{00000000-0005-0000-0000-00002E810000}"/>
    <cellStyle name="Normal 6 3 3 6 3 2 2" xfId="33280" xr:uid="{00000000-0005-0000-0000-00002F810000}"/>
    <cellStyle name="Normal 6 3 3 6 3 2 2 2" xfId="33281" xr:uid="{00000000-0005-0000-0000-000030810000}"/>
    <cellStyle name="Normal 6 3 3 6 3 2 2 3" xfId="33282" xr:uid="{00000000-0005-0000-0000-000031810000}"/>
    <cellStyle name="Normal 6 3 3 6 3 2 2 4" xfId="33283" xr:uid="{00000000-0005-0000-0000-000032810000}"/>
    <cellStyle name="Normal 6 3 3 6 3 2 3" xfId="33284" xr:uid="{00000000-0005-0000-0000-000033810000}"/>
    <cellStyle name="Normal 6 3 3 6 3 2 3 2" xfId="33285" xr:uid="{00000000-0005-0000-0000-000034810000}"/>
    <cellStyle name="Normal 6 3 3 6 3 2 3 3" xfId="33286" xr:uid="{00000000-0005-0000-0000-000035810000}"/>
    <cellStyle name="Normal 6 3 3 6 3 2 4" xfId="33287" xr:uid="{00000000-0005-0000-0000-000036810000}"/>
    <cellStyle name="Normal 6 3 3 6 3 2 5" xfId="33288" xr:uid="{00000000-0005-0000-0000-000037810000}"/>
    <cellStyle name="Normal 6 3 3 6 3 2 6" xfId="33289" xr:uid="{00000000-0005-0000-0000-000038810000}"/>
    <cellStyle name="Normal 6 3 3 6 3 3" xfId="33290" xr:uid="{00000000-0005-0000-0000-000039810000}"/>
    <cellStyle name="Normal 6 3 3 6 3 3 2" xfId="33291" xr:uid="{00000000-0005-0000-0000-00003A810000}"/>
    <cellStyle name="Normal 6 3 3 6 3 3 3" xfId="33292" xr:uid="{00000000-0005-0000-0000-00003B810000}"/>
    <cellStyle name="Normal 6 3 3 6 3 3 4" xfId="33293" xr:uid="{00000000-0005-0000-0000-00003C810000}"/>
    <cellStyle name="Normal 6 3 3 6 3 4" xfId="33294" xr:uid="{00000000-0005-0000-0000-00003D810000}"/>
    <cellStyle name="Normal 6 3 3 6 3 4 2" xfId="33295" xr:uid="{00000000-0005-0000-0000-00003E810000}"/>
    <cellStyle name="Normal 6 3 3 6 3 4 3" xfId="33296" xr:uid="{00000000-0005-0000-0000-00003F810000}"/>
    <cellStyle name="Normal 6 3 3 6 3 4 4" xfId="33297" xr:uid="{00000000-0005-0000-0000-000040810000}"/>
    <cellStyle name="Normal 6 3 3 6 3 5" xfId="33298" xr:uid="{00000000-0005-0000-0000-000041810000}"/>
    <cellStyle name="Normal 6 3 3 6 3 5 2" xfId="33299" xr:uid="{00000000-0005-0000-0000-000042810000}"/>
    <cellStyle name="Normal 6 3 3 6 3 5 3" xfId="33300" xr:uid="{00000000-0005-0000-0000-000043810000}"/>
    <cellStyle name="Normal 6 3 3 6 3 5 4" xfId="33301" xr:uid="{00000000-0005-0000-0000-000044810000}"/>
    <cellStyle name="Normal 6 3 3 6 3 6" xfId="33302" xr:uid="{00000000-0005-0000-0000-000045810000}"/>
    <cellStyle name="Normal 6 3 3 6 3 6 2" xfId="33303" xr:uid="{00000000-0005-0000-0000-000046810000}"/>
    <cellStyle name="Normal 6 3 3 6 3 6 3" xfId="33304" xr:uid="{00000000-0005-0000-0000-000047810000}"/>
    <cellStyle name="Normal 6 3 3 6 3 7" xfId="33305" xr:uid="{00000000-0005-0000-0000-000048810000}"/>
    <cellStyle name="Normal 6 3 3 6 3 8" xfId="33306" xr:uid="{00000000-0005-0000-0000-000049810000}"/>
    <cellStyle name="Normal 6 3 3 6 3 9" xfId="33307" xr:uid="{00000000-0005-0000-0000-00004A810000}"/>
    <cellStyle name="Normal 6 3 3 6 4" xfId="33308" xr:uid="{00000000-0005-0000-0000-00004B810000}"/>
    <cellStyle name="Normal 6 3 3 6 4 2" xfId="33309" xr:uid="{00000000-0005-0000-0000-00004C810000}"/>
    <cellStyle name="Normal 6 3 3 6 4 2 2" xfId="33310" xr:uid="{00000000-0005-0000-0000-00004D810000}"/>
    <cellStyle name="Normal 6 3 3 6 4 2 3" xfId="33311" xr:uid="{00000000-0005-0000-0000-00004E810000}"/>
    <cellStyle name="Normal 6 3 3 6 4 2 4" xfId="33312" xr:uid="{00000000-0005-0000-0000-00004F810000}"/>
    <cellStyle name="Normal 6 3 3 6 4 3" xfId="33313" xr:uid="{00000000-0005-0000-0000-000050810000}"/>
    <cellStyle name="Normal 6 3 3 6 4 3 2" xfId="33314" xr:uid="{00000000-0005-0000-0000-000051810000}"/>
    <cellStyle name="Normal 6 3 3 6 4 3 3" xfId="33315" xr:uid="{00000000-0005-0000-0000-000052810000}"/>
    <cellStyle name="Normal 6 3 3 6 4 4" xfId="33316" xr:uid="{00000000-0005-0000-0000-000053810000}"/>
    <cellStyle name="Normal 6 3 3 6 4 5" xfId="33317" xr:uid="{00000000-0005-0000-0000-000054810000}"/>
    <cellStyle name="Normal 6 3 3 6 4 6" xfId="33318" xr:uid="{00000000-0005-0000-0000-000055810000}"/>
    <cellStyle name="Normal 6 3 3 6 5" xfId="33319" xr:uid="{00000000-0005-0000-0000-000056810000}"/>
    <cellStyle name="Normal 6 3 3 6 5 2" xfId="33320" xr:uid="{00000000-0005-0000-0000-000057810000}"/>
    <cellStyle name="Normal 6 3 3 6 5 3" xfId="33321" xr:uid="{00000000-0005-0000-0000-000058810000}"/>
    <cellStyle name="Normal 6 3 3 6 5 4" xfId="33322" xr:uid="{00000000-0005-0000-0000-000059810000}"/>
    <cellStyle name="Normal 6 3 3 6 6" xfId="33323" xr:uid="{00000000-0005-0000-0000-00005A810000}"/>
    <cellStyle name="Normal 6 3 3 6 6 2" xfId="33324" xr:uid="{00000000-0005-0000-0000-00005B810000}"/>
    <cellStyle name="Normal 6 3 3 6 6 3" xfId="33325" xr:uid="{00000000-0005-0000-0000-00005C810000}"/>
    <cellStyle name="Normal 6 3 3 6 6 4" xfId="33326" xr:uid="{00000000-0005-0000-0000-00005D810000}"/>
    <cellStyle name="Normal 6 3 3 6 7" xfId="33327" xr:uid="{00000000-0005-0000-0000-00005E810000}"/>
    <cellStyle name="Normal 6 3 3 6 7 2" xfId="33328" xr:uid="{00000000-0005-0000-0000-00005F810000}"/>
    <cellStyle name="Normal 6 3 3 6 7 3" xfId="33329" xr:uid="{00000000-0005-0000-0000-000060810000}"/>
    <cellStyle name="Normal 6 3 3 6 7 4" xfId="33330" xr:uid="{00000000-0005-0000-0000-000061810000}"/>
    <cellStyle name="Normal 6 3 3 6 8" xfId="33331" xr:uid="{00000000-0005-0000-0000-000062810000}"/>
    <cellStyle name="Normal 6 3 3 6 8 2" xfId="33332" xr:uid="{00000000-0005-0000-0000-000063810000}"/>
    <cellStyle name="Normal 6 3 3 6 8 3" xfId="33333" xr:uid="{00000000-0005-0000-0000-000064810000}"/>
    <cellStyle name="Normal 6 3 3 6 9" xfId="33334" xr:uid="{00000000-0005-0000-0000-000065810000}"/>
    <cellStyle name="Normal 6 3 3 7" xfId="33335" xr:uid="{00000000-0005-0000-0000-000066810000}"/>
    <cellStyle name="Normal 6 3 3 7 10" xfId="33336" xr:uid="{00000000-0005-0000-0000-000067810000}"/>
    <cellStyle name="Normal 6 3 3 7 2" xfId="33337" xr:uid="{00000000-0005-0000-0000-000068810000}"/>
    <cellStyle name="Normal 6 3 3 7 2 2" xfId="33338" xr:uid="{00000000-0005-0000-0000-000069810000}"/>
    <cellStyle name="Normal 6 3 3 7 2 2 2" xfId="33339" xr:uid="{00000000-0005-0000-0000-00006A810000}"/>
    <cellStyle name="Normal 6 3 3 7 2 2 2 2" xfId="33340" xr:uid="{00000000-0005-0000-0000-00006B810000}"/>
    <cellStyle name="Normal 6 3 3 7 2 2 2 3" xfId="33341" xr:uid="{00000000-0005-0000-0000-00006C810000}"/>
    <cellStyle name="Normal 6 3 3 7 2 2 2 4" xfId="33342" xr:uid="{00000000-0005-0000-0000-00006D810000}"/>
    <cellStyle name="Normal 6 3 3 7 2 2 3" xfId="33343" xr:uid="{00000000-0005-0000-0000-00006E810000}"/>
    <cellStyle name="Normal 6 3 3 7 2 2 3 2" xfId="33344" xr:uid="{00000000-0005-0000-0000-00006F810000}"/>
    <cellStyle name="Normal 6 3 3 7 2 2 3 3" xfId="33345" xr:uid="{00000000-0005-0000-0000-000070810000}"/>
    <cellStyle name="Normal 6 3 3 7 2 2 4" xfId="33346" xr:uid="{00000000-0005-0000-0000-000071810000}"/>
    <cellStyle name="Normal 6 3 3 7 2 2 5" xfId="33347" xr:uid="{00000000-0005-0000-0000-000072810000}"/>
    <cellStyle name="Normal 6 3 3 7 2 2 6" xfId="33348" xr:uid="{00000000-0005-0000-0000-000073810000}"/>
    <cellStyle name="Normal 6 3 3 7 2 3" xfId="33349" xr:uid="{00000000-0005-0000-0000-000074810000}"/>
    <cellStyle name="Normal 6 3 3 7 2 3 2" xfId="33350" xr:uid="{00000000-0005-0000-0000-000075810000}"/>
    <cellStyle name="Normal 6 3 3 7 2 3 3" xfId="33351" xr:uid="{00000000-0005-0000-0000-000076810000}"/>
    <cellStyle name="Normal 6 3 3 7 2 3 4" xfId="33352" xr:uid="{00000000-0005-0000-0000-000077810000}"/>
    <cellStyle name="Normal 6 3 3 7 2 4" xfId="33353" xr:uid="{00000000-0005-0000-0000-000078810000}"/>
    <cellStyle name="Normal 6 3 3 7 2 4 2" xfId="33354" xr:uid="{00000000-0005-0000-0000-000079810000}"/>
    <cellStyle name="Normal 6 3 3 7 2 4 3" xfId="33355" xr:uid="{00000000-0005-0000-0000-00007A810000}"/>
    <cellStyle name="Normal 6 3 3 7 2 4 4" xfId="33356" xr:uid="{00000000-0005-0000-0000-00007B810000}"/>
    <cellStyle name="Normal 6 3 3 7 2 5" xfId="33357" xr:uid="{00000000-0005-0000-0000-00007C810000}"/>
    <cellStyle name="Normal 6 3 3 7 2 5 2" xfId="33358" xr:uid="{00000000-0005-0000-0000-00007D810000}"/>
    <cellStyle name="Normal 6 3 3 7 2 5 3" xfId="33359" xr:uid="{00000000-0005-0000-0000-00007E810000}"/>
    <cellStyle name="Normal 6 3 3 7 2 5 4" xfId="33360" xr:uid="{00000000-0005-0000-0000-00007F810000}"/>
    <cellStyle name="Normal 6 3 3 7 2 6" xfId="33361" xr:uid="{00000000-0005-0000-0000-000080810000}"/>
    <cellStyle name="Normal 6 3 3 7 2 6 2" xfId="33362" xr:uid="{00000000-0005-0000-0000-000081810000}"/>
    <cellStyle name="Normal 6 3 3 7 2 6 3" xfId="33363" xr:uid="{00000000-0005-0000-0000-000082810000}"/>
    <cellStyle name="Normal 6 3 3 7 2 7" xfId="33364" xr:uid="{00000000-0005-0000-0000-000083810000}"/>
    <cellStyle name="Normal 6 3 3 7 2 8" xfId="33365" xr:uid="{00000000-0005-0000-0000-000084810000}"/>
    <cellStyle name="Normal 6 3 3 7 2 9" xfId="33366" xr:uid="{00000000-0005-0000-0000-000085810000}"/>
    <cellStyle name="Normal 6 3 3 7 3" xfId="33367" xr:uid="{00000000-0005-0000-0000-000086810000}"/>
    <cellStyle name="Normal 6 3 3 7 3 2" xfId="33368" xr:uid="{00000000-0005-0000-0000-000087810000}"/>
    <cellStyle name="Normal 6 3 3 7 3 2 2" xfId="33369" xr:uid="{00000000-0005-0000-0000-000088810000}"/>
    <cellStyle name="Normal 6 3 3 7 3 2 3" xfId="33370" xr:uid="{00000000-0005-0000-0000-000089810000}"/>
    <cellStyle name="Normal 6 3 3 7 3 2 4" xfId="33371" xr:uid="{00000000-0005-0000-0000-00008A810000}"/>
    <cellStyle name="Normal 6 3 3 7 3 3" xfId="33372" xr:uid="{00000000-0005-0000-0000-00008B810000}"/>
    <cellStyle name="Normal 6 3 3 7 3 3 2" xfId="33373" xr:uid="{00000000-0005-0000-0000-00008C810000}"/>
    <cellStyle name="Normal 6 3 3 7 3 3 3" xfId="33374" xr:uid="{00000000-0005-0000-0000-00008D810000}"/>
    <cellStyle name="Normal 6 3 3 7 3 4" xfId="33375" xr:uid="{00000000-0005-0000-0000-00008E810000}"/>
    <cellStyle name="Normal 6 3 3 7 3 5" xfId="33376" xr:uid="{00000000-0005-0000-0000-00008F810000}"/>
    <cellStyle name="Normal 6 3 3 7 3 6" xfId="33377" xr:uid="{00000000-0005-0000-0000-000090810000}"/>
    <cellStyle name="Normal 6 3 3 7 4" xfId="33378" xr:uid="{00000000-0005-0000-0000-000091810000}"/>
    <cellStyle name="Normal 6 3 3 7 4 2" xfId="33379" xr:uid="{00000000-0005-0000-0000-000092810000}"/>
    <cellStyle name="Normal 6 3 3 7 4 3" xfId="33380" xr:uid="{00000000-0005-0000-0000-000093810000}"/>
    <cellStyle name="Normal 6 3 3 7 4 4" xfId="33381" xr:uid="{00000000-0005-0000-0000-000094810000}"/>
    <cellStyle name="Normal 6 3 3 7 5" xfId="33382" xr:uid="{00000000-0005-0000-0000-000095810000}"/>
    <cellStyle name="Normal 6 3 3 7 5 2" xfId="33383" xr:uid="{00000000-0005-0000-0000-000096810000}"/>
    <cellStyle name="Normal 6 3 3 7 5 3" xfId="33384" xr:uid="{00000000-0005-0000-0000-000097810000}"/>
    <cellStyle name="Normal 6 3 3 7 5 4" xfId="33385" xr:uid="{00000000-0005-0000-0000-000098810000}"/>
    <cellStyle name="Normal 6 3 3 7 6" xfId="33386" xr:uid="{00000000-0005-0000-0000-000099810000}"/>
    <cellStyle name="Normal 6 3 3 7 6 2" xfId="33387" xr:uid="{00000000-0005-0000-0000-00009A810000}"/>
    <cellStyle name="Normal 6 3 3 7 6 3" xfId="33388" xr:uid="{00000000-0005-0000-0000-00009B810000}"/>
    <cellStyle name="Normal 6 3 3 7 6 4" xfId="33389" xr:uid="{00000000-0005-0000-0000-00009C810000}"/>
    <cellStyle name="Normal 6 3 3 7 7" xfId="33390" xr:uid="{00000000-0005-0000-0000-00009D810000}"/>
    <cellStyle name="Normal 6 3 3 7 7 2" xfId="33391" xr:uid="{00000000-0005-0000-0000-00009E810000}"/>
    <cellStyle name="Normal 6 3 3 7 7 3" xfId="33392" xr:uid="{00000000-0005-0000-0000-00009F810000}"/>
    <cellStyle name="Normal 6 3 3 7 8" xfId="33393" xr:uid="{00000000-0005-0000-0000-0000A0810000}"/>
    <cellStyle name="Normal 6 3 3 7 9" xfId="33394" xr:uid="{00000000-0005-0000-0000-0000A1810000}"/>
    <cellStyle name="Normal 6 3 3 8" xfId="33395" xr:uid="{00000000-0005-0000-0000-0000A2810000}"/>
    <cellStyle name="Normal 6 3 3 8 2" xfId="33396" xr:uid="{00000000-0005-0000-0000-0000A3810000}"/>
    <cellStyle name="Normal 6 3 3 8 2 2" xfId="33397" xr:uid="{00000000-0005-0000-0000-0000A4810000}"/>
    <cellStyle name="Normal 6 3 3 8 2 2 2" xfId="33398" xr:uid="{00000000-0005-0000-0000-0000A5810000}"/>
    <cellStyle name="Normal 6 3 3 8 2 2 3" xfId="33399" xr:uid="{00000000-0005-0000-0000-0000A6810000}"/>
    <cellStyle name="Normal 6 3 3 8 2 2 4" xfId="33400" xr:uid="{00000000-0005-0000-0000-0000A7810000}"/>
    <cellStyle name="Normal 6 3 3 8 2 3" xfId="33401" xr:uid="{00000000-0005-0000-0000-0000A8810000}"/>
    <cellStyle name="Normal 6 3 3 8 2 3 2" xfId="33402" xr:uid="{00000000-0005-0000-0000-0000A9810000}"/>
    <cellStyle name="Normal 6 3 3 8 2 3 3" xfId="33403" xr:uid="{00000000-0005-0000-0000-0000AA810000}"/>
    <cellStyle name="Normal 6 3 3 8 2 4" xfId="33404" xr:uid="{00000000-0005-0000-0000-0000AB810000}"/>
    <cellStyle name="Normal 6 3 3 8 2 5" xfId="33405" xr:uid="{00000000-0005-0000-0000-0000AC810000}"/>
    <cellStyle name="Normal 6 3 3 8 2 6" xfId="33406" xr:uid="{00000000-0005-0000-0000-0000AD810000}"/>
    <cellStyle name="Normal 6 3 3 8 3" xfId="33407" xr:uid="{00000000-0005-0000-0000-0000AE810000}"/>
    <cellStyle name="Normal 6 3 3 8 3 2" xfId="33408" xr:uid="{00000000-0005-0000-0000-0000AF810000}"/>
    <cellStyle name="Normal 6 3 3 8 3 3" xfId="33409" xr:uid="{00000000-0005-0000-0000-0000B0810000}"/>
    <cellStyle name="Normal 6 3 3 8 3 4" xfId="33410" xr:uid="{00000000-0005-0000-0000-0000B1810000}"/>
    <cellStyle name="Normal 6 3 3 8 4" xfId="33411" xr:uid="{00000000-0005-0000-0000-0000B2810000}"/>
    <cellStyle name="Normal 6 3 3 8 4 2" xfId="33412" xr:uid="{00000000-0005-0000-0000-0000B3810000}"/>
    <cellStyle name="Normal 6 3 3 8 4 3" xfId="33413" xr:uid="{00000000-0005-0000-0000-0000B4810000}"/>
    <cellStyle name="Normal 6 3 3 8 4 4" xfId="33414" xr:uid="{00000000-0005-0000-0000-0000B5810000}"/>
    <cellStyle name="Normal 6 3 3 8 5" xfId="33415" xr:uid="{00000000-0005-0000-0000-0000B6810000}"/>
    <cellStyle name="Normal 6 3 3 8 5 2" xfId="33416" xr:uid="{00000000-0005-0000-0000-0000B7810000}"/>
    <cellStyle name="Normal 6 3 3 8 5 3" xfId="33417" xr:uid="{00000000-0005-0000-0000-0000B8810000}"/>
    <cellStyle name="Normal 6 3 3 8 5 4" xfId="33418" xr:uid="{00000000-0005-0000-0000-0000B9810000}"/>
    <cellStyle name="Normal 6 3 3 8 6" xfId="33419" xr:uid="{00000000-0005-0000-0000-0000BA810000}"/>
    <cellStyle name="Normal 6 3 3 8 6 2" xfId="33420" xr:uid="{00000000-0005-0000-0000-0000BB810000}"/>
    <cellStyle name="Normal 6 3 3 8 6 3" xfId="33421" xr:uid="{00000000-0005-0000-0000-0000BC810000}"/>
    <cellStyle name="Normal 6 3 3 8 7" xfId="33422" xr:uid="{00000000-0005-0000-0000-0000BD810000}"/>
    <cellStyle name="Normal 6 3 3 8 8" xfId="33423" xr:uid="{00000000-0005-0000-0000-0000BE810000}"/>
    <cellStyle name="Normal 6 3 3 8 9" xfId="33424" xr:uid="{00000000-0005-0000-0000-0000BF810000}"/>
    <cellStyle name="Normal 6 3 3 9" xfId="33425" xr:uid="{00000000-0005-0000-0000-0000C0810000}"/>
    <cellStyle name="Normal 6 3 3 9 2" xfId="33426" xr:uid="{00000000-0005-0000-0000-0000C1810000}"/>
    <cellStyle name="Normal 6 3 3 9 2 2" xfId="33427" xr:uid="{00000000-0005-0000-0000-0000C2810000}"/>
    <cellStyle name="Normal 6 3 3 9 2 2 2" xfId="33428" xr:uid="{00000000-0005-0000-0000-0000C3810000}"/>
    <cellStyle name="Normal 6 3 3 9 2 2 3" xfId="33429" xr:uid="{00000000-0005-0000-0000-0000C4810000}"/>
    <cellStyle name="Normal 6 3 3 9 2 2 4" xfId="33430" xr:uid="{00000000-0005-0000-0000-0000C5810000}"/>
    <cellStyle name="Normal 6 3 3 9 2 3" xfId="33431" xr:uid="{00000000-0005-0000-0000-0000C6810000}"/>
    <cellStyle name="Normal 6 3 3 9 2 3 2" xfId="33432" xr:uid="{00000000-0005-0000-0000-0000C7810000}"/>
    <cellStyle name="Normal 6 3 3 9 2 3 3" xfId="33433" xr:uid="{00000000-0005-0000-0000-0000C8810000}"/>
    <cellStyle name="Normal 6 3 3 9 2 4" xfId="33434" xr:uid="{00000000-0005-0000-0000-0000C9810000}"/>
    <cellStyle name="Normal 6 3 3 9 2 5" xfId="33435" xr:uid="{00000000-0005-0000-0000-0000CA810000}"/>
    <cellStyle name="Normal 6 3 3 9 2 6" xfId="33436" xr:uid="{00000000-0005-0000-0000-0000CB810000}"/>
    <cellStyle name="Normal 6 3 3 9 3" xfId="33437" xr:uid="{00000000-0005-0000-0000-0000CC810000}"/>
    <cellStyle name="Normal 6 3 3 9 3 2" xfId="33438" xr:uid="{00000000-0005-0000-0000-0000CD810000}"/>
    <cellStyle name="Normal 6 3 3 9 3 3" xfId="33439" xr:uid="{00000000-0005-0000-0000-0000CE810000}"/>
    <cellStyle name="Normal 6 3 3 9 3 4" xfId="33440" xr:uid="{00000000-0005-0000-0000-0000CF810000}"/>
    <cellStyle name="Normal 6 3 3 9 4" xfId="33441" xr:uid="{00000000-0005-0000-0000-0000D0810000}"/>
    <cellStyle name="Normal 6 3 3 9 4 2" xfId="33442" xr:uid="{00000000-0005-0000-0000-0000D1810000}"/>
    <cellStyle name="Normal 6 3 3 9 4 3" xfId="33443" xr:uid="{00000000-0005-0000-0000-0000D2810000}"/>
    <cellStyle name="Normal 6 3 3 9 4 4" xfId="33444" xr:uid="{00000000-0005-0000-0000-0000D3810000}"/>
    <cellStyle name="Normal 6 3 3 9 5" xfId="33445" xr:uid="{00000000-0005-0000-0000-0000D4810000}"/>
    <cellStyle name="Normal 6 3 3 9 5 2" xfId="33446" xr:uid="{00000000-0005-0000-0000-0000D5810000}"/>
    <cellStyle name="Normal 6 3 3 9 5 3" xfId="33447" xr:uid="{00000000-0005-0000-0000-0000D6810000}"/>
    <cellStyle name="Normal 6 3 3 9 5 4" xfId="33448" xr:uid="{00000000-0005-0000-0000-0000D7810000}"/>
    <cellStyle name="Normal 6 3 3 9 6" xfId="33449" xr:uid="{00000000-0005-0000-0000-0000D8810000}"/>
    <cellStyle name="Normal 6 3 3 9 6 2" xfId="33450" xr:uid="{00000000-0005-0000-0000-0000D9810000}"/>
    <cellStyle name="Normal 6 3 3 9 6 3" xfId="33451" xr:uid="{00000000-0005-0000-0000-0000DA810000}"/>
    <cellStyle name="Normal 6 3 3 9 7" xfId="33452" xr:uid="{00000000-0005-0000-0000-0000DB810000}"/>
    <cellStyle name="Normal 6 3 3 9 8" xfId="33453" xr:uid="{00000000-0005-0000-0000-0000DC810000}"/>
    <cellStyle name="Normal 6 3 3 9 9" xfId="33454" xr:uid="{00000000-0005-0000-0000-0000DD810000}"/>
    <cellStyle name="Normal 6 3 4" xfId="262" xr:uid="{00000000-0005-0000-0000-0000DE810000}"/>
    <cellStyle name="Normal 6 3 4 10" xfId="33455" xr:uid="{00000000-0005-0000-0000-0000DF810000}"/>
    <cellStyle name="Normal 6 3 4 10 2" xfId="33456" xr:uid="{00000000-0005-0000-0000-0000E0810000}"/>
    <cellStyle name="Normal 6 3 4 10 3" xfId="33457" xr:uid="{00000000-0005-0000-0000-0000E1810000}"/>
    <cellStyle name="Normal 6 3 4 10 4" xfId="33458" xr:uid="{00000000-0005-0000-0000-0000E2810000}"/>
    <cellStyle name="Normal 6 3 4 11" xfId="33459" xr:uid="{00000000-0005-0000-0000-0000E3810000}"/>
    <cellStyle name="Normal 6 3 4 11 2" xfId="33460" xr:uid="{00000000-0005-0000-0000-0000E4810000}"/>
    <cellStyle name="Normal 6 3 4 11 3" xfId="33461" xr:uid="{00000000-0005-0000-0000-0000E5810000}"/>
    <cellStyle name="Normal 6 3 4 12" xfId="33462" xr:uid="{00000000-0005-0000-0000-0000E6810000}"/>
    <cellStyle name="Normal 6 3 4 13" xfId="33463" xr:uid="{00000000-0005-0000-0000-0000E7810000}"/>
    <cellStyle name="Normal 6 3 4 14" xfId="33464" xr:uid="{00000000-0005-0000-0000-0000E8810000}"/>
    <cellStyle name="Normal 6 3 4 2" xfId="552" xr:uid="{00000000-0005-0000-0000-0000E9810000}"/>
    <cellStyle name="Normal 6 3 4 2 10" xfId="33465" xr:uid="{00000000-0005-0000-0000-0000EA810000}"/>
    <cellStyle name="Normal 6 3 4 2 11" xfId="33466" xr:uid="{00000000-0005-0000-0000-0000EB810000}"/>
    <cellStyle name="Normal 6 3 4 2 2" xfId="33467" xr:uid="{00000000-0005-0000-0000-0000EC810000}"/>
    <cellStyle name="Normal 6 3 4 2 2 10" xfId="33468" xr:uid="{00000000-0005-0000-0000-0000ED810000}"/>
    <cellStyle name="Normal 6 3 4 2 2 2" xfId="33469" xr:uid="{00000000-0005-0000-0000-0000EE810000}"/>
    <cellStyle name="Normal 6 3 4 2 2 2 2" xfId="33470" xr:uid="{00000000-0005-0000-0000-0000EF810000}"/>
    <cellStyle name="Normal 6 3 4 2 2 2 2 2" xfId="33471" xr:uid="{00000000-0005-0000-0000-0000F0810000}"/>
    <cellStyle name="Normal 6 3 4 2 2 2 2 2 2" xfId="33472" xr:uid="{00000000-0005-0000-0000-0000F1810000}"/>
    <cellStyle name="Normal 6 3 4 2 2 2 2 2 3" xfId="33473" xr:uid="{00000000-0005-0000-0000-0000F2810000}"/>
    <cellStyle name="Normal 6 3 4 2 2 2 2 2 4" xfId="33474" xr:uid="{00000000-0005-0000-0000-0000F3810000}"/>
    <cellStyle name="Normal 6 3 4 2 2 2 2 3" xfId="33475" xr:uid="{00000000-0005-0000-0000-0000F4810000}"/>
    <cellStyle name="Normal 6 3 4 2 2 2 2 3 2" xfId="33476" xr:uid="{00000000-0005-0000-0000-0000F5810000}"/>
    <cellStyle name="Normal 6 3 4 2 2 2 2 3 3" xfId="33477" xr:uid="{00000000-0005-0000-0000-0000F6810000}"/>
    <cellStyle name="Normal 6 3 4 2 2 2 2 4" xfId="33478" xr:uid="{00000000-0005-0000-0000-0000F7810000}"/>
    <cellStyle name="Normal 6 3 4 2 2 2 2 5" xfId="33479" xr:uid="{00000000-0005-0000-0000-0000F8810000}"/>
    <cellStyle name="Normal 6 3 4 2 2 2 2 6" xfId="33480" xr:uid="{00000000-0005-0000-0000-0000F9810000}"/>
    <cellStyle name="Normal 6 3 4 2 2 2 3" xfId="33481" xr:uid="{00000000-0005-0000-0000-0000FA810000}"/>
    <cellStyle name="Normal 6 3 4 2 2 2 3 2" xfId="33482" xr:uid="{00000000-0005-0000-0000-0000FB810000}"/>
    <cellStyle name="Normal 6 3 4 2 2 2 3 3" xfId="33483" xr:uid="{00000000-0005-0000-0000-0000FC810000}"/>
    <cellStyle name="Normal 6 3 4 2 2 2 3 4" xfId="33484" xr:uid="{00000000-0005-0000-0000-0000FD810000}"/>
    <cellStyle name="Normal 6 3 4 2 2 2 4" xfId="33485" xr:uid="{00000000-0005-0000-0000-0000FE810000}"/>
    <cellStyle name="Normal 6 3 4 2 2 2 4 2" xfId="33486" xr:uid="{00000000-0005-0000-0000-0000FF810000}"/>
    <cellStyle name="Normal 6 3 4 2 2 2 4 3" xfId="33487" xr:uid="{00000000-0005-0000-0000-000000820000}"/>
    <cellStyle name="Normal 6 3 4 2 2 2 4 4" xfId="33488" xr:uid="{00000000-0005-0000-0000-000001820000}"/>
    <cellStyle name="Normal 6 3 4 2 2 2 5" xfId="33489" xr:uid="{00000000-0005-0000-0000-000002820000}"/>
    <cellStyle name="Normal 6 3 4 2 2 2 5 2" xfId="33490" xr:uid="{00000000-0005-0000-0000-000003820000}"/>
    <cellStyle name="Normal 6 3 4 2 2 2 5 3" xfId="33491" xr:uid="{00000000-0005-0000-0000-000004820000}"/>
    <cellStyle name="Normal 6 3 4 2 2 2 5 4" xfId="33492" xr:uid="{00000000-0005-0000-0000-000005820000}"/>
    <cellStyle name="Normal 6 3 4 2 2 2 6" xfId="33493" xr:uid="{00000000-0005-0000-0000-000006820000}"/>
    <cellStyle name="Normal 6 3 4 2 2 2 6 2" xfId="33494" xr:uid="{00000000-0005-0000-0000-000007820000}"/>
    <cellStyle name="Normal 6 3 4 2 2 2 6 3" xfId="33495" xr:uid="{00000000-0005-0000-0000-000008820000}"/>
    <cellStyle name="Normal 6 3 4 2 2 2 7" xfId="33496" xr:uid="{00000000-0005-0000-0000-000009820000}"/>
    <cellStyle name="Normal 6 3 4 2 2 2 8" xfId="33497" xr:uid="{00000000-0005-0000-0000-00000A820000}"/>
    <cellStyle name="Normal 6 3 4 2 2 2 9" xfId="33498" xr:uid="{00000000-0005-0000-0000-00000B820000}"/>
    <cellStyle name="Normal 6 3 4 2 2 3" xfId="33499" xr:uid="{00000000-0005-0000-0000-00000C820000}"/>
    <cellStyle name="Normal 6 3 4 2 2 3 2" xfId="33500" xr:uid="{00000000-0005-0000-0000-00000D820000}"/>
    <cellStyle name="Normal 6 3 4 2 2 3 2 2" xfId="33501" xr:uid="{00000000-0005-0000-0000-00000E820000}"/>
    <cellStyle name="Normal 6 3 4 2 2 3 2 3" xfId="33502" xr:uid="{00000000-0005-0000-0000-00000F820000}"/>
    <cellStyle name="Normal 6 3 4 2 2 3 2 4" xfId="33503" xr:uid="{00000000-0005-0000-0000-000010820000}"/>
    <cellStyle name="Normal 6 3 4 2 2 3 3" xfId="33504" xr:uid="{00000000-0005-0000-0000-000011820000}"/>
    <cellStyle name="Normal 6 3 4 2 2 3 3 2" xfId="33505" xr:uid="{00000000-0005-0000-0000-000012820000}"/>
    <cellStyle name="Normal 6 3 4 2 2 3 3 3" xfId="33506" xr:uid="{00000000-0005-0000-0000-000013820000}"/>
    <cellStyle name="Normal 6 3 4 2 2 3 4" xfId="33507" xr:uid="{00000000-0005-0000-0000-000014820000}"/>
    <cellStyle name="Normal 6 3 4 2 2 3 5" xfId="33508" xr:uid="{00000000-0005-0000-0000-000015820000}"/>
    <cellStyle name="Normal 6 3 4 2 2 3 6" xfId="33509" xr:uid="{00000000-0005-0000-0000-000016820000}"/>
    <cellStyle name="Normal 6 3 4 2 2 4" xfId="33510" xr:uid="{00000000-0005-0000-0000-000017820000}"/>
    <cellStyle name="Normal 6 3 4 2 2 4 2" xfId="33511" xr:uid="{00000000-0005-0000-0000-000018820000}"/>
    <cellStyle name="Normal 6 3 4 2 2 4 3" xfId="33512" xr:uid="{00000000-0005-0000-0000-000019820000}"/>
    <cellStyle name="Normal 6 3 4 2 2 4 4" xfId="33513" xr:uid="{00000000-0005-0000-0000-00001A820000}"/>
    <cellStyle name="Normal 6 3 4 2 2 5" xfId="33514" xr:uid="{00000000-0005-0000-0000-00001B820000}"/>
    <cellStyle name="Normal 6 3 4 2 2 5 2" xfId="33515" xr:uid="{00000000-0005-0000-0000-00001C820000}"/>
    <cellStyle name="Normal 6 3 4 2 2 5 3" xfId="33516" xr:uid="{00000000-0005-0000-0000-00001D820000}"/>
    <cellStyle name="Normal 6 3 4 2 2 5 4" xfId="33517" xr:uid="{00000000-0005-0000-0000-00001E820000}"/>
    <cellStyle name="Normal 6 3 4 2 2 6" xfId="33518" xr:uid="{00000000-0005-0000-0000-00001F820000}"/>
    <cellStyle name="Normal 6 3 4 2 2 6 2" xfId="33519" xr:uid="{00000000-0005-0000-0000-000020820000}"/>
    <cellStyle name="Normal 6 3 4 2 2 6 3" xfId="33520" xr:uid="{00000000-0005-0000-0000-000021820000}"/>
    <cellStyle name="Normal 6 3 4 2 2 6 4" xfId="33521" xr:uid="{00000000-0005-0000-0000-000022820000}"/>
    <cellStyle name="Normal 6 3 4 2 2 7" xfId="33522" xr:uid="{00000000-0005-0000-0000-000023820000}"/>
    <cellStyle name="Normal 6 3 4 2 2 7 2" xfId="33523" xr:uid="{00000000-0005-0000-0000-000024820000}"/>
    <cellStyle name="Normal 6 3 4 2 2 7 3" xfId="33524" xr:uid="{00000000-0005-0000-0000-000025820000}"/>
    <cellStyle name="Normal 6 3 4 2 2 8" xfId="33525" xr:uid="{00000000-0005-0000-0000-000026820000}"/>
    <cellStyle name="Normal 6 3 4 2 2 9" xfId="33526" xr:uid="{00000000-0005-0000-0000-000027820000}"/>
    <cellStyle name="Normal 6 3 4 2 3" xfId="33527" xr:uid="{00000000-0005-0000-0000-000028820000}"/>
    <cellStyle name="Normal 6 3 4 2 3 2" xfId="33528" xr:uid="{00000000-0005-0000-0000-000029820000}"/>
    <cellStyle name="Normal 6 3 4 2 3 2 2" xfId="33529" xr:uid="{00000000-0005-0000-0000-00002A820000}"/>
    <cellStyle name="Normal 6 3 4 2 3 2 2 2" xfId="33530" xr:uid="{00000000-0005-0000-0000-00002B820000}"/>
    <cellStyle name="Normal 6 3 4 2 3 2 2 3" xfId="33531" xr:uid="{00000000-0005-0000-0000-00002C820000}"/>
    <cellStyle name="Normal 6 3 4 2 3 2 2 4" xfId="33532" xr:uid="{00000000-0005-0000-0000-00002D820000}"/>
    <cellStyle name="Normal 6 3 4 2 3 2 3" xfId="33533" xr:uid="{00000000-0005-0000-0000-00002E820000}"/>
    <cellStyle name="Normal 6 3 4 2 3 2 3 2" xfId="33534" xr:uid="{00000000-0005-0000-0000-00002F820000}"/>
    <cellStyle name="Normal 6 3 4 2 3 2 3 3" xfId="33535" xr:uid="{00000000-0005-0000-0000-000030820000}"/>
    <cellStyle name="Normal 6 3 4 2 3 2 4" xfId="33536" xr:uid="{00000000-0005-0000-0000-000031820000}"/>
    <cellStyle name="Normal 6 3 4 2 3 2 5" xfId="33537" xr:uid="{00000000-0005-0000-0000-000032820000}"/>
    <cellStyle name="Normal 6 3 4 2 3 2 6" xfId="33538" xr:uid="{00000000-0005-0000-0000-000033820000}"/>
    <cellStyle name="Normal 6 3 4 2 3 3" xfId="33539" xr:uid="{00000000-0005-0000-0000-000034820000}"/>
    <cellStyle name="Normal 6 3 4 2 3 3 2" xfId="33540" xr:uid="{00000000-0005-0000-0000-000035820000}"/>
    <cellStyle name="Normal 6 3 4 2 3 3 3" xfId="33541" xr:uid="{00000000-0005-0000-0000-000036820000}"/>
    <cellStyle name="Normal 6 3 4 2 3 3 4" xfId="33542" xr:uid="{00000000-0005-0000-0000-000037820000}"/>
    <cellStyle name="Normal 6 3 4 2 3 4" xfId="33543" xr:uid="{00000000-0005-0000-0000-000038820000}"/>
    <cellStyle name="Normal 6 3 4 2 3 4 2" xfId="33544" xr:uid="{00000000-0005-0000-0000-000039820000}"/>
    <cellStyle name="Normal 6 3 4 2 3 4 3" xfId="33545" xr:uid="{00000000-0005-0000-0000-00003A820000}"/>
    <cellStyle name="Normal 6 3 4 2 3 4 4" xfId="33546" xr:uid="{00000000-0005-0000-0000-00003B820000}"/>
    <cellStyle name="Normal 6 3 4 2 3 5" xfId="33547" xr:uid="{00000000-0005-0000-0000-00003C820000}"/>
    <cellStyle name="Normal 6 3 4 2 3 5 2" xfId="33548" xr:uid="{00000000-0005-0000-0000-00003D820000}"/>
    <cellStyle name="Normal 6 3 4 2 3 5 3" xfId="33549" xr:uid="{00000000-0005-0000-0000-00003E820000}"/>
    <cellStyle name="Normal 6 3 4 2 3 5 4" xfId="33550" xr:uid="{00000000-0005-0000-0000-00003F820000}"/>
    <cellStyle name="Normal 6 3 4 2 3 6" xfId="33551" xr:uid="{00000000-0005-0000-0000-000040820000}"/>
    <cellStyle name="Normal 6 3 4 2 3 6 2" xfId="33552" xr:uid="{00000000-0005-0000-0000-000041820000}"/>
    <cellStyle name="Normal 6 3 4 2 3 6 3" xfId="33553" xr:uid="{00000000-0005-0000-0000-000042820000}"/>
    <cellStyle name="Normal 6 3 4 2 3 7" xfId="33554" xr:uid="{00000000-0005-0000-0000-000043820000}"/>
    <cellStyle name="Normal 6 3 4 2 3 8" xfId="33555" xr:uid="{00000000-0005-0000-0000-000044820000}"/>
    <cellStyle name="Normal 6 3 4 2 3 9" xfId="33556" xr:uid="{00000000-0005-0000-0000-000045820000}"/>
    <cellStyle name="Normal 6 3 4 2 4" xfId="33557" xr:uid="{00000000-0005-0000-0000-000046820000}"/>
    <cellStyle name="Normal 6 3 4 2 4 2" xfId="33558" xr:uid="{00000000-0005-0000-0000-000047820000}"/>
    <cellStyle name="Normal 6 3 4 2 4 2 2" xfId="33559" xr:uid="{00000000-0005-0000-0000-000048820000}"/>
    <cellStyle name="Normal 6 3 4 2 4 2 3" xfId="33560" xr:uid="{00000000-0005-0000-0000-000049820000}"/>
    <cellStyle name="Normal 6 3 4 2 4 2 4" xfId="33561" xr:uid="{00000000-0005-0000-0000-00004A820000}"/>
    <cellStyle name="Normal 6 3 4 2 4 3" xfId="33562" xr:uid="{00000000-0005-0000-0000-00004B820000}"/>
    <cellStyle name="Normal 6 3 4 2 4 3 2" xfId="33563" xr:uid="{00000000-0005-0000-0000-00004C820000}"/>
    <cellStyle name="Normal 6 3 4 2 4 3 3" xfId="33564" xr:uid="{00000000-0005-0000-0000-00004D820000}"/>
    <cellStyle name="Normal 6 3 4 2 4 4" xfId="33565" xr:uid="{00000000-0005-0000-0000-00004E820000}"/>
    <cellStyle name="Normal 6 3 4 2 4 5" xfId="33566" xr:uid="{00000000-0005-0000-0000-00004F820000}"/>
    <cellStyle name="Normal 6 3 4 2 4 6" xfId="33567" xr:uid="{00000000-0005-0000-0000-000050820000}"/>
    <cellStyle name="Normal 6 3 4 2 5" xfId="33568" xr:uid="{00000000-0005-0000-0000-000051820000}"/>
    <cellStyle name="Normal 6 3 4 2 5 2" xfId="33569" xr:uid="{00000000-0005-0000-0000-000052820000}"/>
    <cellStyle name="Normal 6 3 4 2 5 3" xfId="33570" xr:uid="{00000000-0005-0000-0000-000053820000}"/>
    <cellStyle name="Normal 6 3 4 2 5 4" xfId="33571" xr:uid="{00000000-0005-0000-0000-000054820000}"/>
    <cellStyle name="Normal 6 3 4 2 6" xfId="33572" xr:uid="{00000000-0005-0000-0000-000055820000}"/>
    <cellStyle name="Normal 6 3 4 2 6 2" xfId="33573" xr:uid="{00000000-0005-0000-0000-000056820000}"/>
    <cellStyle name="Normal 6 3 4 2 6 3" xfId="33574" xr:uid="{00000000-0005-0000-0000-000057820000}"/>
    <cellStyle name="Normal 6 3 4 2 6 4" xfId="33575" xr:uid="{00000000-0005-0000-0000-000058820000}"/>
    <cellStyle name="Normal 6 3 4 2 7" xfId="33576" xr:uid="{00000000-0005-0000-0000-000059820000}"/>
    <cellStyle name="Normal 6 3 4 2 7 2" xfId="33577" xr:uid="{00000000-0005-0000-0000-00005A820000}"/>
    <cellStyle name="Normal 6 3 4 2 7 3" xfId="33578" xr:uid="{00000000-0005-0000-0000-00005B820000}"/>
    <cellStyle name="Normal 6 3 4 2 7 4" xfId="33579" xr:uid="{00000000-0005-0000-0000-00005C820000}"/>
    <cellStyle name="Normal 6 3 4 2 8" xfId="33580" xr:uid="{00000000-0005-0000-0000-00005D820000}"/>
    <cellStyle name="Normal 6 3 4 2 8 2" xfId="33581" xr:uid="{00000000-0005-0000-0000-00005E820000}"/>
    <cellStyle name="Normal 6 3 4 2 8 3" xfId="33582" xr:uid="{00000000-0005-0000-0000-00005F820000}"/>
    <cellStyle name="Normal 6 3 4 2 9" xfId="33583" xr:uid="{00000000-0005-0000-0000-000060820000}"/>
    <cellStyle name="Normal 6 3 4 3" xfId="33584" xr:uid="{00000000-0005-0000-0000-000061820000}"/>
    <cellStyle name="Normal 6 3 4 3 10" xfId="33585" xr:uid="{00000000-0005-0000-0000-000062820000}"/>
    <cellStyle name="Normal 6 3 4 3 2" xfId="33586" xr:uid="{00000000-0005-0000-0000-000063820000}"/>
    <cellStyle name="Normal 6 3 4 3 2 2" xfId="33587" xr:uid="{00000000-0005-0000-0000-000064820000}"/>
    <cellStyle name="Normal 6 3 4 3 2 2 2" xfId="33588" xr:uid="{00000000-0005-0000-0000-000065820000}"/>
    <cellStyle name="Normal 6 3 4 3 2 2 2 2" xfId="33589" xr:uid="{00000000-0005-0000-0000-000066820000}"/>
    <cellStyle name="Normal 6 3 4 3 2 2 2 3" xfId="33590" xr:uid="{00000000-0005-0000-0000-000067820000}"/>
    <cellStyle name="Normal 6 3 4 3 2 2 2 4" xfId="33591" xr:uid="{00000000-0005-0000-0000-000068820000}"/>
    <cellStyle name="Normal 6 3 4 3 2 2 3" xfId="33592" xr:uid="{00000000-0005-0000-0000-000069820000}"/>
    <cellStyle name="Normal 6 3 4 3 2 2 3 2" xfId="33593" xr:uid="{00000000-0005-0000-0000-00006A820000}"/>
    <cellStyle name="Normal 6 3 4 3 2 2 3 3" xfId="33594" xr:uid="{00000000-0005-0000-0000-00006B820000}"/>
    <cellStyle name="Normal 6 3 4 3 2 2 4" xfId="33595" xr:uid="{00000000-0005-0000-0000-00006C820000}"/>
    <cellStyle name="Normal 6 3 4 3 2 2 5" xfId="33596" xr:uid="{00000000-0005-0000-0000-00006D820000}"/>
    <cellStyle name="Normal 6 3 4 3 2 2 6" xfId="33597" xr:uid="{00000000-0005-0000-0000-00006E820000}"/>
    <cellStyle name="Normal 6 3 4 3 2 3" xfId="33598" xr:uid="{00000000-0005-0000-0000-00006F820000}"/>
    <cellStyle name="Normal 6 3 4 3 2 3 2" xfId="33599" xr:uid="{00000000-0005-0000-0000-000070820000}"/>
    <cellStyle name="Normal 6 3 4 3 2 3 3" xfId="33600" xr:uid="{00000000-0005-0000-0000-000071820000}"/>
    <cellStyle name="Normal 6 3 4 3 2 3 4" xfId="33601" xr:uid="{00000000-0005-0000-0000-000072820000}"/>
    <cellStyle name="Normal 6 3 4 3 2 4" xfId="33602" xr:uid="{00000000-0005-0000-0000-000073820000}"/>
    <cellStyle name="Normal 6 3 4 3 2 4 2" xfId="33603" xr:uid="{00000000-0005-0000-0000-000074820000}"/>
    <cellStyle name="Normal 6 3 4 3 2 4 3" xfId="33604" xr:uid="{00000000-0005-0000-0000-000075820000}"/>
    <cellStyle name="Normal 6 3 4 3 2 4 4" xfId="33605" xr:uid="{00000000-0005-0000-0000-000076820000}"/>
    <cellStyle name="Normal 6 3 4 3 2 5" xfId="33606" xr:uid="{00000000-0005-0000-0000-000077820000}"/>
    <cellStyle name="Normal 6 3 4 3 2 5 2" xfId="33607" xr:uid="{00000000-0005-0000-0000-000078820000}"/>
    <cellStyle name="Normal 6 3 4 3 2 5 3" xfId="33608" xr:uid="{00000000-0005-0000-0000-000079820000}"/>
    <cellStyle name="Normal 6 3 4 3 2 5 4" xfId="33609" xr:uid="{00000000-0005-0000-0000-00007A820000}"/>
    <cellStyle name="Normal 6 3 4 3 2 6" xfId="33610" xr:uid="{00000000-0005-0000-0000-00007B820000}"/>
    <cellStyle name="Normal 6 3 4 3 2 6 2" xfId="33611" xr:uid="{00000000-0005-0000-0000-00007C820000}"/>
    <cellStyle name="Normal 6 3 4 3 2 6 3" xfId="33612" xr:uid="{00000000-0005-0000-0000-00007D820000}"/>
    <cellStyle name="Normal 6 3 4 3 2 7" xfId="33613" xr:uid="{00000000-0005-0000-0000-00007E820000}"/>
    <cellStyle name="Normal 6 3 4 3 2 8" xfId="33614" xr:uid="{00000000-0005-0000-0000-00007F820000}"/>
    <cellStyle name="Normal 6 3 4 3 2 9" xfId="33615" xr:uid="{00000000-0005-0000-0000-000080820000}"/>
    <cellStyle name="Normal 6 3 4 3 3" xfId="33616" xr:uid="{00000000-0005-0000-0000-000081820000}"/>
    <cellStyle name="Normal 6 3 4 3 3 2" xfId="33617" xr:uid="{00000000-0005-0000-0000-000082820000}"/>
    <cellStyle name="Normal 6 3 4 3 3 2 2" xfId="33618" xr:uid="{00000000-0005-0000-0000-000083820000}"/>
    <cellStyle name="Normal 6 3 4 3 3 2 3" xfId="33619" xr:uid="{00000000-0005-0000-0000-000084820000}"/>
    <cellStyle name="Normal 6 3 4 3 3 2 4" xfId="33620" xr:uid="{00000000-0005-0000-0000-000085820000}"/>
    <cellStyle name="Normal 6 3 4 3 3 3" xfId="33621" xr:uid="{00000000-0005-0000-0000-000086820000}"/>
    <cellStyle name="Normal 6 3 4 3 3 3 2" xfId="33622" xr:uid="{00000000-0005-0000-0000-000087820000}"/>
    <cellStyle name="Normal 6 3 4 3 3 3 3" xfId="33623" xr:uid="{00000000-0005-0000-0000-000088820000}"/>
    <cellStyle name="Normal 6 3 4 3 3 4" xfId="33624" xr:uid="{00000000-0005-0000-0000-000089820000}"/>
    <cellStyle name="Normal 6 3 4 3 3 5" xfId="33625" xr:uid="{00000000-0005-0000-0000-00008A820000}"/>
    <cellStyle name="Normal 6 3 4 3 3 6" xfId="33626" xr:uid="{00000000-0005-0000-0000-00008B820000}"/>
    <cellStyle name="Normal 6 3 4 3 4" xfId="33627" xr:uid="{00000000-0005-0000-0000-00008C820000}"/>
    <cellStyle name="Normal 6 3 4 3 4 2" xfId="33628" xr:uid="{00000000-0005-0000-0000-00008D820000}"/>
    <cellStyle name="Normal 6 3 4 3 4 3" xfId="33629" xr:uid="{00000000-0005-0000-0000-00008E820000}"/>
    <cellStyle name="Normal 6 3 4 3 4 4" xfId="33630" xr:uid="{00000000-0005-0000-0000-00008F820000}"/>
    <cellStyle name="Normal 6 3 4 3 5" xfId="33631" xr:uid="{00000000-0005-0000-0000-000090820000}"/>
    <cellStyle name="Normal 6 3 4 3 5 2" xfId="33632" xr:uid="{00000000-0005-0000-0000-000091820000}"/>
    <cellStyle name="Normal 6 3 4 3 5 3" xfId="33633" xr:uid="{00000000-0005-0000-0000-000092820000}"/>
    <cellStyle name="Normal 6 3 4 3 5 4" xfId="33634" xr:uid="{00000000-0005-0000-0000-000093820000}"/>
    <cellStyle name="Normal 6 3 4 3 6" xfId="33635" xr:uid="{00000000-0005-0000-0000-000094820000}"/>
    <cellStyle name="Normal 6 3 4 3 6 2" xfId="33636" xr:uid="{00000000-0005-0000-0000-000095820000}"/>
    <cellStyle name="Normal 6 3 4 3 6 3" xfId="33637" xr:uid="{00000000-0005-0000-0000-000096820000}"/>
    <cellStyle name="Normal 6 3 4 3 6 4" xfId="33638" xr:uid="{00000000-0005-0000-0000-000097820000}"/>
    <cellStyle name="Normal 6 3 4 3 7" xfId="33639" xr:uid="{00000000-0005-0000-0000-000098820000}"/>
    <cellStyle name="Normal 6 3 4 3 7 2" xfId="33640" xr:uid="{00000000-0005-0000-0000-000099820000}"/>
    <cellStyle name="Normal 6 3 4 3 7 3" xfId="33641" xr:uid="{00000000-0005-0000-0000-00009A820000}"/>
    <cellStyle name="Normal 6 3 4 3 8" xfId="33642" xr:uid="{00000000-0005-0000-0000-00009B820000}"/>
    <cellStyle name="Normal 6 3 4 3 9" xfId="33643" xr:uid="{00000000-0005-0000-0000-00009C820000}"/>
    <cellStyle name="Normal 6 3 4 4" xfId="33644" xr:uid="{00000000-0005-0000-0000-00009D820000}"/>
    <cellStyle name="Normal 6 3 4 4 2" xfId="33645" xr:uid="{00000000-0005-0000-0000-00009E820000}"/>
    <cellStyle name="Normal 6 3 4 4 2 2" xfId="33646" xr:uid="{00000000-0005-0000-0000-00009F820000}"/>
    <cellStyle name="Normal 6 3 4 4 2 2 2" xfId="33647" xr:uid="{00000000-0005-0000-0000-0000A0820000}"/>
    <cellStyle name="Normal 6 3 4 4 2 2 3" xfId="33648" xr:uid="{00000000-0005-0000-0000-0000A1820000}"/>
    <cellStyle name="Normal 6 3 4 4 2 2 4" xfId="33649" xr:uid="{00000000-0005-0000-0000-0000A2820000}"/>
    <cellStyle name="Normal 6 3 4 4 2 3" xfId="33650" xr:uid="{00000000-0005-0000-0000-0000A3820000}"/>
    <cellStyle name="Normal 6 3 4 4 2 3 2" xfId="33651" xr:uid="{00000000-0005-0000-0000-0000A4820000}"/>
    <cellStyle name="Normal 6 3 4 4 2 3 3" xfId="33652" xr:uid="{00000000-0005-0000-0000-0000A5820000}"/>
    <cellStyle name="Normal 6 3 4 4 2 4" xfId="33653" xr:uid="{00000000-0005-0000-0000-0000A6820000}"/>
    <cellStyle name="Normal 6 3 4 4 2 5" xfId="33654" xr:uid="{00000000-0005-0000-0000-0000A7820000}"/>
    <cellStyle name="Normal 6 3 4 4 2 6" xfId="33655" xr:uid="{00000000-0005-0000-0000-0000A8820000}"/>
    <cellStyle name="Normal 6 3 4 4 3" xfId="33656" xr:uid="{00000000-0005-0000-0000-0000A9820000}"/>
    <cellStyle name="Normal 6 3 4 4 3 2" xfId="33657" xr:uid="{00000000-0005-0000-0000-0000AA820000}"/>
    <cellStyle name="Normal 6 3 4 4 3 3" xfId="33658" xr:uid="{00000000-0005-0000-0000-0000AB820000}"/>
    <cellStyle name="Normal 6 3 4 4 3 4" xfId="33659" xr:uid="{00000000-0005-0000-0000-0000AC820000}"/>
    <cellStyle name="Normal 6 3 4 4 4" xfId="33660" xr:uid="{00000000-0005-0000-0000-0000AD820000}"/>
    <cellStyle name="Normal 6 3 4 4 4 2" xfId="33661" xr:uid="{00000000-0005-0000-0000-0000AE820000}"/>
    <cellStyle name="Normal 6 3 4 4 4 3" xfId="33662" xr:uid="{00000000-0005-0000-0000-0000AF820000}"/>
    <cellStyle name="Normal 6 3 4 4 4 4" xfId="33663" xr:uid="{00000000-0005-0000-0000-0000B0820000}"/>
    <cellStyle name="Normal 6 3 4 4 5" xfId="33664" xr:uid="{00000000-0005-0000-0000-0000B1820000}"/>
    <cellStyle name="Normal 6 3 4 4 5 2" xfId="33665" xr:uid="{00000000-0005-0000-0000-0000B2820000}"/>
    <cellStyle name="Normal 6 3 4 4 5 3" xfId="33666" xr:uid="{00000000-0005-0000-0000-0000B3820000}"/>
    <cellStyle name="Normal 6 3 4 4 5 4" xfId="33667" xr:uid="{00000000-0005-0000-0000-0000B4820000}"/>
    <cellStyle name="Normal 6 3 4 4 6" xfId="33668" xr:uid="{00000000-0005-0000-0000-0000B5820000}"/>
    <cellStyle name="Normal 6 3 4 4 6 2" xfId="33669" xr:uid="{00000000-0005-0000-0000-0000B6820000}"/>
    <cellStyle name="Normal 6 3 4 4 6 3" xfId="33670" xr:uid="{00000000-0005-0000-0000-0000B7820000}"/>
    <cellStyle name="Normal 6 3 4 4 7" xfId="33671" xr:uid="{00000000-0005-0000-0000-0000B8820000}"/>
    <cellStyle name="Normal 6 3 4 4 8" xfId="33672" xr:uid="{00000000-0005-0000-0000-0000B9820000}"/>
    <cellStyle name="Normal 6 3 4 4 9" xfId="33673" xr:uid="{00000000-0005-0000-0000-0000BA820000}"/>
    <cellStyle name="Normal 6 3 4 5" xfId="33674" xr:uid="{00000000-0005-0000-0000-0000BB820000}"/>
    <cellStyle name="Normal 6 3 4 5 2" xfId="33675" xr:uid="{00000000-0005-0000-0000-0000BC820000}"/>
    <cellStyle name="Normal 6 3 4 5 2 2" xfId="33676" xr:uid="{00000000-0005-0000-0000-0000BD820000}"/>
    <cellStyle name="Normal 6 3 4 5 2 2 2" xfId="33677" xr:uid="{00000000-0005-0000-0000-0000BE820000}"/>
    <cellStyle name="Normal 6 3 4 5 2 2 3" xfId="33678" xr:uid="{00000000-0005-0000-0000-0000BF820000}"/>
    <cellStyle name="Normal 6 3 4 5 2 2 4" xfId="33679" xr:uid="{00000000-0005-0000-0000-0000C0820000}"/>
    <cellStyle name="Normal 6 3 4 5 2 3" xfId="33680" xr:uid="{00000000-0005-0000-0000-0000C1820000}"/>
    <cellStyle name="Normal 6 3 4 5 2 3 2" xfId="33681" xr:uid="{00000000-0005-0000-0000-0000C2820000}"/>
    <cellStyle name="Normal 6 3 4 5 2 3 3" xfId="33682" xr:uid="{00000000-0005-0000-0000-0000C3820000}"/>
    <cellStyle name="Normal 6 3 4 5 2 4" xfId="33683" xr:uid="{00000000-0005-0000-0000-0000C4820000}"/>
    <cellStyle name="Normal 6 3 4 5 2 5" xfId="33684" xr:uid="{00000000-0005-0000-0000-0000C5820000}"/>
    <cellStyle name="Normal 6 3 4 5 2 6" xfId="33685" xr:uid="{00000000-0005-0000-0000-0000C6820000}"/>
    <cellStyle name="Normal 6 3 4 5 3" xfId="33686" xr:uid="{00000000-0005-0000-0000-0000C7820000}"/>
    <cellStyle name="Normal 6 3 4 5 3 2" xfId="33687" xr:uid="{00000000-0005-0000-0000-0000C8820000}"/>
    <cellStyle name="Normal 6 3 4 5 3 3" xfId="33688" xr:uid="{00000000-0005-0000-0000-0000C9820000}"/>
    <cellStyle name="Normal 6 3 4 5 3 4" xfId="33689" xr:uid="{00000000-0005-0000-0000-0000CA820000}"/>
    <cellStyle name="Normal 6 3 4 5 4" xfId="33690" xr:uid="{00000000-0005-0000-0000-0000CB820000}"/>
    <cellStyle name="Normal 6 3 4 5 4 2" xfId="33691" xr:uid="{00000000-0005-0000-0000-0000CC820000}"/>
    <cellStyle name="Normal 6 3 4 5 4 3" xfId="33692" xr:uid="{00000000-0005-0000-0000-0000CD820000}"/>
    <cellStyle name="Normal 6 3 4 5 4 4" xfId="33693" xr:uid="{00000000-0005-0000-0000-0000CE820000}"/>
    <cellStyle name="Normal 6 3 4 5 5" xfId="33694" xr:uid="{00000000-0005-0000-0000-0000CF820000}"/>
    <cellStyle name="Normal 6 3 4 5 5 2" xfId="33695" xr:uid="{00000000-0005-0000-0000-0000D0820000}"/>
    <cellStyle name="Normal 6 3 4 5 5 3" xfId="33696" xr:uid="{00000000-0005-0000-0000-0000D1820000}"/>
    <cellStyle name="Normal 6 3 4 5 5 4" xfId="33697" xr:uid="{00000000-0005-0000-0000-0000D2820000}"/>
    <cellStyle name="Normal 6 3 4 5 6" xfId="33698" xr:uid="{00000000-0005-0000-0000-0000D3820000}"/>
    <cellStyle name="Normal 6 3 4 5 6 2" xfId="33699" xr:uid="{00000000-0005-0000-0000-0000D4820000}"/>
    <cellStyle name="Normal 6 3 4 5 6 3" xfId="33700" xr:uid="{00000000-0005-0000-0000-0000D5820000}"/>
    <cellStyle name="Normal 6 3 4 5 7" xfId="33701" xr:uid="{00000000-0005-0000-0000-0000D6820000}"/>
    <cellStyle name="Normal 6 3 4 5 8" xfId="33702" xr:uid="{00000000-0005-0000-0000-0000D7820000}"/>
    <cellStyle name="Normal 6 3 4 5 9" xfId="33703" xr:uid="{00000000-0005-0000-0000-0000D8820000}"/>
    <cellStyle name="Normal 6 3 4 6" xfId="33704" xr:uid="{00000000-0005-0000-0000-0000D9820000}"/>
    <cellStyle name="Normal 6 3 4 6 2" xfId="33705" xr:uid="{00000000-0005-0000-0000-0000DA820000}"/>
    <cellStyle name="Normal 6 3 4 6 2 2" xfId="33706" xr:uid="{00000000-0005-0000-0000-0000DB820000}"/>
    <cellStyle name="Normal 6 3 4 6 2 2 2" xfId="33707" xr:uid="{00000000-0005-0000-0000-0000DC820000}"/>
    <cellStyle name="Normal 6 3 4 6 2 2 3" xfId="33708" xr:uid="{00000000-0005-0000-0000-0000DD820000}"/>
    <cellStyle name="Normal 6 3 4 6 2 2 4" xfId="33709" xr:uid="{00000000-0005-0000-0000-0000DE820000}"/>
    <cellStyle name="Normal 6 3 4 6 2 3" xfId="33710" xr:uid="{00000000-0005-0000-0000-0000DF820000}"/>
    <cellStyle name="Normal 6 3 4 6 2 3 2" xfId="33711" xr:uid="{00000000-0005-0000-0000-0000E0820000}"/>
    <cellStyle name="Normal 6 3 4 6 2 3 3" xfId="33712" xr:uid="{00000000-0005-0000-0000-0000E1820000}"/>
    <cellStyle name="Normal 6 3 4 6 2 4" xfId="33713" xr:uid="{00000000-0005-0000-0000-0000E2820000}"/>
    <cellStyle name="Normal 6 3 4 6 2 5" xfId="33714" xr:uid="{00000000-0005-0000-0000-0000E3820000}"/>
    <cellStyle name="Normal 6 3 4 6 2 6" xfId="33715" xr:uid="{00000000-0005-0000-0000-0000E4820000}"/>
    <cellStyle name="Normal 6 3 4 6 3" xfId="33716" xr:uid="{00000000-0005-0000-0000-0000E5820000}"/>
    <cellStyle name="Normal 6 3 4 6 3 2" xfId="33717" xr:uid="{00000000-0005-0000-0000-0000E6820000}"/>
    <cellStyle name="Normal 6 3 4 6 3 3" xfId="33718" xr:uid="{00000000-0005-0000-0000-0000E7820000}"/>
    <cellStyle name="Normal 6 3 4 6 3 4" xfId="33719" xr:uid="{00000000-0005-0000-0000-0000E8820000}"/>
    <cellStyle name="Normal 6 3 4 6 4" xfId="33720" xr:uid="{00000000-0005-0000-0000-0000E9820000}"/>
    <cellStyle name="Normal 6 3 4 6 4 2" xfId="33721" xr:uid="{00000000-0005-0000-0000-0000EA820000}"/>
    <cellStyle name="Normal 6 3 4 6 4 3" xfId="33722" xr:uid="{00000000-0005-0000-0000-0000EB820000}"/>
    <cellStyle name="Normal 6 3 4 6 4 4" xfId="33723" xr:uid="{00000000-0005-0000-0000-0000EC820000}"/>
    <cellStyle name="Normal 6 3 4 6 5" xfId="33724" xr:uid="{00000000-0005-0000-0000-0000ED820000}"/>
    <cellStyle name="Normal 6 3 4 6 5 2" xfId="33725" xr:uid="{00000000-0005-0000-0000-0000EE820000}"/>
    <cellStyle name="Normal 6 3 4 6 5 3" xfId="33726" xr:uid="{00000000-0005-0000-0000-0000EF820000}"/>
    <cellStyle name="Normal 6 3 4 6 6" xfId="33727" xr:uid="{00000000-0005-0000-0000-0000F0820000}"/>
    <cellStyle name="Normal 6 3 4 6 7" xfId="33728" xr:uid="{00000000-0005-0000-0000-0000F1820000}"/>
    <cellStyle name="Normal 6 3 4 6 8" xfId="33729" xr:uid="{00000000-0005-0000-0000-0000F2820000}"/>
    <cellStyle name="Normal 6 3 4 7" xfId="33730" xr:uid="{00000000-0005-0000-0000-0000F3820000}"/>
    <cellStyle name="Normal 6 3 4 7 2" xfId="33731" xr:uid="{00000000-0005-0000-0000-0000F4820000}"/>
    <cellStyle name="Normal 6 3 4 7 2 2" xfId="33732" xr:uid="{00000000-0005-0000-0000-0000F5820000}"/>
    <cellStyle name="Normal 6 3 4 7 2 3" xfId="33733" xr:uid="{00000000-0005-0000-0000-0000F6820000}"/>
    <cellStyle name="Normal 6 3 4 7 2 4" xfId="33734" xr:uid="{00000000-0005-0000-0000-0000F7820000}"/>
    <cellStyle name="Normal 6 3 4 7 3" xfId="33735" xr:uid="{00000000-0005-0000-0000-0000F8820000}"/>
    <cellStyle name="Normal 6 3 4 7 3 2" xfId="33736" xr:uid="{00000000-0005-0000-0000-0000F9820000}"/>
    <cellStyle name="Normal 6 3 4 7 3 3" xfId="33737" xr:uid="{00000000-0005-0000-0000-0000FA820000}"/>
    <cellStyle name="Normal 6 3 4 7 4" xfId="33738" xr:uid="{00000000-0005-0000-0000-0000FB820000}"/>
    <cellStyle name="Normal 6 3 4 7 5" xfId="33739" xr:uid="{00000000-0005-0000-0000-0000FC820000}"/>
    <cellStyle name="Normal 6 3 4 7 6" xfId="33740" xr:uid="{00000000-0005-0000-0000-0000FD820000}"/>
    <cellStyle name="Normal 6 3 4 8" xfId="33741" xr:uid="{00000000-0005-0000-0000-0000FE820000}"/>
    <cellStyle name="Normal 6 3 4 8 2" xfId="33742" xr:uid="{00000000-0005-0000-0000-0000FF820000}"/>
    <cellStyle name="Normal 6 3 4 8 3" xfId="33743" xr:uid="{00000000-0005-0000-0000-000000830000}"/>
    <cellStyle name="Normal 6 3 4 8 4" xfId="33744" xr:uid="{00000000-0005-0000-0000-000001830000}"/>
    <cellStyle name="Normal 6 3 4 9" xfId="33745" xr:uid="{00000000-0005-0000-0000-000002830000}"/>
    <cellStyle name="Normal 6 3 4 9 2" xfId="33746" xr:uid="{00000000-0005-0000-0000-000003830000}"/>
    <cellStyle name="Normal 6 3 4 9 3" xfId="33747" xr:uid="{00000000-0005-0000-0000-000004830000}"/>
    <cellStyle name="Normal 6 3 4 9 4" xfId="33748" xr:uid="{00000000-0005-0000-0000-000005830000}"/>
    <cellStyle name="Normal 6 3 5" xfId="327" xr:uid="{00000000-0005-0000-0000-000006830000}"/>
    <cellStyle name="Normal 6 3 5 10" xfId="33749" xr:uid="{00000000-0005-0000-0000-000007830000}"/>
    <cellStyle name="Normal 6 3 5 10 2" xfId="33750" xr:uid="{00000000-0005-0000-0000-000008830000}"/>
    <cellStyle name="Normal 6 3 5 10 3" xfId="33751" xr:uid="{00000000-0005-0000-0000-000009830000}"/>
    <cellStyle name="Normal 6 3 5 10 4" xfId="33752" xr:uid="{00000000-0005-0000-0000-00000A830000}"/>
    <cellStyle name="Normal 6 3 5 11" xfId="33753" xr:uid="{00000000-0005-0000-0000-00000B830000}"/>
    <cellStyle name="Normal 6 3 5 11 2" xfId="33754" xr:uid="{00000000-0005-0000-0000-00000C830000}"/>
    <cellStyle name="Normal 6 3 5 11 3" xfId="33755" xr:uid="{00000000-0005-0000-0000-00000D830000}"/>
    <cellStyle name="Normal 6 3 5 12" xfId="33756" xr:uid="{00000000-0005-0000-0000-00000E830000}"/>
    <cellStyle name="Normal 6 3 5 13" xfId="33757" xr:uid="{00000000-0005-0000-0000-00000F830000}"/>
    <cellStyle name="Normal 6 3 5 14" xfId="33758" xr:uid="{00000000-0005-0000-0000-000010830000}"/>
    <cellStyle name="Normal 6 3 5 2" xfId="33759" xr:uid="{00000000-0005-0000-0000-000011830000}"/>
    <cellStyle name="Normal 6 3 5 2 10" xfId="33760" xr:uid="{00000000-0005-0000-0000-000012830000}"/>
    <cellStyle name="Normal 6 3 5 2 11" xfId="33761" xr:uid="{00000000-0005-0000-0000-000013830000}"/>
    <cellStyle name="Normal 6 3 5 2 2" xfId="33762" xr:uid="{00000000-0005-0000-0000-000014830000}"/>
    <cellStyle name="Normal 6 3 5 2 2 10" xfId="33763" xr:uid="{00000000-0005-0000-0000-000015830000}"/>
    <cellStyle name="Normal 6 3 5 2 2 2" xfId="33764" xr:uid="{00000000-0005-0000-0000-000016830000}"/>
    <cellStyle name="Normal 6 3 5 2 2 2 2" xfId="33765" xr:uid="{00000000-0005-0000-0000-000017830000}"/>
    <cellStyle name="Normal 6 3 5 2 2 2 2 2" xfId="33766" xr:uid="{00000000-0005-0000-0000-000018830000}"/>
    <cellStyle name="Normal 6 3 5 2 2 2 2 2 2" xfId="33767" xr:uid="{00000000-0005-0000-0000-000019830000}"/>
    <cellStyle name="Normal 6 3 5 2 2 2 2 2 3" xfId="33768" xr:uid="{00000000-0005-0000-0000-00001A830000}"/>
    <cellStyle name="Normal 6 3 5 2 2 2 2 2 4" xfId="33769" xr:uid="{00000000-0005-0000-0000-00001B830000}"/>
    <cellStyle name="Normal 6 3 5 2 2 2 2 3" xfId="33770" xr:uid="{00000000-0005-0000-0000-00001C830000}"/>
    <cellStyle name="Normal 6 3 5 2 2 2 2 3 2" xfId="33771" xr:uid="{00000000-0005-0000-0000-00001D830000}"/>
    <cellStyle name="Normal 6 3 5 2 2 2 2 3 3" xfId="33772" xr:uid="{00000000-0005-0000-0000-00001E830000}"/>
    <cellStyle name="Normal 6 3 5 2 2 2 2 4" xfId="33773" xr:uid="{00000000-0005-0000-0000-00001F830000}"/>
    <cellStyle name="Normal 6 3 5 2 2 2 2 5" xfId="33774" xr:uid="{00000000-0005-0000-0000-000020830000}"/>
    <cellStyle name="Normal 6 3 5 2 2 2 2 6" xfId="33775" xr:uid="{00000000-0005-0000-0000-000021830000}"/>
    <cellStyle name="Normal 6 3 5 2 2 2 3" xfId="33776" xr:uid="{00000000-0005-0000-0000-000022830000}"/>
    <cellStyle name="Normal 6 3 5 2 2 2 3 2" xfId="33777" xr:uid="{00000000-0005-0000-0000-000023830000}"/>
    <cellStyle name="Normal 6 3 5 2 2 2 3 3" xfId="33778" xr:uid="{00000000-0005-0000-0000-000024830000}"/>
    <cellStyle name="Normal 6 3 5 2 2 2 3 4" xfId="33779" xr:uid="{00000000-0005-0000-0000-000025830000}"/>
    <cellStyle name="Normal 6 3 5 2 2 2 4" xfId="33780" xr:uid="{00000000-0005-0000-0000-000026830000}"/>
    <cellStyle name="Normal 6 3 5 2 2 2 4 2" xfId="33781" xr:uid="{00000000-0005-0000-0000-000027830000}"/>
    <cellStyle name="Normal 6 3 5 2 2 2 4 3" xfId="33782" xr:uid="{00000000-0005-0000-0000-000028830000}"/>
    <cellStyle name="Normal 6 3 5 2 2 2 4 4" xfId="33783" xr:uid="{00000000-0005-0000-0000-000029830000}"/>
    <cellStyle name="Normal 6 3 5 2 2 2 5" xfId="33784" xr:uid="{00000000-0005-0000-0000-00002A830000}"/>
    <cellStyle name="Normal 6 3 5 2 2 2 5 2" xfId="33785" xr:uid="{00000000-0005-0000-0000-00002B830000}"/>
    <cellStyle name="Normal 6 3 5 2 2 2 5 3" xfId="33786" xr:uid="{00000000-0005-0000-0000-00002C830000}"/>
    <cellStyle name="Normal 6 3 5 2 2 2 5 4" xfId="33787" xr:uid="{00000000-0005-0000-0000-00002D830000}"/>
    <cellStyle name="Normal 6 3 5 2 2 2 6" xfId="33788" xr:uid="{00000000-0005-0000-0000-00002E830000}"/>
    <cellStyle name="Normal 6 3 5 2 2 2 6 2" xfId="33789" xr:uid="{00000000-0005-0000-0000-00002F830000}"/>
    <cellStyle name="Normal 6 3 5 2 2 2 6 3" xfId="33790" xr:uid="{00000000-0005-0000-0000-000030830000}"/>
    <cellStyle name="Normal 6 3 5 2 2 2 7" xfId="33791" xr:uid="{00000000-0005-0000-0000-000031830000}"/>
    <cellStyle name="Normal 6 3 5 2 2 2 8" xfId="33792" xr:uid="{00000000-0005-0000-0000-000032830000}"/>
    <cellStyle name="Normal 6 3 5 2 2 2 9" xfId="33793" xr:uid="{00000000-0005-0000-0000-000033830000}"/>
    <cellStyle name="Normal 6 3 5 2 2 3" xfId="33794" xr:uid="{00000000-0005-0000-0000-000034830000}"/>
    <cellStyle name="Normal 6 3 5 2 2 3 2" xfId="33795" xr:uid="{00000000-0005-0000-0000-000035830000}"/>
    <cellStyle name="Normal 6 3 5 2 2 3 2 2" xfId="33796" xr:uid="{00000000-0005-0000-0000-000036830000}"/>
    <cellStyle name="Normal 6 3 5 2 2 3 2 3" xfId="33797" xr:uid="{00000000-0005-0000-0000-000037830000}"/>
    <cellStyle name="Normal 6 3 5 2 2 3 2 4" xfId="33798" xr:uid="{00000000-0005-0000-0000-000038830000}"/>
    <cellStyle name="Normal 6 3 5 2 2 3 3" xfId="33799" xr:uid="{00000000-0005-0000-0000-000039830000}"/>
    <cellStyle name="Normal 6 3 5 2 2 3 3 2" xfId="33800" xr:uid="{00000000-0005-0000-0000-00003A830000}"/>
    <cellStyle name="Normal 6 3 5 2 2 3 3 3" xfId="33801" xr:uid="{00000000-0005-0000-0000-00003B830000}"/>
    <cellStyle name="Normal 6 3 5 2 2 3 4" xfId="33802" xr:uid="{00000000-0005-0000-0000-00003C830000}"/>
    <cellStyle name="Normal 6 3 5 2 2 3 5" xfId="33803" xr:uid="{00000000-0005-0000-0000-00003D830000}"/>
    <cellStyle name="Normal 6 3 5 2 2 3 6" xfId="33804" xr:uid="{00000000-0005-0000-0000-00003E830000}"/>
    <cellStyle name="Normal 6 3 5 2 2 4" xfId="33805" xr:uid="{00000000-0005-0000-0000-00003F830000}"/>
    <cellStyle name="Normal 6 3 5 2 2 4 2" xfId="33806" xr:uid="{00000000-0005-0000-0000-000040830000}"/>
    <cellStyle name="Normal 6 3 5 2 2 4 3" xfId="33807" xr:uid="{00000000-0005-0000-0000-000041830000}"/>
    <cellStyle name="Normal 6 3 5 2 2 4 4" xfId="33808" xr:uid="{00000000-0005-0000-0000-000042830000}"/>
    <cellStyle name="Normal 6 3 5 2 2 5" xfId="33809" xr:uid="{00000000-0005-0000-0000-000043830000}"/>
    <cellStyle name="Normal 6 3 5 2 2 5 2" xfId="33810" xr:uid="{00000000-0005-0000-0000-000044830000}"/>
    <cellStyle name="Normal 6 3 5 2 2 5 3" xfId="33811" xr:uid="{00000000-0005-0000-0000-000045830000}"/>
    <cellStyle name="Normal 6 3 5 2 2 5 4" xfId="33812" xr:uid="{00000000-0005-0000-0000-000046830000}"/>
    <cellStyle name="Normal 6 3 5 2 2 6" xfId="33813" xr:uid="{00000000-0005-0000-0000-000047830000}"/>
    <cellStyle name="Normal 6 3 5 2 2 6 2" xfId="33814" xr:uid="{00000000-0005-0000-0000-000048830000}"/>
    <cellStyle name="Normal 6 3 5 2 2 6 3" xfId="33815" xr:uid="{00000000-0005-0000-0000-000049830000}"/>
    <cellStyle name="Normal 6 3 5 2 2 6 4" xfId="33816" xr:uid="{00000000-0005-0000-0000-00004A830000}"/>
    <cellStyle name="Normal 6 3 5 2 2 7" xfId="33817" xr:uid="{00000000-0005-0000-0000-00004B830000}"/>
    <cellStyle name="Normal 6 3 5 2 2 7 2" xfId="33818" xr:uid="{00000000-0005-0000-0000-00004C830000}"/>
    <cellStyle name="Normal 6 3 5 2 2 7 3" xfId="33819" xr:uid="{00000000-0005-0000-0000-00004D830000}"/>
    <cellStyle name="Normal 6 3 5 2 2 8" xfId="33820" xr:uid="{00000000-0005-0000-0000-00004E830000}"/>
    <cellStyle name="Normal 6 3 5 2 2 9" xfId="33821" xr:uid="{00000000-0005-0000-0000-00004F830000}"/>
    <cellStyle name="Normal 6 3 5 2 3" xfId="33822" xr:uid="{00000000-0005-0000-0000-000050830000}"/>
    <cellStyle name="Normal 6 3 5 2 3 2" xfId="33823" xr:uid="{00000000-0005-0000-0000-000051830000}"/>
    <cellStyle name="Normal 6 3 5 2 3 2 2" xfId="33824" xr:uid="{00000000-0005-0000-0000-000052830000}"/>
    <cellStyle name="Normal 6 3 5 2 3 2 2 2" xfId="33825" xr:uid="{00000000-0005-0000-0000-000053830000}"/>
    <cellStyle name="Normal 6 3 5 2 3 2 2 3" xfId="33826" xr:uid="{00000000-0005-0000-0000-000054830000}"/>
    <cellStyle name="Normal 6 3 5 2 3 2 2 4" xfId="33827" xr:uid="{00000000-0005-0000-0000-000055830000}"/>
    <cellStyle name="Normal 6 3 5 2 3 2 3" xfId="33828" xr:uid="{00000000-0005-0000-0000-000056830000}"/>
    <cellStyle name="Normal 6 3 5 2 3 2 3 2" xfId="33829" xr:uid="{00000000-0005-0000-0000-000057830000}"/>
    <cellStyle name="Normal 6 3 5 2 3 2 3 3" xfId="33830" xr:uid="{00000000-0005-0000-0000-000058830000}"/>
    <cellStyle name="Normal 6 3 5 2 3 2 4" xfId="33831" xr:uid="{00000000-0005-0000-0000-000059830000}"/>
    <cellStyle name="Normal 6 3 5 2 3 2 5" xfId="33832" xr:uid="{00000000-0005-0000-0000-00005A830000}"/>
    <cellStyle name="Normal 6 3 5 2 3 2 6" xfId="33833" xr:uid="{00000000-0005-0000-0000-00005B830000}"/>
    <cellStyle name="Normal 6 3 5 2 3 3" xfId="33834" xr:uid="{00000000-0005-0000-0000-00005C830000}"/>
    <cellStyle name="Normal 6 3 5 2 3 3 2" xfId="33835" xr:uid="{00000000-0005-0000-0000-00005D830000}"/>
    <cellStyle name="Normal 6 3 5 2 3 3 3" xfId="33836" xr:uid="{00000000-0005-0000-0000-00005E830000}"/>
    <cellStyle name="Normal 6 3 5 2 3 3 4" xfId="33837" xr:uid="{00000000-0005-0000-0000-00005F830000}"/>
    <cellStyle name="Normal 6 3 5 2 3 4" xfId="33838" xr:uid="{00000000-0005-0000-0000-000060830000}"/>
    <cellStyle name="Normal 6 3 5 2 3 4 2" xfId="33839" xr:uid="{00000000-0005-0000-0000-000061830000}"/>
    <cellStyle name="Normal 6 3 5 2 3 4 3" xfId="33840" xr:uid="{00000000-0005-0000-0000-000062830000}"/>
    <cellStyle name="Normal 6 3 5 2 3 4 4" xfId="33841" xr:uid="{00000000-0005-0000-0000-000063830000}"/>
    <cellStyle name="Normal 6 3 5 2 3 5" xfId="33842" xr:uid="{00000000-0005-0000-0000-000064830000}"/>
    <cellStyle name="Normal 6 3 5 2 3 5 2" xfId="33843" xr:uid="{00000000-0005-0000-0000-000065830000}"/>
    <cellStyle name="Normal 6 3 5 2 3 5 3" xfId="33844" xr:uid="{00000000-0005-0000-0000-000066830000}"/>
    <cellStyle name="Normal 6 3 5 2 3 5 4" xfId="33845" xr:uid="{00000000-0005-0000-0000-000067830000}"/>
    <cellStyle name="Normal 6 3 5 2 3 6" xfId="33846" xr:uid="{00000000-0005-0000-0000-000068830000}"/>
    <cellStyle name="Normal 6 3 5 2 3 6 2" xfId="33847" xr:uid="{00000000-0005-0000-0000-000069830000}"/>
    <cellStyle name="Normal 6 3 5 2 3 6 3" xfId="33848" xr:uid="{00000000-0005-0000-0000-00006A830000}"/>
    <cellStyle name="Normal 6 3 5 2 3 7" xfId="33849" xr:uid="{00000000-0005-0000-0000-00006B830000}"/>
    <cellStyle name="Normal 6 3 5 2 3 8" xfId="33850" xr:uid="{00000000-0005-0000-0000-00006C830000}"/>
    <cellStyle name="Normal 6 3 5 2 3 9" xfId="33851" xr:uid="{00000000-0005-0000-0000-00006D830000}"/>
    <cellStyle name="Normal 6 3 5 2 4" xfId="33852" xr:uid="{00000000-0005-0000-0000-00006E830000}"/>
    <cellStyle name="Normal 6 3 5 2 4 2" xfId="33853" xr:uid="{00000000-0005-0000-0000-00006F830000}"/>
    <cellStyle name="Normal 6 3 5 2 4 2 2" xfId="33854" xr:uid="{00000000-0005-0000-0000-000070830000}"/>
    <cellStyle name="Normal 6 3 5 2 4 2 3" xfId="33855" xr:uid="{00000000-0005-0000-0000-000071830000}"/>
    <cellStyle name="Normal 6 3 5 2 4 2 4" xfId="33856" xr:uid="{00000000-0005-0000-0000-000072830000}"/>
    <cellStyle name="Normal 6 3 5 2 4 3" xfId="33857" xr:uid="{00000000-0005-0000-0000-000073830000}"/>
    <cellStyle name="Normal 6 3 5 2 4 3 2" xfId="33858" xr:uid="{00000000-0005-0000-0000-000074830000}"/>
    <cellStyle name="Normal 6 3 5 2 4 3 3" xfId="33859" xr:uid="{00000000-0005-0000-0000-000075830000}"/>
    <cellStyle name="Normal 6 3 5 2 4 4" xfId="33860" xr:uid="{00000000-0005-0000-0000-000076830000}"/>
    <cellStyle name="Normal 6 3 5 2 4 5" xfId="33861" xr:uid="{00000000-0005-0000-0000-000077830000}"/>
    <cellStyle name="Normal 6 3 5 2 4 6" xfId="33862" xr:uid="{00000000-0005-0000-0000-000078830000}"/>
    <cellStyle name="Normal 6 3 5 2 5" xfId="33863" xr:uid="{00000000-0005-0000-0000-000079830000}"/>
    <cellStyle name="Normal 6 3 5 2 5 2" xfId="33864" xr:uid="{00000000-0005-0000-0000-00007A830000}"/>
    <cellStyle name="Normal 6 3 5 2 5 3" xfId="33865" xr:uid="{00000000-0005-0000-0000-00007B830000}"/>
    <cellStyle name="Normal 6 3 5 2 5 4" xfId="33866" xr:uid="{00000000-0005-0000-0000-00007C830000}"/>
    <cellStyle name="Normal 6 3 5 2 6" xfId="33867" xr:uid="{00000000-0005-0000-0000-00007D830000}"/>
    <cellStyle name="Normal 6 3 5 2 6 2" xfId="33868" xr:uid="{00000000-0005-0000-0000-00007E830000}"/>
    <cellStyle name="Normal 6 3 5 2 6 3" xfId="33869" xr:uid="{00000000-0005-0000-0000-00007F830000}"/>
    <cellStyle name="Normal 6 3 5 2 6 4" xfId="33870" xr:uid="{00000000-0005-0000-0000-000080830000}"/>
    <cellStyle name="Normal 6 3 5 2 7" xfId="33871" xr:uid="{00000000-0005-0000-0000-000081830000}"/>
    <cellStyle name="Normal 6 3 5 2 7 2" xfId="33872" xr:uid="{00000000-0005-0000-0000-000082830000}"/>
    <cellStyle name="Normal 6 3 5 2 7 3" xfId="33873" xr:uid="{00000000-0005-0000-0000-000083830000}"/>
    <cellStyle name="Normal 6 3 5 2 7 4" xfId="33874" xr:uid="{00000000-0005-0000-0000-000084830000}"/>
    <cellStyle name="Normal 6 3 5 2 8" xfId="33875" xr:uid="{00000000-0005-0000-0000-000085830000}"/>
    <cellStyle name="Normal 6 3 5 2 8 2" xfId="33876" xr:uid="{00000000-0005-0000-0000-000086830000}"/>
    <cellStyle name="Normal 6 3 5 2 8 3" xfId="33877" xr:uid="{00000000-0005-0000-0000-000087830000}"/>
    <cellStyle name="Normal 6 3 5 2 9" xfId="33878" xr:uid="{00000000-0005-0000-0000-000088830000}"/>
    <cellStyle name="Normal 6 3 5 3" xfId="33879" xr:uid="{00000000-0005-0000-0000-000089830000}"/>
    <cellStyle name="Normal 6 3 5 3 10" xfId="33880" xr:uid="{00000000-0005-0000-0000-00008A830000}"/>
    <cellStyle name="Normal 6 3 5 3 2" xfId="33881" xr:uid="{00000000-0005-0000-0000-00008B830000}"/>
    <cellStyle name="Normal 6 3 5 3 2 2" xfId="33882" xr:uid="{00000000-0005-0000-0000-00008C830000}"/>
    <cellStyle name="Normal 6 3 5 3 2 2 2" xfId="33883" xr:uid="{00000000-0005-0000-0000-00008D830000}"/>
    <cellStyle name="Normal 6 3 5 3 2 2 2 2" xfId="33884" xr:uid="{00000000-0005-0000-0000-00008E830000}"/>
    <cellStyle name="Normal 6 3 5 3 2 2 2 3" xfId="33885" xr:uid="{00000000-0005-0000-0000-00008F830000}"/>
    <cellStyle name="Normal 6 3 5 3 2 2 2 4" xfId="33886" xr:uid="{00000000-0005-0000-0000-000090830000}"/>
    <cellStyle name="Normal 6 3 5 3 2 2 3" xfId="33887" xr:uid="{00000000-0005-0000-0000-000091830000}"/>
    <cellStyle name="Normal 6 3 5 3 2 2 3 2" xfId="33888" xr:uid="{00000000-0005-0000-0000-000092830000}"/>
    <cellStyle name="Normal 6 3 5 3 2 2 3 3" xfId="33889" xr:uid="{00000000-0005-0000-0000-000093830000}"/>
    <cellStyle name="Normal 6 3 5 3 2 2 4" xfId="33890" xr:uid="{00000000-0005-0000-0000-000094830000}"/>
    <cellStyle name="Normal 6 3 5 3 2 2 5" xfId="33891" xr:uid="{00000000-0005-0000-0000-000095830000}"/>
    <cellStyle name="Normal 6 3 5 3 2 2 6" xfId="33892" xr:uid="{00000000-0005-0000-0000-000096830000}"/>
    <cellStyle name="Normal 6 3 5 3 2 3" xfId="33893" xr:uid="{00000000-0005-0000-0000-000097830000}"/>
    <cellStyle name="Normal 6 3 5 3 2 3 2" xfId="33894" xr:uid="{00000000-0005-0000-0000-000098830000}"/>
    <cellStyle name="Normal 6 3 5 3 2 3 3" xfId="33895" xr:uid="{00000000-0005-0000-0000-000099830000}"/>
    <cellStyle name="Normal 6 3 5 3 2 3 4" xfId="33896" xr:uid="{00000000-0005-0000-0000-00009A830000}"/>
    <cellStyle name="Normal 6 3 5 3 2 4" xfId="33897" xr:uid="{00000000-0005-0000-0000-00009B830000}"/>
    <cellStyle name="Normal 6 3 5 3 2 4 2" xfId="33898" xr:uid="{00000000-0005-0000-0000-00009C830000}"/>
    <cellStyle name="Normal 6 3 5 3 2 4 3" xfId="33899" xr:uid="{00000000-0005-0000-0000-00009D830000}"/>
    <cellStyle name="Normal 6 3 5 3 2 4 4" xfId="33900" xr:uid="{00000000-0005-0000-0000-00009E830000}"/>
    <cellStyle name="Normal 6 3 5 3 2 5" xfId="33901" xr:uid="{00000000-0005-0000-0000-00009F830000}"/>
    <cellStyle name="Normal 6 3 5 3 2 5 2" xfId="33902" xr:uid="{00000000-0005-0000-0000-0000A0830000}"/>
    <cellStyle name="Normal 6 3 5 3 2 5 3" xfId="33903" xr:uid="{00000000-0005-0000-0000-0000A1830000}"/>
    <cellStyle name="Normal 6 3 5 3 2 5 4" xfId="33904" xr:uid="{00000000-0005-0000-0000-0000A2830000}"/>
    <cellStyle name="Normal 6 3 5 3 2 6" xfId="33905" xr:uid="{00000000-0005-0000-0000-0000A3830000}"/>
    <cellStyle name="Normal 6 3 5 3 2 6 2" xfId="33906" xr:uid="{00000000-0005-0000-0000-0000A4830000}"/>
    <cellStyle name="Normal 6 3 5 3 2 6 3" xfId="33907" xr:uid="{00000000-0005-0000-0000-0000A5830000}"/>
    <cellStyle name="Normal 6 3 5 3 2 7" xfId="33908" xr:uid="{00000000-0005-0000-0000-0000A6830000}"/>
    <cellStyle name="Normal 6 3 5 3 2 8" xfId="33909" xr:uid="{00000000-0005-0000-0000-0000A7830000}"/>
    <cellStyle name="Normal 6 3 5 3 2 9" xfId="33910" xr:uid="{00000000-0005-0000-0000-0000A8830000}"/>
    <cellStyle name="Normal 6 3 5 3 3" xfId="33911" xr:uid="{00000000-0005-0000-0000-0000A9830000}"/>
    <cellStyle name="Normal 6 3 5 3 3 2" xfId="33912" xr:uid="{00000000-0005-0000-0000-0000AA830000}"/>
    <cellStyle name="Normal 6 3 5 3 3 2 2" xfId="33913" xr:uid="{00000000-0005-0000-0000-0000AB830000}"/>
    <cellStyle name="Normal 6 3 5 3 3 2 3" xfId="33914" xr:uid="{00000000-0005-0000-0000-0000AC830000}"/>
    <cellStyle name="Normal 6 3 5 3 3 2 4" xfId="33915" xr:uid="{00000000-0005-0000-0000-0000AD830000}"/>
    <cellStyle name="Normal 6 3 5 3 3 3" xfId="33916" xr:uid="{00000000-0005-0000-0000-0000AE830000}"/>
    <cellStyle name="Normal 6 3 5 3 3 3 2" xfId="33917" xr:uid="{00000000-0005-0000-0000-0000AF830000}"/>
    <cellStyle name="Normal 6 3 5 3 3 3 3" xfId="33918" xr:uid="{00000000-0005-0000-0000-0000B0830000}"/>
    <cellStyle name="Normal 6 3 5 3 3 4" xfId="33919" xr:uid="{00000000-0005-0000-0000-0000B1830000}"/>
    <cellStyle name="Normal 6 3 5 3 3 5" xfId="33920" xr:uid="{00000000-0005-0000-0000-0000B2830000}"/>
    <cellStyle name="Normal 6 3 5 3 3 6" xfId="33921" xr:uid="{00000000-0005-0000-0000-0000B3830000}"/>
    <cellStyle name="Normal 6 3 5 3 4" xfId="33922" xr:uid="{00000000-0005-0000-0000-0000B4830000}"/>
    <cellStyle name="Normal 6 3 5 3 4 2" xfId="33923" xr:uid="{00000000-0005-0000-0000-0000B5830000}"/>
    <cellStyle name="Normal 6 3 5 3 4 3" xfId="33924" xr:uid="{00000000-0005-0000-0000-0000B6830000}"/>
    <cellStyle name="Normal 6 3 5 3 4 4" xfId="33925" xr:uid="{00000000-0005-0000-0000-0000B7830000}"/>
    <cellStyle name="Normal 6 3 5 3 5" xfId="33926" xr:uid="{00000000-0005-0000-0000-0000B8830000}"/>
    <cellStyle name="Normal 6 3 5 3 5 2" xfId="33927" xr:uid="{00000000-0005-0000-0000-0000B9830000}"/>
    <cellStyle name="Normal 6 3 5 3 5 3" xfId="33928" xr:uid="{00000000-0005-0000-0000-0000BA830000}"/>
    <cellStyle name="Normal 6 3 5 3 5 4" xfId="33929" xr:uid="{00000000-0005-0000-0000-0000BB830000}"/>
    <cellStyle name="Normal 6 3 5 3 6" xfId="33930" xr:uid="{00000000-0005-0000-0000-0000BC830000}"/>
    <cellStyle name="Normal 6 3 5 3 6 2" xfId="33931" xr:uid="{00000000-0005-0000-0000-0000BD830000}"/>
    <cellStyle name="Normal 6 3 5 3 6 3" xfId="33932" xr:uid="{00000000-0005-0000-0000-0000BE830000}"/>
    <cellStyle name="Normal 6 3 5 3 6 4" xfId="33933" xr:uid="{00000000-0005-0000-0000-0000BF830000}"/>
    <cellStyle name="Normal 6 3 5 3 7" xfId="33934" xr:uid="{00000000-0005-0000-0000-0000C0830000}"/>
    <cellStyle name="Normal 6 3 5 3 7 2" xfId="33935" xr:uid="{00000000-0005-0000-0000-0000C1830000}"/>
    <cellStyle name="Normal 6 3 5 3 7 3" xfId="33936" xr:uid="{00000000-0005-0000-0000-0000C2830000}"/>
    <cellStyle name="Normal 6 3 5 3 8" xfId="33937" xr:uid="{00000000-0005-0000-0000-0000C3830000}"/>
    <cellStyle name="Normal 6 3 5 3 9" xfId="33938" xr:uid="{00000000-0005-0000-0000-0000C4830000}"/>
    <cellStyle name="Normal 6 3 5 4" xfId="33939" xr:uid="{00000000-0005-0000-0000-0000C5830000}"/>
    <cellStyle name="Normal 6 3 5 4 2" xfId="33940" xr:uid="{00000000-0005-0000-0000-0000C6830000}"/>
    <cellStyle name="Normal 6 3 5 4 2 2" xfId="33941" xr:uid="{00000000-0005-0000-0000-0000C7830000}"/>
    <cellStyle name="Normal 6 3 5 4 2 2 2" xfId="33942" xr:uid="{00000000-0005-0000-0000-0000C8830000}"/>
    <cellStyle name="Normal 6 3 5 4 2 2 3" xfId="33943" xr:uid="{00000000-0005-0000-0000-0000C9830000}"/>
    <cellStyle name="Normal 6 3 5 4 2 2 4" xfId="33944" xr:uid="{00000000-0005-0000-0000-0000CA830000}"/>
    <cellStyle name="Normal 6 3 5 4 2 3" xfId="33945" xr:uid="{00000000-0005-0000-0000-0000CB830000}"/>
    <cellStyle name="Normal 6 3 5 4 2 3 2" xfId="33946" xr:uid="{00000000-0005-0000-0000-0000CC830000}"/>
    <cellStyle name="Normal 6 3 5 4 2 3 3" xfId="33947" xr:uid="{00000000-0005-0000-0000-0000CD830000}"/>
    <cellStyle name="Normal 6 3 5 4 2 4" xfId="33948" xr:uid="{00000000-0005-0000-0000-0000CE830000}"/>
    <cellStyle name="Normal 6 3 5 4 2 5" xfId="33949" xr:uid="{00000000-0005-0000-0000-0000CF830000}"/>
    <cellStyle name="Normal 6 3 5 4 2 6" xfId="33950" xr:uid="{00000000-0005-0000-0000-0000D0830000}"/>
    <cellStyle name="Normal 6 3 5 4 3" xfId="33951" xr:uid="{00000000-0005-0000-0000-0000D1830000}"/>
    <cellStyle name="Normal 6 3 5 4 3 2" xfId="33952" xr:uid="{00000000-0005-0000-0000-0000D2830000}"/>
    <cellStyle name="Normal 6 3 5 4 3 3" xfId="33953" xr:uid="{00000000-0005-0000-0000-0000D3830000}"/>
    <cellStyle name="Normal 6 3 5 4 3 4" xfId="33954" xr:uid="{00000000-0005-0000-0000-0000D4830000}"/>
    <cellStyle name="Normal 6 3 5 4 4" xfId="33955" xr:uid="{00000000-0005-0000-0000-0000D5830000}"/>
    <cellStyle name="Normal 6 3 5 4 4 2" xfId="33956" xr:uid="{00000000-0005-0000-0000-0000D6830000}"/>
    <cellStyle name="Normal 6 3 5 4 4 3" xfId="33957" xr:uid="{00000000-0005-0000-0000-0000D7830000}"/>
    <cellStyle name="Normal 6 3 5 4 4 4" xfId="33958" xr:uid="{00000000-0005-0000-0000-0000D8830000}"/>
    <cellStyle name="Normal 6 3 5 4 5" xfId="33959" xr:uid="{00000000-0005-0000-0000-0000D9830000}"/>
    <cellStyle name="Normal 6 3 5 4 5 2" xfId="33960" xr:uid="{00000000-0005-0000-0000-0000DA830000}"/>
    <cellStyle name="Normal 6 3 5 4 5 3" xfId="33961" xr:uid="{00000000-0005-0000-0000-0000DB830000}"/>
    <cellStyle name="Normal 6 3 5 4 5 4" xfId="33962" xr:uid="{00000000-0005-0000-0000-0000DC830000}"/>
    <cellStyle name="Normal 6 3 5 4 6" xfId="33963" xr:uid="{00000000-0005-0000-0000-0000DD830000}"/>
    <cellStyle name="Normal 6 3 5 4 6 2" xfId="33964" xr:uid="{00000000-0005-0000-0000-0000DE830000}"/>
    <cellStyle name="Normal 6 3 5 4 6 3" xfId="33965" xr:uid="{00000000-0005-0000-0000-0000DF830000}"/>
    <cellStyle name="Normal 6 3 5 4 7" xfId="33966" xr:uid="{00000000-0005-0000-0000-0000E0830000}"/>
    <cellStyle name="Normal 6 3 5 4 8" xfId="33967" xr:uid="{00000000-0005-0000-0000-0000E1830000}"/>
    <cellStyle name="Normal 6 3 5 4 9" xfId="33968" xr:uid="{00000000-0005-0000-0000-0000E2830000}"/>
    <cellStyle name="Normal 6 3 5 5" xfId="33969" xr:uid="{00000000-0005-0000-0000-0000E3830000}"/>
    <cellStyle name="Normal 6 3 5 5 2" xfId="33970" xr:uid="{00000000-0005-0000-0000-0000E4830000}"/>
    <cellStyle name="Normal 6 3 5 5 2 2" xfId="33971" xr:uid="{00000000-0005-0000-0000-0000E5830000}"/>
    <cellStyle name="Normal 6 3 5 5 2 2 2" xfId="33972" xr:uid="{00000000-0005-0000-0000-0000E6830000}"/>
    <cellStyle name="Normal 6 3 5 5 2 2 3" xfId="33973" xr:uid="{00000000-0005-0000-0000-0000E7830000}"/>
    <cellStyle name="Normal 6 3 5 5 2 2 4" xfId="33974" xr:uid="{00000000-0005-0000-0000-0000E8830000}"/>
    <cellStyle name="Normal 6 3 5 5 2 3" xfId="33975" xr:uid="{00000000-0005-0000-0000-0000E9830000}"/>
    <cellStyle name="Normal 6 3 5 5 2 3 2" xfId="33976" xr:uid="{00000000-0005-0000-0000-0000EA830000}"/>
    <cellStyle name="Normal 6 3 5 5 2 3 3" xfId="33977" xr:uid="{00000000-0005-0000-0000-0000EB830000}"/>
    <cellStyle name="Normal 6 3 5 5 2 4" xfId="33978" xr:uid="{00000000-0005-0000-0000-0000EC830000}"/>
    <cellStyle name="Normal 6 3 5 5 2 5" xfId="33979" xr:uid="{00000000-0005-0000-0000-0000ED830000}"/>
    <cellStyle name="Normal 6 3 5 5 2 6" xfId="33980" xr:uid="{00000000-0005-0000-0000-0000EE830000}"/>
    <cellStyle name="Normal 6 3 5 5 3" xfId="33981" xr:uid="{00000000-0005-0000-0000-0000EF830000}"/>
    <cellStyle name="Normal 6 3 5 5 3 2" xfId="33982" xr:uid="{00000000-0005-0000-0000-0000F0830000}"/>
    <cellStyle name="Normal 6 3 5 5 3 3" xfId="33983" xr:uid="{00000000-0005-0000-0000-0000F1830000}"/>
    <cellStyle name="Normal 6 3 5 5 3 4" xfId="33984" xr:uid="{00000000-0005-0000-0000-0000F2830000}"/>
    <cellStyle name="Normal 6 3 5 5 4" xfId="33985" xr:uid="{00000000-0005-0000-0000-0000F3830000}"/>
    <cellStyle name="Normal 6 3 5 5 4 2" xfId="33986" xr:uid="{00000000-0005-0000-0000-0000F4830000}"/>
    <cellStyle name="Normal 6 3 5 5 4 3" xfId="33987" xr:uid="{00000000-0005-0000-0000-0000F5830000}"/>
    <cellStyle name="Normal 6 3 5 5 4 4" xfId="33988" xr:uid="{00000000-0005-0000-0000-0000F6830000}"/>
    <cellStyle name="Normal 6 3 5 5 5" xfId="33989" xr:uid="{00000000-0005-0000-0000-0000F7830000}"/>
    <cellStyle name="Normal 6 3 5 5 5 2" xfId="33990" xr:uid="{00000000-0005-0000-0000-0000F8830000}"/>
    <cellStyle name="Normal 6 3 5 5 5 3" xfId="33991" xr:uid="{00000000-0005-0000-0000-0000F9830000}"/>
    <cellStyle name="Normal 6 3 5 5 5 4" xfId="33992" xr:uid="{00000000-0005-0000-0000-0000FA830000}"/>
    <cellStyle name="Normal 6 3 5 5 6" xfId="33993" xr:uid="{00000000-0005-0000-0000-0000FB830000}"/>
    <cellStyle name="Normal 6 3 5 5 6 2" xfId="33994" xr:uid="{00000000-0005-0000-0000-0000FC830000}"/>
    <cellStyle name="Normal 6 3 5 5 6 3" xfId="33995" xr:uid="{00000000-0005-0000-0000-0000FD830000}"/>
    <cellStyle name="Normal 6 3 5 5 7" xfId="33996" xr:uid="{00000000-0005-0000-0000-0000FE830000}"/>
    <cellStyle name="Normal 6 3 5 5 8" xfId="33997" xr:uid="{00000000-0005-0000-0000-0000FF830000}"/>
    <cellStyle name="Normal 6 3 5 5 9" xfId="33998" xr:uid="{00000000-0005-0000-0000-000000840000}"/>
    <cellStyle name="Normal 6 3 5 6" xfId="33999" xr:uid="{00000000-0005-0000-0000-000001840000}"/>
    <cellStyle name="Normal 6 3 5 6 2" xfId="34000" xr:uid="{00000000-0005-0000-0000-000002840000}"/>
    <cellStyle name="Normal 6 3 5 6 2 2" xfId="34001" xr:uid="{00000000-0005-0000-0000-000003840000}"/>
    <cellStyle name="Normal 6 3 5 6 2 2 2" xfId="34002" xr:uid="{00000000-0005-0000-0000-000004840000}"/>
    <cellStyle name="Normal 6 3 5 6 2 2 3" xfId="34003" xr:uid="{00000000-0005-0000-0000-000005840000}"/>
    <cellStyle name="Normal 6 3 5 6 2 2 4" xfId="34004" xr:uid="{00000000-0005-0000-0000-000006840000}"/>
    <cellStyle name="Normal 6 3 5 6 2 3" xfId="34005" xr:uid="{00000000-0005-0000-0000-000007840000}"/>
    <cellStyle name="Normal 6 3 5 6 2 3 2" xfId="34006" xr:uid="{00000000-0005-0000-0000-000008840000}"/>
    <cellStyle name="Normal 6 3 5 6 2 3 3" xfId="34007" xr:uid="{00000000-0005-0000-0000-000009840000}"/>
    <cellStyle name="Normal 6 3 5 6 2 4" xfId="34008" xr:uid="{00000000-0005-0000-0000-00000A840000}"/>
    <cellStyle name="Normal 6 3 5 6 2 5" xfId="34009" xr:uid="{00000000-0005-0000-0000-00000B840000}"/>
    <cellStyle name="Normal 6 3 5 6 2 6" xfId="34010" xr:uid="{00000000-0005-0000-0000-00000C840000}"/>
    <cellStyle name="Normal 6 3 5 6 3" xfId="34011" xr:uid="{00000000-0005-0000-0000-00000D840000}"/>
    <cellStyle name="Normal 6 3 5 6 3 2" xfId="34012" xr:uid="{00000000-0005-0000-0000-00000E840000}"/>
    <cellStyle name="Normal 6 3 5 6 3 3" xfId="34013" xr:uid="{00000000-0005-0000-0000-00000F840000}"/>
    <cellStyle name="Normal 6 3 5 6 3 4" xfId="34014" xr:uid="{00000000-0005-0000-0000-000010840000}"/>
    <cellStyle name="Normal 6 3 5 6 4" xfId="34015" xr:uid="{00000000-0005-0000-0000-000011840000}"/>
    <cellStyle name="Normal 6 3 5 6 4 2" xfId="34016" xr:uid="{00000000-0005-0000-0000-000012840000}"/>
    <cellStyle name="Normal 6 3 5 6 4 3" xfId="34017" xr:uid="{00000000-0005-0000-0000-000013840000}"/>
    <cellStyle name="Normal 6 3 5 6 4 4" xfId="34018" xr:uid="{00000000-0005-0000-0000-000014840000}"/>
    <cellStyle name="Normal 6 3 5 6 5" xfId="34019" xr:uid="{00000000-0005-0000-0000-000015840000}"/>
    <cellStyle name="Normal 6 3 5 6 5 2" xfId="34020" xr:uid="{00000000-0005-0000-0000-000016840000}"/>
    <cellStyle name="Normal 6 3 5 6 5 3" xfId="34021" xr:uid="{00000000-0005-0000-0000-000017840000}"/>
    <cellStyle name="Normal 6 3 5 6 6" xfId="34022" xr:uid="{00000000-0005-0000-0000-000018840000}"/>
    <cellStyle name="Normal 6 3 5 6 7" xfId="34023" xr:uid="{00000000-0005-0000-0000-000019840000}"/>
    <cellStyle name="Normal 6 3 5 6 8" xfId="34024" xr:uid="{00000000-0005-0000-0000-00001A840000}"/>
    <cellStyle name="Normal 6 3 5 7" xfId="34025" xr:uid="{00000000-0005-0000-0000-00001B840000}"/>
    <cellStyle name="Normal 6 3 5 7 2" xfId="34026" xr:uid="{00000000-0005-0000-0000-00001C840000}"/>
    <cellStyle name="Normal 6 3 5 7 2 2" xfId="34027" xr:uid="{00000000-0005-0000-0000-00001D840000}"/>
    <cellStyle name="Normal 6 3 5 7 2 3" xfId="34028" xr:uid="{00000000-0005-0000-0000-00001E840000}"/>
    <cellStyle name="Normal 6 3 5 7 2 4" xfId="34029" xr:uid="{00000000-0005-0000-0000-00001F840000}"/>
    <cellStyle name="Normal 6 3 5 7 3" xfId="34030" xr:uid="{00000000-0005-0000-0000-000020840000}"/>
    <cellStyle name="Normal 6 3 5 7 3 2" xfId="34031" xr:uid="{00000000-0005-0000-0000-000021840000}"/>
    <cellStyle name="Normal 6 3 5 7 3 3" xfId="34032" xr:uid="{00000000-0005-0000-0000-000022840000}"/>
    <cellStyle name="Normal 6 3 5 7 4" xfId="34033" xr:uid="{00000000-0005-0000-0000-000023840000}"/>
    <cellStyle name="Normal 6 3 5 7 5" xfId="34034" xr:uid="{00000000-0005-0000-0000-000024840000}"/>
    <cellStyle name="Normal 6 3 5 7 6" xfId="34035" xr:uid="{00000000-0005-0000-0000-000025840000}"/>
    <cellStyle name="Normal 6 3 5 8" xfId="34036" xr:uid="{00000000-0005-0000-0000-000026840000}"/>
    <cellStyle name="Normal 6 3 5 8 2" xfId="34037" xr:uid="{00000000-0005-0000-0000-000027840000}"/>
    <cellStyle name="Normal 6 3 5 8 3" xfId="34038" xr:uid="{00000000-0005-0000-0000-000028840000}"/>
    <cellStyle name="Normal 6 3 5 8 4" xfId="34039" xr:uid="{00000000-0005-0000-0000-000029840000}"/>
    <cellStyle name="Normal 6 3 5 9" xfId="34040" xr:uid="{00000000-0005-0000-0000-00002A840000}"/>
    <cellStyle name="Normal 6 3 5 9 2" xfId="34041" xr:uid="{00000000-0005-0000-0000-00002B840000}"/>
    <cellStyle name="Normal 6 3 5 9 3" xfId="34042" xr:uid="{00000000-0005-0000-0000-00002C840000}"/>
    <cellStyle name="Normal 6 3 5 9 4" xfId="34043" xr:uid="{00000000-0005-0000-0000-00002D840000}"/>
    <cellStyle name="Normal 6 3 6" xfId="438" xr:uid="{00000000-0005-0000-0000-00002E840000}"/>
    <cellStyle name="Normal 6 3 6 10" xfId="34044" xr:uid="{00000000-0005-0000-0000-00002F840000}"/>
    <cellStyle name="Normal 6 3 6 11" xfId="34045" xr:uid="{00000000-0005-0000-0000-000030840000}"/>
    <cellStyle name="Normal 6 3 6 2" xfId="34046" xr:uid="{00000000-0005-0000-0000-000031840000}"/>
    <cellStyle name="Normal 6 3 6 2 10" xfId="34047" xr:uid="{00000000-0005-0000-0000-000032840000}"/>
    <cellStyle name="Normal 6 3 6 2 2" xfId="34048" xr:uid="{00000000-0005-0000-0000-000033840000}"/>
    <cellStyle name="Normal 6 3 6 2 2 2" xfId="34049" xr:uid="{00000000-0005-0000-0000-000034840000}"/>
    <cellStyle name="Normal 6 3 6 2 2 2 2" xfId="34050" xr:uid="{00000000-0005-0000-0000-000035840000}"/>
    <cellStyle name="Normal 6 3 6 2 2 2 2 2" xfId="34051" xr:uid="{00000000-0005-0000-0000-000036840000}"/>
    <cellStyle name="Normal 6 3 6 2 2 2 2 3" xfId="34052" xr:uid="{00000000-0005-0000-0000-000037840000}"/>
    <cellStyle name="Normal 6 3 6 2 2 2 2 4" xfId="34053" xr:uid="{00000000-0005-0000-0000-000038840000}"/>
    <cellStyle name="Normal 6 3 6 2 2 2 3" xfId="34054" xr:uid="{00000000-0005-0000-0000-000039840000}"/>
    <cellStyle name="Normal 6 3 6 2 2 2 3 2" xfId="34055" xr:uid="{00000000-0005-0000-0000-00003A840000}"/>
    <cellStyle name="Normal 6 3 6 2 2 2 3 3" xfId="34056" xr:uid="{00000000-0005-0000-0000-00003B840000}"/>
    <cellStyle name="Normal 6 3 6 2 2 2 4" xfId="34057" xr:uid="{00000000-0005-0000-0000-00003C840000}"/>
    <cellStyle name="Normal 6 3 6 2 2 2 5" xfId="34058" xr:uid="{00000000-0005-0000-0000-00003D840000}"/>
    <cellStyle name="Normal 6 3 6 2 2 2 6" xfId="34059" xr:uid="{00000000-0005-0000-0000-00003E840000}"/>
    <cellStyle name="Normal 6 3 6 2 2 3" xfId="34060" xr:uid="{00000000-0005-0000-0000-00003F840000}"/>
    <cellStyle name="Normal 6 3 6 2 2 3 2" xfId="34061" xr:uid="{00000000-0005-0000-0000-000040840000}"/>
    <cellStyle name="Normal 6 3 6 2 2 3 3" xfId="34062" xr:uid="{00000000-0005-0000-0000-000041840000}"/>
    <cellStyle name="Normal 6 3 6 2 2 3 4" xfId="34063" xr:uid="{00000000-0005-0000-0000-000042840000}"/>
    <cellStyle name="Normal 6 3 6 2 2 4" xfId="34064" xr:uid="{00000000-0005-0000-0000-000043840000}"/>
    <cellStyle name="Normal 6 3 6 2 2 4 2" xfId="34065" xr:uid="{00000000-0005-0000-0000-000044840000}"/>
    <cellStyle name="Normal 6 3 6 2 2 4 3" xfId="34066" xr:uid="{00000000-0005-0000-0000-000045840000}"/>
    <cellStyle name="Normal 6 3 6 2 2 4 4" xfId="34067" xr:uid="{00000000-0005-0000-0000-000046840000}"/>
    <cellStyle name="Normal 6 3 6 2 2 5" xfId="34068" xr:uid="{00000000-0005-0000-0000-000047840000}"/>
    <cellStyle name="Normal 6 3 6 2 2 5 2" xfId="34069" xr:uid="{00000000-0005-0000-0000-000048840000}"/>
    <cellStyle name="Normal 6 3 6 2 2 5 3" xfId="34070" xr:uid="{00000000-0005-0000-0000-000049840000}"/>
    <cellStyle name="Normal 6 3 6 2 2 5 4" xfId="34071" xr:uid="{00000000-0005-0000-0000-00004A840000}"/>
    <cellStyle name="Normal 6 3 6 2 2 6" xfId="34072" xr:uid="{00000000-0005-0000-0000-00004B840000}"/>
    <cellStyle name="Normal 6 3 6 2 2 6 2" xfId="34073" xr:uid="{00000000-0005-0000-0000-00004C840000}"/>
    <cellStyle name="Normal 6 3 6 2 2 6 3" xfId="34074" xr:uid="{00000000-0005-0000-0000-00004D840000}"/>
    <cellStyle name="Normal 6 3 6 2 2 7" xfId="34075" xr:uid="{00000000-0005-0000-0000-00004E840000}"/>
    <cellStyle name="Normal 6 3 6 2 2 8" xfId="34076" xr:uid="{00000000-0005-0000-0000-00004F840000}"/>
    <cellStyle name="Normal 6 3 6 2 2 9" xfId="34077" xr:uid="{00000000-0005-0000-0000-000050840000}"/>
    <cellStyle name="Normal 6 3 6 2 3" xfId="34078" xr:uid="{00000000-0005-0000-0000-000051840000}"/>
    <cellStyle name="Normal 6 3 6 2 3 2" xfId="34079" xr:uid="{00000000-0005-0000-0000-000052840000}"/>
    <cellStyle name="Normal 6 3 6 2 3 2 2" xfId="34080" xr:uid="{00000000-0005-0000-0000-000053840000}"/>
    <cellStyle name="Normal 6 3 6 2 3 2 3" xfId="34081" xr:uid="{00000000-0005-0000-0000-000054840000}"/>
    <cellStyle name="Normal 6 3 6 2 3 2 4" xfId="34082" xr:uid="{00000000-0005-0000-0000-000055840000}"/>
    <cellStyle name="Normal 6 3 6 2 3 3" xfId="34083" xr:uid="{00000000-0005-0000-0000-000056840000}"/>
    <cellStyle name="Normal 6 3 6 2 3 3 2" xfId="34084" xr:uid="{00000000-0005-0000-0000-000057840000}"/>
    <cellStyle name="Normal 6 3 6 2 3 3 3" xfId="34085" xr:uid="{00000000-0005-0000-0000-000058840000}"/>
    <cellStyle name="Normal 6 3 6 2 3 4" xfId="34086" xr:uid="{00000000-0005-0000-0000-000059840000}"/>
    <cellStyle name="Normal 6 3 6 2 3 5" xfId="34087" xr:uid="{00000000-0005-0000-0000-00005A840000}"/>
    <cellStyle name="Normal 6 3 6 2 3 6" xfId="34088" xr:uid="{00000000-0005-0000-0000-00005B840000}"/>
    <cellStyle name="Normal 6 3 6 2 4" xfId="34089" xr:uid="{00000000-0005-0000-0000-00005C840000}"/>
    <cellStyle name="Normal 6 3 6 2 4 2" xfId="34090" xr:uid="{00000000-0005-0000-0000-00005D840000}"/>
    <cellStyle name="Normal 6 3 6 2 4 3" xfId="34091" xr:uid="{00000000-0005-0000-0000-00005E840000}"/>
    <cellStyle name="Normal 6 3 6 2 4 4" xfId="34092" xr:uid="{00000000-0005-0000-0000-00005F840000}"/>
    <cellStyle name="Normal 6 3 6 2 5" xfId="34093" xr:uid="{00000000-0005-0000-0000-000060840000}"/>
    <cellStyle name="Normal 6 3 6 2 5 2" xfId="34094" xr:uid="{00000000-0005-0000-0000-000061840000}"/>
    <cellStyle name="Normal 6 3 6 2 5 3" xfId="34095" xr:uid="{00000000-0005-0000-0000-000062840000}"/>
    <cellStyle name="Normal 6 3 6 2 5 4" xfId="34096" xr:uid="{00000000-0005-0000-0000-000063840000}"/>
    <cellStyle name="Normal 6 3 6 2 6" xfId="34097" xr:uid="{00000000-0005-0000-0000-000064840000}"/>
    <cellStyle name="Normal 6 3 6 2 6 2" xfId="34098" xr:uid="{00000000-0005-0000-0000-000065840000}"/>
    <cellStyle name="Normal 6 3 6 2 6 3" xfId="34099" xr:uid="{00000000-0005-0000-0000-000066840000}"/>
    <cellStyle name="Normal 6 3 6 2 6 4" xfId="34100" xr:uid="{00000000-0005-0000-0000-000067840000}"/>
    <cellStyle name="Normal 6 3 6 2 7" xfId="34101" xr:uid="{00000000-0005-0000-0000-000068840000}"/>
    <cellStyle name="Normal 6 3 6 2 7 2" xfId="34102" xr:uid="{00000000-0005-0000-0000-000069840000}"/>
    <cellStyle name="Normal 6 3 6 2 7 3" xfId="34103" xr:uid="{00000000-0005-0000-0000-00006A840000}"/>
    <cellStyle name="Normal 6 3 6 2 8" xfId="34104" xr:uid="{00000000-0005-0000-0000-00006B840000}"/>
    <cellStyle name="Normal 6 3 6 2 9" xfId="34105" xr:uid="{00000000-0005-0000-0000-00006C840000}"/>
    <cellStyle name="Normal 6 3 6 3" xfId="34106" xr:uid="{00000000-0005-0000-0000-00006D840000}"/>
    <cellStyle name="Normal 6 3 6 3 2" xfId="34107" xr:uid="{00000000-0005-0000-0000-00006E840000}"/>
    <cellStyle name="Normal 6 3 6 3 2 2" xfId="34108" xr:uid="{00000000-0005-0000-0000-00006F840000}"/>
    <cellStyle name="Normal 6 3 6 3 2 2 2" xfId="34109" xr:uid="{00000000-0005-0000-0000-000070840000}"/>
    <cellStyle name="Normal 6 3 6 3 2 2 3" xfId="34110" xr:uid="{00000000-0005-0000-0000-000071840000}"/>
    <cellStyle name="Normal 6 3 6 3 2 2 4" xfId="34111" xr:uid="{00000000-0005-0000-0000-000072840000}"/>
    <cellStyle name="Normal 6 3 6 3 2 3" xfId="34112" xr:uid="{00000000-0005-0000-0000-000073840000}"/>
    <cellStyle name="Normal 6 3 6 3 2 3 2" xfId="34113" xr:uid="{00000000-0005-0000-0000-000074840000}"/>
    <cellStyle name="Normal 6 3 6 3 2 3 3" xfId="34114" xr:uid="{00000000-0005-0000-0000-000075840000}"/>
    <cellStyle name="Normal 6 3 6 3 2 4" xfId="34115" xr:uid="{00000000-0005-0000-0000-000076840000}"/>
    <cellStyle name="Normal 6 3 6 3 2 5" xfId="34116" xr:uid="{00000000-0005-0000-0000-000077840000}"/>
    <cellStyle name="Normal 6 3 6 3 2 6" xfId="34117" xr:uid="{00000000-0005-0000-0000-000078840000}"/>
    <cellStyle name="Normal 6 3 6 3 3" xfId="34118" xr:uid="{00000000-0005-0000-0000-000079840000}"/>
    <cellStyle name="Normal 6 3 6 3 3 2" xfId="34119" xr:uid="{00000000-0005-0000-0000-00007A840000}"/>
    <cellStyle name="Normal 6 3 6 3 3 3" xfId="34120" xr:uid="{00000000-0005-0000-0000-00007B840000}"/>
    <cellStyle name="Normal 6 3 6 3 3 4" xfId="34121" xr:uid="{00000000-0005-0000-0000-00007C840000}"/>
    <cellStyle name="Normal 6 3 6 3 4" xfId="34122" xr:uid="{00000000-0005-0000-0000-00007D840000}"/>
    <cellStyle name="Normal 6 3 6 3 4 2" xfId="34123" xr:uid="{00000000-0005-0000-0000-00007E840000}"/>
    <cellStyle name="Normal 6 3 6 3 4 3" xfId="34124" xr:uid="{00000000-0005-0000-0000-00007F840000}"/>
    <cellStyle name="Normal 6 3 6 3 4 4" xfId="34125" xr:uid="{00000000-0005-0000-0000-000080840000}"/>
    <cellStyle name="Normal 6 3 6 3 5" xfId="34126" xr:uid="{00000000-0005-0000-0000-000081840000}"/>
    <cellStyle name="Normal 6 3 6 3 5 2" xfId="34127" xr:uid="{00000000-0005-0000-0000-000082840000}"/>
    <cellStyle name="Normal 6 3 6 3 5 3" xfId="34128" xr:uid="{00000000-0005-0000-0000-000083840000}"/>
    <cellStyle name="Normal 6 3 6 3 5 4" xfId="34129" xr:uid="{00000000-0005-0000-0000-000084840000}"/>
    <cellStyle name="Normal 6 3 6 3 6" xfId="34130" xr:uid="{00000000-0005-0000-0000-000085840000}"/>
    <cellStyle name="Normal 6 3 6 3 6 2" xfId="34131" xr:uid="{00000000-0005-0000-0000-000086840000}"/>
    <cellStyle name="Normal 6 3 6 3 6 3" xfId="34132" xr:uid="{00000000-0005-0000-0000-000087840000}"/>
    <cellStyle name="Normal 6 3 6 3 7" xfId="34133" xr:uid="{00000000-0005-0000-0000-000088840000}"/>
    <cellStyle name="Normal 6 3 6 3 8" xfId="34134" xr:uid="{00000000-0005-0000-0000-000089840000}"/>
    <cellStyle name="Normal 6 3 6 3 9" xfId="34135" xr:uid="{00000000-0005-0000-0000-00008A840000}"/>
    <cellStyle name="Normal 6 3 6 4" xfId="34136" xr:uid="{00000000-0005-0000-0000-00008B840000}"/>
    <cellStyle name="Normal 6 3 6 4 2" xfId="34137" xr:uid="{00000000-0005-0000-0000-00008C840000}"/>
    <cellStyle name="Normal 6 3 6 4 2 2" xfId="34138" xr:uid="{00000000-0005-0000-0000-00008D840000}"/>
    <cellStyle name="Normal 6 3 6 4 2 3" xfId="34139" xr:uid="{00000000-0005-0000-0000-00008E840000}"/>
    <cellStyle name="Normal 6 3 6 4 2 4" xfId="34140" xr:uid="{00000000-0005-0000-0000-00008F840000}"/>
    <cellStyle name="Normal 6 3 6 4 3" xfId="34141" xr:uid="{00000000-0005-0000-0000-000090840000}"/>
    <cellStyle name="Normal 6 3 6 4 3 2" xfId="34142" xr:uid="{00000000-0005-0000-0000-000091840000}"/>
    <cellStyle name="Normal 6 3 6 4 3 3" xfId="34143" xr:uid="{00000000-0005-0000-0000-000092840000}"/>
    <cellStyle name="Normal 6 3 6 4 4" xfId="34144" xr:uid="{00000000-0005-0000-0000-000093840000}"/>
    <cellStyle name="Normal 6 3 6 4 5" xfId="34145" xr:uid="{00000000-0005-0000-0000-000094840000}"/>
    <cellStyle name="Normal 6 3 6 4 6" xfId="34146" xr:uid="{00000000-0005-0000-0000-000095840000}"/>
    <cellStyle name="Normal 6 3 6 5" xfId="34147" xr:uid="{00000000-0005-0000-0000-000096840000}"/>
    <cellStyle name="Normal 6 3 6 5 2" xfId="34148" xr:uid="{00000000-0005-0000-0000-000097840000}"/>
    <cellStyle name="Normal 6 3 6 5 3" xfId="34149" xr:uid="{00000000-0005-0000-0000-000098840000}"/>
    <cellStyle name="Normal 6 3 6 5 4" xfId="34150" xr:uid="{00000000-0005-0000-0000-000099840000}"/>
    <cellStyle name="Normal 6 3 6 6" xfId="34151" xr:uid="{00000000-0005-0000-0000-00009A840000}"/>
    <cellStyle name="Normal 6 3 6 6 2" xfId="34152" xr:uid="{00000000-0005-0000-0000-00009B840000}"/>
    <cellStyle name="Normal 6 3 6 6 3" xfId="34153" xr:uid="{00000000-0005-0000-0000-00009C840000}"/>
    <cellStyle name="Normal 6 3 6 6 4" xfId="34154" xr:uid="{00000000-0005-0000-0000-00009D840000}"/>
    <cellStyle name="Normal 6 3 6 7" xfId="34155" xr:uid="{00000000-0005-0000-0000-00009E840000}"/>
    <cellStyle name="Normal 6 3 6 7 2" xfId="34156" xr:uid="{00000000-0005-0000-0000-00009F840000}"/>
    <cellStyle name="Normal 6 3 6 7 3" xfId="34157" xr:uid="{00000000-0005-0000-0000-0000A0840000}"/>
    <cellStyle name="Normal 6 3 6 7 4" xfId="34158" xr:uid="{00000000-0005-0000-0000-0000A1840000}"/>
    <cellStyle name="Normal 6 3 6 8" xfId="34159" xr:uid="{00000000-0005-0000-0000-0000A2840000}"/>
    <cellStyle name="Normal 6 3 6 8 2" xfId="34160" xr:uid="{00000000-0005-0000-0000-0000A3840000}"/>
    <cellStyle name="Normal 6 3 6 8 3" xfId="34161" xr:uid="{00000000-0005-0000-0000-0000A4840000}"/>
    <cellStyle name="Normal 6 3 6 9" xfId="34162" xr:uid="{00000000-0005-0000-0000-0000A5840000}"/>
    <cellStyle name="Normal 6 3 7" xfId="34163" xr:uid="{00000000-0005-0000-0000-0000A6840000}"/>
    <cellStyle name="Normal 6 3 7 10" xfId="34164" xr:uid="{00000000-0005-0000-0000-0000A7840000}"/>
    <cellStyle name="Normal 6 3 7 11" xfId="34165" xr:uid="{00000000-0005-0000-0000-0000A8840000}"/>
    <cellStyle name="Normal 6 3 7 2" xfId="34166" xr:uid="{00000000-0005-0000-0000-0000A9840000}"/>
    <cellStyle name="Normal 6 3 7 2 10" xfId="34167" xr:uid="{00000000-0005-0000-0000-0000AA840000}"/>
    <cellStyle name="Normal 6 3 7 2 2" xfId="34168" xr:uid="{00000000-0005-0000-0000-0000AB840000}"/>
    <cellStyle name="Normal 6 3 7 2 2 2" xfId="34169" xr:uid="{00000000-0005-0000-0000-0000AC840000}"/>
    <cellStyle name="Normal 6 3 7 2 2 2 2" xfId="34170" xr:uid="{00000000-0005-0000-0000-0000AD840000}"/>
    <cellStyle name="Normal 6 3 7 2 2 2 2 2" xfId="34171" xr:uid="{00000000-0005-0000-0000-0000AE840000}"/>
    <cellStyle name="Normal 6 3 7 2 2 2 2 3" xfId="34172" xr:uid="{00000000-0005-0000-0000-0000AF840000}"/>
    <cellStyle name="Normal 6 3 7 2 2 2 2 4" xfId="34173" xr:uid="{00000000-0005-0000-0000-0000B0840000}"/>
    <cellStyle name="Normal 6 3 7 2 2 2 3" xfId="34174" xr:uid="{00000000-0005-0000-0000-0000B1840000}"/>
    <cellStyle name="Normal 6 3 7 2 2 2 3 2" xfId="34175" xr:uid="{00000000-0005-0000-0000-0000B2840000}"/>
    <cellStyle name="Normal 6 3 7 2 2 2 3 3" xfId="34176" xr:uid="{00000000-0005-0000-0000-0000B3840000}"/>
    <cellStyle name="Normal 6 3 7 2 2 2 4" xfId="34177" xr:uid="{00000000-0005-0000-0000-0000B4840000}"/>
    <cellStyle name="Normal 6 3 7 2 2 2 5" xfId="34178" xr:uid="{00000000-0005-0000-0000-0000B5840000}"/>
    <cellStyle name="Normal 6 3 7 2 2 2 6" xfId="34179" xr:uid="{00000000-0005-0000-0000-0000B6840000}"/>
    <cellStyle name="Normal 6 3 7 2 2 3" xfId="34180" xr:uid="{00000000-0005-0000-0000-0000B7840000}"/>
    <cellStyle name="Normal 6 3 7 2 2 3 2" xfId="34181" xr:uid="{00000000-0005-0000-0000-0000B8840000}"/>
    <cellStyle name="Normal 6 3 7 2 2 3 3" xfId="34182" xr:uid="{00000000-0005-0000-0000-0000B9840000}"/>
    <cellStyle name="Normal 6 3 7 2 2 3 4" xfId="34183" xr:uid="{00000000-0005-0000-0000-0000BA840000}"/>
    <cellStyle name="Normal 6 3 7 2 2 4" xfId="34184" xr:uid="{00000000-0005-0000-0000-0000BB840000}"/>
    <cellStyle name="Normal 6 3 7 2 2 4 2" xfId="34185" xr:uid="{00000000-0005-0000-0000-0000BC840000}"/>
    <cellStyle name="Normal 6 3 7 2 2 4 3" xfId="34186" xr:uid="{00000000-0005-0000-0000-0000BD840000}"/>
    <cellStyle name="Normal 6 3 7 2 2 4 4" xfId="34187" xr:uid="{00000000-0005-0000-0000-0000BE840000}"/>
    <cellStyle name="Normal 6 3 7 2 2 5" xfId="34188" xr:uid="{00000000-0005-0000-0000-0000BF840000}"/>
    <cellStyle name="Normal 6 3 7 2 2 5 2" xfId="34189" xr:uid="{00000000-0005-0000-0000-0000C0840000}"/>
    <cellStyle name="Normal 6 3 7 2 2 5 3" xfId="34190" xr:uid="{00000000-0005-0000-0000-0000C1840000}"/>
    <cellStyle name="Normal 6 3 7 2 2 5 4" xfId="34191" xr:uid="{00000000-0005-0000-0000-0000C2840000}"/>
    <cellStyle name="Normal 6 3 7 2 2 6" xfId="34192" xr:uid="{00000000-0005-0000-0000-0000C3840000}"/>
    <cellStyle name="Normal 6 3 7 2 2 6 2" xfId="34193" xr:uid="{00000000-0005-0000-0000-0000C4840000}"/>
    <cellStyle name="Normal 6 3 7 2 2 6 3" xfId="34194" xr:uid="{00000000-0005-0000-0000-0000C5840000}"/>
    <cellStyle name="Normal 6 3 7 2 2 7" xfId="34195" xr:uid="{00000000-0005-0000-0000-0000C6840000}"/>
    <cellStyle name="Normal 6 3 7 2 2 8" xfId="34196" xr:uid="{00000000-0005-0000-0000-0000C7840000}"/>
    <cellStyle name="Normal 6 3 7 2 2 9" xfId="34197" xr:uid="{00000000-0005-0000-0000-0000C8840000}"/>
    <cellStyle name="Normal 6 3 7 2 3" xfId="34198" xr:uid="{00000000-0005-0000-0000-0000C9840000}"/>
    <cellStyle name="Normal 6 3 7 2 3 2" xfId="34199" xr:uid="{00000000-0005-0000-0000-0000CA840000}"/>
    <cellStyle name="Normal 6 3 7 2 3 2 2" xfId="34200" xr:uid="{00000000-0005-0000-0000-0000CB840000}"/>
    <cellStyle name="Normal 6 3 7 2 3 2 3" xfId="34201" xr:uid="{00000000-0005-0000-0000-0000CC840000}"/>
    <cellStyle name="Normal 6 3 7 2 3 2 4" xfId="34202" xr:uid="{00000000-0005-0000-0000-0000CD840000}"/>
    <cellStyle name="Normal 6 3 7 2 3 3" xfId="34203" xr:uid="{00000000-0005-0000-0000-0000CE840000}"/>
    <cellStyle name="Normal 6 3 7 2 3 3 2" xfId="34204" xr:uid="{00000000-0005-0000-0000-0000CF840000}"/>
    <cellStyle name="Normal 6 3 7 2 3 3 3" xfId="34205" xr:uid="{00000000-0005-0000-0000-0000D0840000}"/>
    <cellStyle name="Normal 6 3 7 2 3 4" xfId="34206" xr:uid="{00000000-0005-0000-0000-0000D1840000}"/>
    <cellStyle name="Normal 6 3 7 2 3 5" xfId="34207" xr:uid="{00000000-0005-0000-0000-0000D2840000}"/>
    <cellStyle name="Normal 6 3 7 2 3 6" xfId="34208" xr:uid="{00000000-0005-0000-0000-0000D3840000}"/>
    <cellStyle name="Normal 6 3 7 2 4" xfId="34209" xr:uid="{00000000-0005-0000-0000-0000D4840000}"/>
    <cellStyle name="Normal 6 3 7 2 4 2" xfId="34210" xr:uid="{00000000-0005-0000-0000-0000D5840000}"/>
    <cellStyle name="Normal 6 3 7 2 4 3" xfId="34211" xr:uid="{00000000-0005-0000-0000-0000D6840000}"/>
    <cellStyle name="Normal 6 3 7 2 4 4" xfId="34212" xr:uid="{00000000-0005-0000-0000-0000D7840000}"/>
    <cellStyle name="Normal 6 3 7 2 5" xfId="34213" xr:uid="{00000000-0005-0000-0000-0000D8840000}"/>
    <cellStyle name="Normal 6 3 7 2 5 2" xfId="34214" xr:uid="{00000000-0005-0000-0000-0000D9840000}"/>
    <cellStyle name="Normal 6 3 7 2 5 3" xfId="34215" xr:uid="{00000000-0005-0000-0000-0000DA840000}"/>
    <cellStyle name="Normal 6 3 7 2 5 4" xfId="34216" xr:uid="{00000000-0005-0000-0000-0000DB840000}"/>
    <cellStyle name="Normal 6 3 7 2 6" xfId="34217" xr:uid="{00000000-0005-0000-0000-0000DC840000}"/>
    <cellStyle name="Normal 6 3 7 2 6 2" xfId="34218" xr:uid="{00000000-0005-0000-0000-0000DD840000}"/>
    <cellStyle name="Normal 6 3 7 2 6 3" xfId="34219" xr:uid="{00000000-0005-0000-0000-0000DE840000}"/>
    <cellStyle name="Normal 6 3 7 2 6 4" xfId="34220" xr:uid="{00000000-0005-0000-0000-0000DF840000}"/>
    <cellStyle name="Normal 6 3 7 2 7" xfId="34221" xr:uid="{00000000-0005-0000-0000-0000E0840000}"/>
    <cellStyle name="Normal 6 3 7 2 7 2" xfId="34222" xr:uid="{00000000-0005-0000-0000-0000E1840000}"/>
    <cellStyle name="Normal 6 3 7 2 7 3" xfId="34223" xr:uid="{00000000-0005-0000-0000-0000E2840000}"/>
    <cellStyle name="Normal 6 3 7 2 8" xfId="34224" xr:uid="{00000000-0005-0000-0000-0000E3840000}"/>
    <cellStyle name="Normal 6 3 7 2 9" xfId="34225" xr:uid="{00000000-0005-0000-0000-0000E4840000}"/>
    <cellStyle name="Normal 6 3 7 3" xfId="34226" xr:uid="{00000000-0005-0000-0000-0000E5840000}"/>
    <cellStyle name="Normal 6 3 7 3 2" xfId="34227" xr:uid="{00000000-0005-0000-0000-0000E6840000}"/>
    <cellStyle name="Normal 6 3 7 3 2 2" xfId="34228" xr:uid="{00000000-0005-0000-0000-0000E7840000}"/>
    <cellStyle name="Normal 6 3 7 3 2 2 2" xfId="34229" xr:uid="{00000000-0005-0000-0000-0000E8840000}"/>
    <cellStyle name="Normal 6 3 7 3 2 2 3" xfId="34230" xr:uid="{00000000-0005-0000-0000-0000E9840000}"/>
    <cellStyle name="Normal 6 3 7 3 2 2 4" xfId="34231" xr:uid="{00000000-0005-0000-0000-0000EA840000}"/>
    <cellStyle name="Normal 6 3 7 3 2 3" xfId="34232" xr:uid="{00000000-0005-0000-0000-0000EB840000}"/>
    <cellStyle name="Normal 6 3 7 3 2 3 2" xfId="34233" xr:uid="{00000000-0005-0000-0000-0000EC840000}"/>
    <cellStyle name="Normal 6 3 7 3 2 3 3" xfId="34234" xr:uid="{00000000-0005-0000-0000-0000ED840000}"/>
    <cellStyle name="Normal 6 3 7 3 2 4" xfId="34235" xr:uid="{00000000-0005-0000-0000-0000EE840000}"/>
    <cellStyle name="Normal 6 3 7 3 2 5" xfId="34236" xr:uid="{00000000-0005-0000-0000-0000EF840000}"/>
    <cellStyle name="Normal 6 3 7 3 2 6" xfId="34237" xr:uid="{00000000-0005-0000-0000-0000F0840000}"/>
    <cellStyle name="Normal 6 3 7 3 3" xfId="34238" xr:uid="{00000000-0005-0000-0000-0000F1840000}"/>
    <cellStyle name="Normal 6 3 7 3 3 2" xfId="34239" xr:uid="{00000000-0005-0000-0000-0000F2840000}"/>
    <cellStyle name="Normal 6 3 7 3 3 3" xfId="34240" xr:uid="{00000000-0005-0000-0000-0000F3840000}"/>
    <cellStyle name="Normal 6 3 7 3 3 4" xfId="34241" xr:uid="{00000000-0005-0000-0000-0000F4840000}"/>
    <cellStyle name="Normal 6 3 7 3 4" xfId="34242" xr:uid="{00000000-0005-0000-0000-0000F5840000}"/>
    <cellStyle name="Normal 6 3 7 3 4 2" xfId="34243" xr:uid="{00000000-0005-0000-0000-0000F6840000}"/>
    <cellStyle name="Normal 6 3 7 3 4 3" xfId="34244" xr:uid="{00000000-0005-0000-0000-0000F7840000}"/>
    <cellStyle name="Normal 6 3 7 3 4 4" xfId="34245" xr:uid="{00000000-0005-0000-0000-0000F8840000}"/>
    <cellStyle name="Normal 6 3 7 3 5" xfId="34246" xr:uid="{00000000-0005-0000-0000-0000F9840000}"/>
    <cellStyle name="Normal 6 3 7 3 5 2" xfId="34247" xr:uid="{00000000-0005-0000-0000-0000FA840000}"/>
    <cellStyle name="Normal 6 3 7 3 5 3" xfId="34248" xr:uid="{00000000-0005-0000-0000-0000FB840000}"/>
    <cellStyle name="Normal 6 3 7 3 5 4" xfId="34249" xr:uid="{00000000-0005-0000-0000-0000FC840000}"/>
    <cellStyle name="Normal 6 3 7 3 6" xfId="34250" xr:uid="{00000000-0005-0000-0000-0000FD840000}"/>
    <cellStyle name="Normal 6 3 7 3 6 2" xfId="34251" xr:uid="{00000000-0005-0000-0000-0000FE840000}"/>
    <cellStyle name="Normal 6 3 7 3 6 3" xfId="34252" xr:uid="{00000000-0005-0000-0000-0000FF840000}"/>
    <cellStyle name="Normal 6 3 7 3 7" xfId="34253" xr:uid="{00000000-0005-0000-0000-000000850000}"/>
    <cellStyle name="Normal 6 3 7 3 8" xfId="34254" xr:uid="{00000000-0005-0000-0000-000001850000}"/>
    <cellStyle name="Normal 6 3 7 3 9" xfId="34255" xr:uid="{00000000-0005-0000-0000-000002850000}"/>
    <cellStyle name="Normal 6 3 7 4" xfId="34256" xr:uid="{00000000-0005-0000-0000-000003850000}"/>
    <cellStyle name="Normal 6 3 7 4 2" xfId="34257" xr:uid="{00000000-0005-0000-0000-000004850000}"/>
    <cellStyle name="Normal 6 3 7 4 2 2" xfId="34258" xr:uid="{00000000-0005-0000-0000-000005850000}"/>
    <cellStyle name="Normal 6 3 7 4 2 3" xfId="34259" xr:uid="{00000000-0005-0000-0000-000006850000}"/>
    <cellStyle name="Normal 6 3 7 4 2 4" xfId="34260" xr:uid="{00000000-0005-0000-0000-000007850000}"/>
    <cellStyle name="Normal 6 3 7 4 3" xfId="34261" xr:uid="{00000000-0005-0000-0000-000008850000}"/>
    <cellStyle name="Normal 6 3 7 4 3 2" xfId="34262" xr:uid="{00000000-0005-0000-0000-000009850000}"/>
    <cellStyle name="Normal 6 3 7 4 3 3" xfId="34263" xr:uid="{00000000-0005-0000-0000-00000A850000}"/>
    <cellStyle name="Normal 6 3 7 4 4" xfId="34264" xr:uid="{00000000-0005-0000-0000-00000B850000}"/>
    <cellStyle name="Normal 6 3 7 4 5" xfId="34265" xr:uid="{00000000-0005-0000-0000-00000C850000}"/>
    <cellStyle name="Normal 6 3 7 4 6" xfId="34266" xr:uid="{00000000-0005-0000-0000-00000D850000}"/>
    <cellStyle name="Normal 6 3 7 5" xfId="34267" xr:uid="{00000000-0005-0000-0000-00000E850000}"/>
    <cellStyle name="Normal 6 3 7 5 2" xfId="34268" xr:uid="{00000000-0005-0000-0000-00000F850000}"/>
    <cellStyle name="Normal 6 3 7 5 3" xfId="34269" xr:uid="{00000000-0005-0000-0000-000010850000}"/>
    <cellStyle name="Normal 6 3 7 5 4" xfId="34270" xr:uid="{00000000-0005-0000-0000-000011850000}"/>
    <cellStyle name="Normal 6 3 7 6" xfId="34271" xr:uid="{00000000-0005-0000-0000-000012850000}"/>
    <cellStyle name="Normal 6 3 7 6 2" xfId="34272" xr:uid="{00000000-0005-0000-0000-000013850000}"/>
    <cellStyle name="Normal 6 3 7 6 3" xfId="34273" xr:uid="{00000000-0005-0000-0000-000014850000}"/>
    <cellStyle name="Normal 6 3 7 6 4" xfId="34274" xr:uid="{00000000-0005-0000-0000-000015850000}"/>
    <cellStyle name="Normal 6 3 7 7" xfId="34275" xr:uid="{00000000-0005-0000-0000-000016850000}"/>
    <cellStyle name="Normal 6 3 7 7 2" xfId="34276" xr:uid="{00000000-0005-0000-0000-000017850000}"/>
    <cellStyle name="Normal 6 3 7 7 3" xfId="34277" xr:uid="{00000000-0005-0000-0000-000018850000}"/>
    <cellStyle name="Normal 6 3 7 7 4" xfId="34278" xr:uid="{00000000-0005-0000-0000-000019850000}"/>
    <cellStyle name="Normal 6 3 7 8" xfId="34279" xr:uid="{00000000-0005-0000-0000-00001A850000}"/>
    <cellStyle name="Normal 6 3 7 8 2" xfId="34280" xr:uid="{00000000-0005-0000-0000-00001B850000}"/>
    <cellStyle name="Normal 6 3 7 8 3" xfId="34281" xr:uid="{00000000-0005-0000-0000-00001C850000}"/>
    <cellStyle name="Normal 6 3 7 9" xfId="34282" xr:uid="{00000000-0005-0000-0000-00001D850000}"/>
    <cellStyle name="Normal 6 3 8" xfId="34283" xr:uid="{00000000-0005-0000-0000-00001E850000}"/>
    <cellStyle name="Normal 6 3 8 10" xfId="34284" xr:uid="{00000000-0005-0000-0000-00001F850000}"/>
    <cellStyle name="Normal 6 3 8 11" xfId="34285" xr:uid="{00000000-0005-0000-0000-000020850000}"/>
    <cellStyle name="Normal 6 3 8 2" xfId="34286" xr:uid="{00000000-0005-0000-0000-000021850000}"/>
    <cellStyle name="Normal 6 3 8 2 10" xfId="34287" xr:uid="{00000000-0005-0000-0000-000022850000}"/>
    <cellStyle name="Normal 6 3 8 2 2" xfId="34288" xr:uid="{00000000-0005-0000-0000-000023850000}"/>
    <cellStyle name="Normal 6 3 8 2 2 2" xfId="34289" xr:uid="{00000000-0005-0000-0000-000024850000}"/>
    <cellStyle name="Normal 6 3 8 2 2 2 2" xfId="34290" xr:uid="{00000000-0005-0000-0000-000025850000}"/>
    <cellStyle name="Normal 6 3 8 2 2 2 2 2" xfId="34291" xr:uid="{00000000-0005-0000-0000-000026850000}"/>
    <cellStyle name="Normal 6 3 8 2 2 2 2 3" xfId="34292" xr:uid="{00000000-0005-0000-0000-000027850000}"/>
    <cellStyle name="Normal 6 3 8 2 2 2 2 4" xfId="34293" xr:uid="{00000000-0005-0000-0000-000028850000}"/>
    <cellStyle name="Normal 6 3 8 2 2 2 3" xfId="34294" xr:uid="{00000000-0005-0000-0000-000029850000}"/>
    <cellStyle name="Normal 6 3 8 2 2 2 3 2" xfId="34295" xr:uid="{00000000-0005-0000-0000-00002A850000}"/>
    <cellStyle name="Normal 6 3 8 2 2 2 3 3" xfId="34296" xr:uid="{00000000-0005-0000-0000-00002B850000}"/>
    <cellStyle name="Normal 6 3 8 2 2 2 4" xfId="34297" xr:uid="{00000000-0005-0000-0000-00002C850000}"/>
    <cellStyle name="Normal 6 3 8 2 2 2 5" xfId="34298" xr:uid="{00000000-0005-0000-0000-00002D850000}"/>
    <cellStyle name="Normal 6 3 8 2 2 2 6" xfId="34299" xr:uid="{00000000-0005-0000-0000-00002E850000}"/>
    <cellStyle name="Normal 6 3 8 2 2 3" xfId="34300" xr:uid="{00000000-0005-0000-0000-00002F850000}"/>
    <cellStyle name="Normal 6 3 8 2 2 3 2" xfId="34301" xr:uid="{00000000-0005-0000-0000-000030850000}"/>
    <cellStyle name="Normal 6 3 8 2 2 3 3" xfId="34302" xr:uid="{00000000-0005-0000-0000-000031850000}"/>
    <cellStyle name="Normal 6 3 8 2 2 3 4" xfId="34303" xr:uid="{00000000-0005-0000-0000-000032850000}"/>
    <cellStyle name="Normal 6 3 8 2 2 4" xfId="34304" xr:uid="{00000000-0005-0000-0000-000033850000}"/>
    <cellStyle name="Normal 6 3 8 2 2 4 2" xfId="34305" xr:uid="{00000000-0005-0000-0000-000034850000}"/>
    <cellStyle name="Normal 6 3 8 2 2 4 3" xfId="34306" xr:uid="{00000000-0005-0000-0000-000035850000}"/>
    <cellStyle name="Normal 6 3 8 2 2 4 4" xfId="34307" xr:uid="{00000000-0005-0000-0000-000036850000}"/>
    <cellStyle name="Normal 6 3 8 2 2 5" xfId="34308" xr:uid="{00000000-0005-0000-0000-000037850000}"/>
    <cellStyle name="Normal 6 3 8 2 2 5 2" xfId="34309" xr:uid="{00000000-0005-0000-0000-000038850000}"/>
    <cellStyle name="Normal 6 3 8 2 2 5 3" xfId="34310" xr:uid="{00000000-0005-0000-0000-000039850000}"/>
    <cellStyle name="Normal 6 3 8 2 2 5 4" xfId="34311" xr:uid="{00000000-0005-0000-0000-00003A850000}"/>
    <cellStyle name="Normal 6 3 8 2 2 6" xfId="34312" xr:uid="{00000000-0005-0000-0000-00003B850000}"/>
    <cellStyle name="Normal 6 3 8 2 2 6 2" xfId="34313" xr:uid="{00000000-0005-0000-0000-00003C850000}"/>
    <cellStyle name="Normal 6 3 8 2 2 6 3" xfId="34314" xr:uid="{00000000-0005-0000-0000-00003D850000}"/>
    <cellStyle name="Normal 6 3 8 2 2 7" xfId="34315" xr:uid="{00000000-0005-0000-0000-00003E850000}"/>
    <cellStyle name="Normal 6 3 8 2 2 8" xfId="34316" xr:uid="{00000000-0005-0000-0000-00003F850000}"/>
    <cellStyle name="Normal 6 3 8 2 2 9" xfId="34317" xr:uid="{00000000-0005-0000-0000-000040850000}"/>
    <cellStyle name="Normal 6 3 8 2 3" xfId="34318" xr:uid="{00000000-0005-0000-0000-000041850000}"/>
    <cellStyle name="Normal 6 3 8 2 3 2" xfId="34319" xr:uid="{00000000-0005-0000-0000-000042850000}"/>
    <cellStyle name="Normal 6 3 8 2 3 2 2" xfId="34320" xr:uid="{00000000-0005-0000-0000-000043850000}"/>
    <cellStyle name="Normal 6 3 8 2 3 2 3" xfId="34321" xr:uid="{00000000-0005-0000-0000-000044850000}"/>
    <cellStyle name="Normal 6 3 8 2 3 2 4" xfId="34322" xr:uid="{00000000-0005-0000-0000-000045850000}"/>
    <cellStyle name="Normal 6 3 8 2 3 3" xfId="34323" xr:uid="{00000000-0005-0000-0000-000046850000}"/>
    <cellStyle name="Normal 6 3 8 2 3 3 2" xfId="34324" xr:uid="{00000000-0005-0000-0000-000047850000}"/>
    <cellStyle name="Normal 6 3 8 2 3 3 3" xfId="34325" xr:uid="{00000000-0005-0000-0000-000048850000}"/>
    <cellStyle name="Normal 6 3 8 2 3 4" xfId="34326" xr:uid="{00000000-0005-0000-0000-000049850000}"/>
    <cellStyle name="Normal 6 3 8 2 3 5" xfId="34327" xr:uid="{00000000-0005-0000-0000-00004A850000}"/>
    <cellStyle name="Normal 6 3 8 2 3 6" xfId="34328" xr:uid="{00000000-0005-0000-0000-00004B850000}"/>
    <cellStyle name="Normal 6 3 8 2 4" xfId="34329" xr:uid="{00000000-0005-0000-0000-00004C850000}"/>
    <cellStyle name="Normal 6 3 8 2 4 2" xfId="34330" xr:uid="{00000000-0005-0000-0000-00004D850000}"/>
    <cellStyle name="Normal 6 3 8 2 4 3" xfId="34331" xr:uid="{00000000-0005-0000-0000-00004E850000}"/>
    <cellStyle name="Normal 6 3 8 2 4 4" xfId="34332" xr:uid="{00000000-0005-0000-0000-00004F850000}"/>
    <cellStyle name="Normal 6 3 8 2 5" xfId="34333" xr:uid="{00000000-0005-0000-0000-000050850000}"/>
    <cellStyle name="Normal 6 3 8 2 5 2" xfId="34334" xr:uid="{00000000-0005-0000-0000-000051850000}"/>
    <cellStyle name="Normal 6 3 8 2 5 3" xfId="34335" xr:uid="{00000000-0005-0000-0000-000052850000}"/>
    <cellStyle name="Normal 6 3 8 2 5 4" xfId="34336" xr:uid="{00000000-0005-0000-0000-000053850000}"/>
    <cellStyle name="Normal 6 3 8 2 6" xfId="34337" xr:uid="{00000000-0005-0000-0000-000054850000}"/>
    <cellStyle name="Normal 6 3 8 2 6 2" xfId="34338" xr:uid="{00000000-0005-0000-0000-000055850000}"/>
    <cellStyle name="Normal 6 3 8 2 6 3" xfId="34339" xr:uid="{00000000-0005-0000-0000-000056850000}"/>
    <cellStyle name="Normal 6 3 8 2 6 4" xfId="34340" xr:uid="{00000000-0005-0000-0000-000057850000}"/>
    <cellStyle name="Normal 6 3 8 2 7" xfId="34341" xr:uid="{00000000-0005-0000-0000-000058850000}"/>
    <cellStyle name="Normal 6 3 8 2 7 2" xfId="34342" xr:uid="{00000000-0005-0000-0000-000059850000}"/>
    <cellStyle name="Normal 6 3 8 2 7 3" xfId="34343" xr:uid="{00000000-0005-0000-0000-00005A850000}"/>
    <cellStyle name="Normal 6 3 8 2 8" xfId="34344" xr:uid="{00000000-0005-0000-0000-00005B850000}"/>
    <cellStyle name="Normal 6 3 8 2 9" xfId="34345" xr:uid="{00000000-0005-0000-0000-00005C850000}"/>
    <cellStyle name="Normal 6 3 8 3" xfId="34346" xr:uid="{00000000-0005-0000-0000-00005D850000}"/>
    <cellStyle name="Normal 6 3 8 3 2" xfId="34347" xr:uid="{00000000-0005-0000-0000-00005E850000}"/>
    <cellStyle name="Normal 6 3 8 3 2 2" xfId="34348" xr:uid="{00000000-0005-0000-0000-00005F850000}"/>
    <cellStyle name="Normal 6 3 8 3 2 2 2" xfId="34349" xr:uid="{00000000-0005-0000-0000-000060850000}"/>
    <cellStyle name="Normal 6 3 8 3 2 2 3" xfId="34350" xr:uid="{00000000-0005-0000-0000-000061850000}"/>
    <cellStyle name="Normal 6 3 8 3 2 2 4" xfId="34351" xr:uid="{00000000-0005-0000-0000-000062850000}"/>
    <cellStyle name="Normal 6 3 8 3 2 3" xfId="34352" xr:uid="{00000000-0005-0000-0000-000063850000}"/>
    <cellStyle name="Normal 6 3 8 3 2 3 2" xfId="34353" xr:uid="{00000000-0005-0000-0000-000064850000}"/>
    <cellStyle name="Normal 6 3 8 3 2 3 3" xfId="34354" xr:uid="{00000000-0005-0000-0000-000065850000}"/>
    <cellStyle name="Normal 6 3 8 3 2 4" xfId="34355" xr:uid="{00000000-0005-0000-0000-000066850000}"/>
    <cellStyle name="Normal 6 3 8 3 2 5" xfId="34356" xr:uid="{00000000-0005-0000-0000-000067850000}"/>
    <cellStyle name="Normal 6 3 8 3 2 6" xfId="34357" xr:uid="{00000000-0005-0000-0000-000068850000}"/>
    <cellStyle name="Normal 6 3 8 3 3" xfId="34358" xr:uid="{00000000-0005-0000-0000-000069850000}"/>
    <cellStyle name="Normal 6 3 8 3 3 2" xfId="34359" xr:uid="{00000000-0005-0000-0000-00006A850000}"/>
    <cellStyle name="Normal 6 3 8 3 3 3" xfId="34360" xr:uid="{00000000-0005-0000-0000-00006B850000}"/>
    <cellStyle name="Normal 6 3 8 3 3 4" xfId="34361" xr:uid="{00000000-0005-0000-0000-00006C850000}"/>
    <cellStyle name="Normal 6 3 8 3 4" xfId="34362" xr:uid="{00000000-0005-0000-0000-00006D850000}"/>
    <cellStyle name="Normal 6 3 8 3 4 2" xfId="34363" xr:uid="{00000000-0005-0000-0000-00006E850000}"/>
    <cellStyle name="Normal 6 3 8 3 4 3" xfId="34364" xr:uid="{00000000-0005-0000-0000-00006F850000}"/>
    <cellStyle name="Normal 6 3 8 3 4 4" xfId="34365" xr:uid="{00000000-0005-0000-0000-000070850000}"/>
    <cellStyle name="Normal 6 3 8 3 5" xfId="34366" xr:uid="{00000000-0005-0000-0000-000071850000}"/>
    <cellStyle name="Normal 6 3 8 3 5 2" xfId="34367" xr:uid="{00000000-0005-0000-0000-000072850000}"/>
    <cellStyle name="Normal 6 3 8 3 5 3" xfId="34368" xr:uid="{00000000-0005-0000-0000-000073850000}"/>
    <cellStyle name="Normal 6 3 8 3 5 4" xfId="34369" xr:uid="{00000000-0005-0000-0000-000074850000}"/>
    <cellStyle name="Normal 6 3 8 3 6" xfId="34370" xr:uid="{00000000-0005-0000-0000-000075850000}"/>
    <cellStyle name="Normal 6 3 8 3 6 2" xfId="34371" xr:uid="{00000000-0005-0000-0000-000076850000}"/>
    <cellStyle name="Normal 6 3 8 3 6 3" xfId="34372" xr:uid="{00000000-0005-0000-0000-000077850000}"/>
    <cellStyle name="Normal 6 3 8 3 7" xfId="34373" xr:uid="{00000000-0005-0000-0000-000078850000}"/>
    <cellStyle name="Normal 6 3 8 3 8" xfId="34374" xr:uid="{00000000-0005-0000-0000-000079850000}"/>
    <cellStyle name="Normal 6 3 8 3 9" xfId="34375" xr:uid="{00000000-0005-0000-0000-00007A850000}"/>
    <cellStyle name="Normal 6 3 8 4" xfId="34376" xr:uid="{00000000-0005-0000-0000-00007B850000}"/>
    <cellStyle name="Normal 6 3 8 4 2" xfId="34377" xr:uid="{00000000-0005-0000-0000-00007C850000}"/>
    <cellStyle name="Normal 6 3 8 4 2 2" xfId="34378" xr:uid="{00000000-0005-0000-0000-00007D850000}"/>
    <cellStyle name="Normal 6 3 8 4 2 3" xfId="34379" xr:uid="{00000000-0005-0000-0000-00007E850000}"/>
    <cellStyle name="Normal 6 3 8 4 2 4" xfId="34380" xr:uid="{00000000-0005-0000-0000-00007F850000}"/>
    <cellStyle name="Normal 6 3 8 4 3" xfId="34381" xr:uid="{00000000-0005-0000-0000-000080850000}"/>
    <cellStyle name="Normal 6 3 8 4 3 2" xfId="34382" xr:uid="{00000000-0005-0000-0000-000081850000}"/>
    <cellStyle name="Normal 6 3 8 4 3 3" xfId="34383" xr:uid="{00000000-0005-0000-0000-000082850000}"/>
    <cellStyle name="Normal 6 3 8 4 4" xfId="34384" xr:uid="{00000000-0005-0000-0000-000083850000}"/>
    <cellStyle name="Normal 6 3 8 4 5" xfId="34385" xr:uid="{00000000-0005-0000-0000-000084850000}"/>
    <cellStyle name="Normal 6 3 8 4 6" xfId="34386" xr:uid="{00000000-0005-0000-0000-000085850000}"/>
    <cellStyle name="Normal 6 3 8 5" xfId="34387" xr:uid="{00000000-0005-0000-0000-000086850000}"/>
    <cellStyle name="Normal 6 3 8 5 2" xfId="34388" xr:uid="{00000000-0005-0000-0000-000087850000}"/>
    <cellStyle name="Normal 6 3 8 5 3" xfId="34389" xr:uid="{00000000-0005-0000-0000-000088850000}"/>
    <cellStyle name="Normal 6 3 8 5 4" xfId="34390" xr:uid="{00000000-0005-0000-0000-000089850000}"/>
    <cellStyle name="Normal 6 3 8 6" xfId="34391" xr:uid="{00000000-0005-0000-0000-00008A850000}"/>
    <cellStyle name="Normal 6 3 8 6 2" xfId="34392" xr:uid="{00000000-0005-0000-0000-00008B850000}"/>
    <cellStyle name="Normal 6 3 8 6 3" xfId="34393" xr:uid="{00000000-0005-0000-0000-00008C850000}"/>
    <cellStyle name="Normal 6 3 8 6 4" xfId="34394" xr:uid="{00000000-0005-0000-0000-00008D850000}"/>
    <cellStyle name="Normal 6 3 8 7" xfId="34395" xr:uid="{00000000-0005-0000-0000-00008E850000}"/>
    <cellStyle name="Normal 6 3 8 7 2" xfId="34396" xr:uid="{00000000-0005-0000-0000-00008F850000}"/>
    <cellStyle name="Normal 6 3 8 7 3" xfId="34397" xr:uid="{00000000-0005-0000-0000-000090850000}"/>
    <cellStyle name="Normal 6 3 8 7 4" xfId="34398" xr:uid="{00000000-0005-0000-0000-000091850000}"/>
    <cellStyle name="Normal 6 3 8 8" xfId="34399" xr:uid="{00000000-0005-0000-0000-000092850000}"/>
    <cellStyle name="Normal 6 3 8 8 2" xfId="34400" xr:uid="{00000000-0005-0000-0000-000093850000}"/>
    <cellStyle name="Normal 6 3 8 8 3" xfId="34401" xr:uid="{00000000-0005-0000-0000-000094850000}"/>
    <cellStyle name="Normal 6 3 8 9" xfId="34402" xr:uid="{00000000-0005-0000-0000-000095850000}"/>
    <cellStyle name="Normal 6 3 9" xfId="34403" xr:uid="{00000000-0005-0000-0000-000096850000}"/>
    <cellStyle name="Normal 6 3 9 10" xfId="34404" xr:uid="{00000000-0005-0000-0000-000097850000}"/>
    <cellStyle name="Normal 6 3 9 2" xfId="34405" xr:uid="{00000000-0005-0000-0000-000098850000}"/>
    <cellStyle name="Normal 6 3 9 2 2" xfId="34406" xr:uid="{00000000-0005-0000-0000-000099850000}"/>
    <cellStyle name="Normal 6 3 9 2 2 2" xfId="34407" xr:uid="{00000000-0005-0000-0000-00009A850000}"/>
    <cellStyle name="Normal 6 3 9 2 2 2 2" xfId="34408" xr:uid="{00000000-0005-0000-0000-00009B850000}"/>
    <cellStyle name="Normal 6 3 9 2 2 2 3" xfId="34409" xr:uid="{00000000-0005-0000-0000-00009C850000}"/>
    <cellStyle name="Normal 6 3 9 2 2 2 4" xfId="34410" xr:uid="{00000000-0005-0000-0000-00009D850000}"/>
    <cellStyle name="Normal 6 3 9 2 2 3" xfId="34411" xr:uid="{00000000-0005-0000-0000-00009E850000}"/>
    <cellStyle name="Normal 6 3 9 2 2 3 2" xfId="34412" xr:uid="{00000000-0005-0000-0000-00009F850000}"/>
    <cellStyle name="Normal 6 3 9 2 2 3 3" xfId="34413" xr:uid="{00000000-0005-0000-0000-0000A0850000}"/>
    <cellStyle name="Normal 6 3 9 2 2 4" xfId="34414" xr:uid="{00000000-0005-0000-0000-0000A1850000}"/>
    <cellStyle name="Normal 6 3 9 2 2 5" xfId="34415" xr:uid="{00000000-0005-0000-0000-0000A2850000}"/>
    <cellStyle name="Normal 6 3 9 2 2 6" xfId="34416" xr:uid="{00000000-0005-0000-0000-0000A3850000}"/>
    <cellStyle name="Normal 6 3 9 2 3" xfId="34417" xr:uid="{00000000-0005-0000-0000-0000A4850000}"/>
    <cellStyle name="Normal 6 3 9 2 3 2" xfId="34418" xr:uid="{00000000-0005-0000-0000-0000A5850000}"/>
    <cellStyle name="Normal 6 3 9 2 3 3" xfId="34419" xr:uid="{00000000-0005-0000-0000-0000A6850000}"/>
    <cellStyle name="Normal 6 3 9 2 3 4" xfId="34420" xr:uid="{00000000-0005-0000-0000-0000A7850000}"/>
    <cellStyle name="Normal 6 3 9 2 4" xfId="34421" xr:uid="{00000000-0005-0000-0000-0000A8850000}"/>
    <cellStyle name="Normal 6 3 9 2 4 2" xfId="34422" xr:uid="{00000000-0005-0000-0000-0000A9850000}"/>
    <cellStyle name="Normal 6 3 9 2 4 3" xfId="34423" xr:uid="{00000000-0005-0000-0000-0000AA850000}"/>
    <cellStyle name="Normal 6 3 9 2 4 4" xfId="34424" xr:uid="{00000000-0005-0000-0000-0000AB850000}"/>
    <cellStyle name="Normal 6 3 9 2 5" xfId="34425" xr:uid="{00000000-0005-0000-0000-0000AC850000}"/>
    <cellStyle name="Normal 6 3 9 2 5 2" xfId="34426" xr:uid="{00000000-0005-0000-0000-0000AD850000}"/>
    <cellStyle name="Normal 6 3 9 2 5 3" xfId="34427" xr:uid="{00000000-0005-0000-0000-0000AE850000}"/>
    <cellStyle name="Normal 6 3 9 2 5 4" xfId="34428" xr:uid="{00000000-0005-0000-0000-0000AF850000}"/>
    <cellStyle name="Normal 6 3 9 2 6" xfId="34429" xr:uid="{00000000-0005-0000-0000-0000B0850000}"/>
    <cellStyle name="Normal 6 3 9 2 6 2" xfId="34430" xr:uid="{00000000-0005-0000-0000-0000B1850000}"/>
    <cellStyle name="Normal 6 3 9 2 6 3" xfId="34431" xr:uid="{00000000-0005-0000-0000-0000B2850000}"/>
    <cellStyle name="Normal 6 3 9 2 7" xfId="34432" xr:uid="{00000000-0005-0000-0000-0000B3850000}"/>
    <cellStyle name="Normal 6 3 9 2 8" xfId="34433" xr:uid="{00000000-0005-0000-0000-0000B4850000}"/>
    <cellStyle name="Normal 6 3 9 2 9" xfId="34434" xr:uid="{00000000-0005-0000-0000-0000B5850000}"/>
    <cellStyle name="Normal 6 3 9 3" xfId="34435" xr:uid="{00000000-0005-0000-0000-0000B6850000}"/>
    <cellStyle name="Normal 6 3 9 3 2" xfId="34436" xr:uid="{00000000-0005-0000-0000-0000B7850000}"/>
    <cellStyle name="Normal 6 3 9 3 2 2" xfId="34437" xr:uid="{00000000-0005-0000-0000-0000B8850000}"/>
    <cellStyle name="Normal 6 3 9 3 2 3" xfId="34438" xr:uid="{00000000-0005-0000-0000-0000B9850000}"/>
    <cellStyle name="Normal 6 3 9 3 2 4" xfId="34439" xr:uid="{00000000-0005-0000-0000-0000BA850000}"/>
    <cellStyle name="Normal 6 3 9 3 3" xfId="34440" xr:uid="{00000000-0005-0000-0000-0000BB850000}"/>
    <cellStyle name="Normal 6 3 9 3 3 2" xfId="34441" xr:uid="{00000000-0005-0000-0000-0000BC850000}"/>
    <cellStyle name="Normal 6 3 9 3 3 3" xfId="34442" xr:uid="{00000000-0005-0000-0000-0000BD850000}"/>
    <cellStyle name="Normal 6 3 9 3 4" xfId="34443" xr:uid="{00000000-0005-0000-0000-0000BE850000}"/>
    <cellStyle name="Normal 6 3 9 3 5" xfId="34444" xr:uid="{00000000-0005-0000-0000-0000BF850000}"/>
    <cellStyle name="Normal 6 3 9 3 6" xfId="34445" xr:uid="{00000000-0005-0000-0000-0000C0850000}"/>
    <cellStyle name="Normal 6 3 9 4" xfId="34446" xr:uid="{00000000-0005-0000-0000-0000C1850000}"/>
    <cellStyle name="Normal 6 3 9 4 2" xfId="34447" xr:uid="{00000000-0005-0000-0000-0000C2850000}"/>
    <cellStyle name="Normal 6 3 9 4 3" xfId="34448" xr:uid="{00000000-0005-0000-0000-0000C3850000}"/>
    <cellStyle name="Normal 6 3 9 4 4" xfId="34449" xr:uid="{00000000-0005-0000-0000-0000C4850000}"/>
    <cellStyle name="Normal 6 3 9 5" xfId="34450" xr:uid="{00000000-0005-0000-0000-0000C5850000}"/>
    <cellStyle name="Normal 6 3 9 5 2" xfId="34451" xr:uid="{00000000-0005-0000-0000-0000C6850000}"/>
    <cellStyle name="Normal 6 3 9 5 3" xfId="34452" xr:uid="{00000000-0005-0000-0000-0000C7850000}"/>
    <cellStyle name="Normal 6 3 9 5 4" xfId="34453" xr:uid="{00000000-0005-0000-0000-0000C8850000}"/>
    <cellStyle name="Normal 6 3 9 6" xfId="34454" xr:uid="{00000000-0005-0000-0000-0000C9850000}"/>
    <cellStyle name="Normal 6 3 9 6 2" xfId="34455" xr:uid="{00000000-0005-0000-0000-0000CA850000}"/>
    <cellStyle name="Normal 6 3 9 6 3" xfId="34456" xr:uid="{00000000-0005-0000-0000-0000CB850000}"/>
    <cellStyle name="Normal 6 3 9 6 4" xfId="34457" xr:uid="{00000000-0005-0000-0000-0000CC850000}"/>
    <cellStyle name="Normal 6 3 9 7" xfId="34458" xr:uid="{00000000-0005-0000-0000-0000CD850000}"/>
    <cellStyle name="Normal 6 3 9 7 2" xfId="34459" xr:uid="{00000000-0005-0000-0000-0000CE850000}"/>
    <cellStyle name="Normal 6 3 9 7 3" xfId="34460" xr:uid="{00000000-0005-0000-0000-0000CF850000}"/>
    <cellStyle name="Normal 6 3 9 8" xfId="34461" xr:uid="{00000000-0005-0000-0000-0000D0850000}"/>
    <cellStyle name="Normal 6 3 9 9" xfId="34462" xr:uid="{00000000-0005-0000-0000-0000D1850000}"/>
    <cellStyle name="Normal 6 4" xfId="138" xr:uid="{00000000-0005-0000-0000-0000D2850000}"/>
    <cellStyle name="Normal 6 4 10" xfId="34463" xr:uid="{00000000-0005-0000-0000-0000D3850000}"/>
    <cellStyle name="Normal 6 4 10 2" xfId="34464" xr:uid="{00000000-0005-0000-0000-0000D4850000}"/>
    <cellStyle name="Normal 6 4 10 2 2" xfId="34465" xr:uid="{00000000-0005-0000-0000-0000D5850000}"/>
    <cellStyle name="Normal 6 4 10 2 2 2" xfId="34466" xr:uid="{00000000-0005-0000-0000-0000D6850000}"/>
    <cellStyle name="Normal 6 4 10 2 2 3" xfId="34467" xr:uid="{00000000-0005-0000-0000-0000D7850000}"/>
    <cellStyle name="Normal 6 4 10 2 2 4" xfId="34468" xr:uid="{00000000-0005-0000-0000-0000D8850000}"/>
    <cellStyle name="Normal 6 4 10 2 3" xfId="34469" xr:uid="{00000000-0005-0000-0000-0000D9850000}"/>
    <cellStyle name="Normal 6 4 10 2 3 2" xfId="34470" xr:uid="{00000000-0005-0000-0000-0000DA850000}"/>
    <cellStyle name="Normal 6 4 10 2 3 3" xfId="34471" xr:uid="{00000000-0005-0000-0000-0000DB850000}"/>
    <cellStyle name="Normal 6 4 10 2 4" xfId="34472" xr:uid="{00000000-0005-0000-0000-0000DC850000}"/>
    <cellStyle name="Normal 6 4 10 2 5" xfId="34473" xr:uid="{00000000-0005-0000-0000-0000DD850000}"/>
    <cellStyle name="Normal 6 4 10 2 6" xfId="34474" xr:uid="{00000000-0005-0000-0000-0000DE850000}"/>
    <cellStyle name="Normal 6 4 10 3" xfId="34475" xr:uid="{00000000-0005-0000-0000-0000DF850000}"/>
    <cellStyle name="Normal 6 4 10 3 2" xfId="34476" xr:uid="{00000000-0005-0000-0000-0000E0850000}"/>
    <cellStyle name="Normal 6 4 10 3 3" xfId="34477" xr:uid="{00000000-0005-0000-0000-0000E1850000}"/>
    <cellStyle name="Normal 6 4 10 3 4" xfId="34478" xr:uid="{00000000-0005-0000-0000-0000E2850000}"/>
    <cellStyle name="Normal 6 4 10 4" xfId="34479" xr:uid="{00000000-0005-0000-0000-0000E3850000}"/>
    <cellStyle name="Normal 6 4 10 4 2" xfId="34480" xr:uid="{00000000-0005-0000-0000-0000E4850000}"/>
    <cellStyle name="Normal 6 4 10 4 3" xfId="34481" xr:uid="{00000000-0005-0000-0000-0000E5850000}"/>
    <cellStyle name="Normal 6 4 10 4 4" xfId="34482" xr:uid="{00000000-0005-0000-0000-0000E6850000}"/>
    <cellStyle name="Normal 6 4 10 5" xfId="34483" xr:uid="{00000000-0005-0000-0000-0000E7850000}"/>
    <cellStyle name="Normal 6 4 10 5 2" xfId="34484" xr:uid="{00000000-0005-0000-0000-0000E8850000}"/>
    <cellStyle name="Normal 6 4 10 5 3" xfId="34485" xr:uid="{00000000-0005-0000-0000-0000E9850000}"/>
    <cellStyle name="Normal 6 4 10 5 4" xfId="34486" xr:uid="{00000000-0005-0000-0000-0000EA850000}"/>
    <cellStyle name="Normal 6 4 10 6" xfId="34487" xr:uid="{00000000-0005-0000-0000-0000EB850000}"/>
    <cellStyle name="Normal 6 4 10 6 2" xfId="34488" xr:uid="{00000000-0005-0000-0000-0000EC850000}"/>
    <cellStyle name="Normal 6 4 10 6 3" xfId="34489" xr:uid="{00000000-0005-0000-0000-0000ED850000}"/>
    <cellStyle name="Normal 6 4 10 7" xfId="34490" xr:uid="{00000000-0005-0000-0000-0000EE850000}"/>
    <cellStyle name="Normal 6 4 10 8" xfId="34491" xr:uid="{00000000-0005-0000-0000-0000EF850000}"/>
    <cellStyle name="Normal 6 4 10 9" xfId="34492" xr:uid="{00000000-0005-0000-0000-0000F0850000}"/>
    <cellStyle name="Normal 6 4 11" xfId="34493" xr:uid="{00000000-0005-0000-0000-0000F1850000}"/>
    <cellStyle name="Normal 6 4 11 2" xfId="34494" xr:uid="{00000000-0005-0000-0000-0000F2850000}"/>
    <cellStyle name="Normal 6 4 11 2 2" xfId="34495" xr:uid="{00000000-0005-0000-0000-0000F3850000}"/>
    <cellStyle name="Normal 6 4 11 2 2 2" xfId="34496" xr:uid="{00000000-0005-0000-0000-0000F4850000}"/>
    <cellStyle name="Normal 6 4 11 2 2 3" xfId="34497" xr:uid="{00000000-0005-0000-0000-0000F5850000}"/>
    <cellStyle name="Normal 6 4 11 2 2 4" xfId="34498" xr:uid="{00000000-0005-0000-0000-0000F6850000}"/>
    <cellStyle name="Normal 6 4 11 2 3" xfId="34499" xr:uid="{00000000-0005-0000-0000-0000F7850000}"/>
    <cellStyle name="Normal 6 4 11 2 3 2" xfId="34500" xr:uid="{00000000-0005-0000-0000-0000F8850000}"/>
    <cellStyle name="Normal 6 4 11 2 3 3" xfId="34501" xr:uid="{00000000-0005-0000-0000-0000F9850000}"/>
    <cellStyle name="Normal 6 4 11 2 4" xfId="34502" xr:uid="{00000000-0005-0000-0000-0000FA850000}"/>
    <cellStyle name="Normal 6 4 11 2 5" xfId="34503" xr:uid="{00000000-0005-0000-0000-0000FB850000}"/>
    <cellStyle name="Normal 6 4 11 2 6" xfId="34504" xr:uid="{00000000-0005-0000-0000-0000FC850000}"/>
    <cellStyle name="Normal 6 4 11 3" xfId="34505" xr:uid="{00000000-0005-0000-0000-0000FD850000}"/>
    <cellStyle name="Normal 6 4 11 3 2" xfId="34506" xr:uid="{00000000-0005-0000-0000-0000FE850000}"/>
    <cellStyle name="Normal 6 4 11 3 3" xfId="34507" xr:uid="{00000000-0005-0000-0000-0000FF850000}"/>
    <cellStyle name="Normal 6 4 11 3 4" xfId="34508" xr:uid="{00000000-0005-0000-0000-000000860000}"/>
    <cellStyle name="Normal 6 4 11 4" xfId="34509" xr:uid="{00000000-0005-0000-0000-000001860000}"/>
    <cellStyle name="Normal 6 4 11 4 2" xfId="34510" xr:uid="{00000000-0005-0000-0000-000002860000}"/>
    <cellStyle name="Normal 6 4 11 4 3" xfId="34511" xr:uid="{00000000-0005-0000-0000-000003860000}"/>
    <cellStyle name="Normal 6 4 11 4 4" xfId="34512" xr:uid="{00000000-0005-0000-0000-000004860000}"/>
    <cellStyle name="Normal 6 4 11 5" xfId="34513" xr:uid="{00000000-0005-0000-0000-000005860000}"/>
    <cellStyle name="Normal 6 4 11 5 2" xfId="34514" xr:uid="{00000000-0005-0000-0000-000006860000}"/>
    <cellStyle name="Normal 6 4 11 5 3" xfId="34515" xr:uid="{00000000-0005-0000-0000-000007860000}"/>
    <cellStyle name="Normal 6 4 11 6" xfId="34516" xr:uid="{00000000-0005-0000-0000-000008860000}"/>
    <cellStyle name="Normal 6 4 11 7" xfId="34517" xr:uid="{00000000-0005-0000-0000-000009860000}"/>
    <cellStyle name="Normal 6 4 11 8" xfId="34518" xr:uid="{00000000-0005-0000-0000-00000A860000}"/>
    <cellStyle name="Normal 6 4 12" xfId="34519" xr:uid="{00000000-0005-0000-0000-00000B860000}"/>
    <cellStyle name="Normal 6 4 12 2" xfId="34520" xr:uid="{00000000-0005-0000-0000-00000C860000}"/>
    <cellStyle name="Normal 6 4 12 2 2" xfId="34521" xr:uid="{00000000-0005-0000-0000-00000D860000}"/>
    <cellStyle name="Normal 6 4 12 2 3" xfId="34522" xr:uid="{00000000-0005-0000-0000-00000E860000}"/>
    <cellStyle name="Normal 6 4 12 2 4" xfId="34523" xr:uid="{00000000-0005-0000-0000-00000F860000}"/>
    <cellStyle name="Normal 6 4 12 3" xfId="34524" xr:uid="{00000000-0005-0000-0000-000010860000}"/>
    <cellStyle name="Normal 6 4 12 3 2" xfId="34525" xr:uid="{00000000-0005-0000-0000-000011860000}"/>
    <cellStyle name="Normal 6 4 12 3 3" xfId="34526" xr:uid="{00000000-0005-0000-0000-000012860000}"/>
    <cellStyle name="Normal 6 4 12 3 4" xfId="34527" xr:uid="{00000000-0005-0000-0000-000013860000}"/>
    <cellStyle name="Normal 6 4 12 4" xfId="34528" xr:uid="{00000000-0005-0000-0000-000014860000}"/>
    <cellStyle name="Normal 6 4 12 4 2" xfId="34529" xr:uid="{00000000-0005-0000-0000-000015860000}"/>
    <cellStyle name="Normal 6 4 12 4 3" xfId="34530" xr:uid="{00000000-0005-0000-0000-000016860000}"/>
    <cellStyle name="Normal 6 4 12 5" xfId="34531" xr:uid="{00000000-0005-0000-0000-000017860000}"/>
    <cellStyle name="Normal 6 4 12 6" xfId="34532" xr:uid="{00000000-0005-0000-0000-000018860000}"/>
    <cellStyle name="Normal 6 4 12 7" xfId="34533" xr:uid="{00000000-0005-0000-0000-000019860000}"/>
    <cellStyle name="Normal 6 4 13" xfId="34534" xr:uid="{00000000-0005-0000-0000-00001A860000}"/>
    <cellStyle name="Normal 6 4 13 2" xfId="34535" xr:uid="{00000000-0005-0000-0000-00001B860000}"/>
    <cellStyle name="Normal 6 4 13 3" xfId="34536" xr:uid="{00000000-0005-0000-0000-00001C860000}"/>
    <cellStyle name="Normal 6 4 13 4" xfId="34537" xr:uid="{00000000-0005-0000-0000-00001D860000}"/>
    <cellStyle name="Normal 6 4 14" xfId="34538" xr:uid="{00000000-0005-0000-0000-00001E860000}"/>
    <cellStyle name="Normal 6 4 14 2" xfId="34539" xr:uid="{00000000-0005-0000-0000-00001F860000}"/>
    <cellStyle name="Normal 6 4 14 3" xfId="34540" xr:uid="{00000000-0005-0000-0000-000020860000}"/>
    <cellStyle name="Normal 6 4 14 4" xfId="34541" xr:uid="{00000000-0005-0000-0000-000021860000}"/>
    <cellStyle name="Normal 6 4 15" xfId="34542" xr:uid="{00000000-0005-0000-0000-000022860000}"/>
    <cellStyle name="Normal 6 4 15 2" xfId="34543" xr:uid="{00000000-0005-0000-0000-000023860000}"/>
    <cellStyle name="Normal 6 4 15 3" xfId="34544" xr:uid="{00000000-0005-0000-0000-000024860000}"/>
    <cellStyle name="Normal 6 4 15 4" xfId="34545" xr:uid="{00000000-0005-0000-0000-000025860000}"/>
    <cellStyle name="Normal 6 4 16" xfId="34546" xr:uid="{00000000-0005-0000-0000-000026860000}"/>
    <cellStyle name="Normal 6 4 16 2" xfId="34547" xr:uid="{00000000-0005-0000-0000-000027860000}"/>
    <cellStyle name="Normal 6 4 16 3" xfId="34548" xr:uid="{00000000-0005-0000-0000-000028860000}"/>
    <cellStyle name="Normal 6 4 17" xfId="34549" xr:uid="{00000000-0005-0000-0000-000029860000}"/>
    <cellStyle name="Normal 6 4 18" xfId="34550" xr:uid="{00000000-0005-0000-0000-00002A860000}"/>
    <cellStyle name="Normal 6 4 19" xfId="34551" xr:uid="{00000000-0005-0000-0000-00002B860000}"/>
    <cellStyle name="Normal 6 4 2" xfId="263" xr:uid="{00000000-0005-0000-0000-00002C860000}"/>
    <cellStyle name="Normal 6 4 2 10" xfId="34552" xr:uid="{00000000-0005-0000-0000-00002D860000}"/>
    <cellStyle name="Normal 6 4 2 10 2" xfId="34553" xr:uid="{00000000-0005-0000-0000-00002E860000}"/>
    <cellStyle name="Normal 6 4 2 10 3" xfId="34554" xr:uid="{00000000-0005-0000-0000-00002F860000}"/>
    <cellStyle name="Normal 6 4 2 10 4" xfId="34555" xr:uid="{00000000-0005-0000-0000-000030860000}"/>
    <cellStyle name="Normal 6 4 2 11" xfId="34556" xr:uid="{00000000-0005-0000-0000-000031860000}"/>
    <cellStyle name="Normal 6 4 2 11 2" xfId="34557" xr:uid="{00000000-0005-0000-0000-000032860000}"/>
    <cellStyle name="Normal 6 4 2 11 3" xfId="34558" xr:uid="{00000000-0005-0000-0000-000033860000}"/>
    <cellStyle name="Normal 6 4 2 12" xfId="34559" xr:uid="{00000000-0005-0000-0000-000034860000}"/>
    <cellStyle name="Normal 6 4 2 13" xfId="34560" xr:uid="{00000000-0005-0000-0000-000035860000}"/>
    <cellStyle name="Normal 6 4 2 14" xfId="34561" xr:uid="{00000000-0005-0000-0000-000036860000}"/>
    <cellStyle name="Normal 6 4 2 2" xfId="553" xr:uid="{00000000-0005-0000-0000-000037860000}"/>
    <cellStyle name="Normal 6 4 2 2 10" xfId="34562" xr:uid="{00000000-0005-0000-0000-000038860000}"/>
    <cellStyle name="Normal 6 4 2 2 11" xfId="34563" xr:uid="{00000000-0005-0000-0000-000039860000}"/>
    <cellStyle name="Normal 6 4 2 2 2" xfId="34564" xr:uid="{00000000-0005-0000-0000-00003A860000}"/>
    <cellStyle name="Normal 6 4 2 2 2 10" xfId="34565" xr:uid="{00000000-0005-0000-0000-00003B860000}"/>
    <cellStyle name="Normal 6 4 2 2 2 2" xfId="34566" xr:uid="{00000000-0005-0000-0000-00003C860000}"/>
    <cellStyle name="Normal 6 4 2 2 2 2 2" xfId="34567" xr:uid="{00000000-0005-0000-0000-00003D860000}"/>
    <cellStyle name="Normal 6 4 2 2 2 2 2 2" xfId="34568" xr:uid="{00000000-0005-0000-0000-00003E860000}"/>
    <cellStyle name="Normal 6 4 2 2 2 2 2 2 2" xfId="34569" xr:uid="{00000000-0005-0000-0000-00003F860000}"/>
    <cellStyle name="Normal 6 4 2 2 2 2 2 2 3" xfId="34570" xr:uid="{00000000-0005-0000-0000-000040860000}"/>
    <cellStyle name="Normal 6 4 2 2 2 2 2 2 4" xfId="34571" xr:uid="{00000000-0005-0000-0000-000041860000}"/>
    <cellStyle name="Normal 6 4 2 2 2 2 2 3" xfId="34572" xr:uid="{00000000-0005-0000-0000-000042860000}"/>
    <cellStyle name="Normal 6 4 2 2 2 2 2 3 2" xfId="34573" xr:uid="{00000000-0005-0000-0000-000043860000}"/>
    <cellStyle name="Normal 6 4 2 2 2 2 2 3 3" xfId="34574" xr:uid="{00000000-0005-0000-0000-000044860000}"/>
    <cellStyle name="Normal 6 4 2 2 2 2 2 4" xfId="34575" xr:uid="{00000000-0005-0000-0000-000045860000}"/>
    <cellStyle name="Normal 6 4 2 2 2 2 2 5" xfId="34576" xr:uid="{00000000-0005-0000-0000-000046860000}"/>
    <cellStyle name="Normal 6 4 2 2 2 2 2 6" xfId="34577" xr:uid="{00000000-0005-0000-0000-000047860000}"/>
    <cellStyle name="Normal 6 4 2 2 2 2 3" xfId="34578" xr:uid="{00000000-0005-0000-0000-000048860000}"/>
    <cellStyle name="Normal 6 4 2 2 2 2 3 2" xfId="34579" xr:uid="{00000000-0005-0000-0000-000049860000}"/>
    <cellStyle name="Normal 6 4 2 2 2 2 3 3" xfId="34580" xr:uid="{00000000-0005-0000-0000-00004A860000}"/>
    <cellStyle name="Normal 6 4 2 2 2 2 3 4" xfId="34581" xr:uid="{00000000-0005-0000-0000-00004B860000}"/>
    <cellStyle name="Normal 6 4 2 2 2 2 4" xfId="34582" xr:uid="{00000000-0005-0000-0000-00004C860000}"/>
    <cellStyle name="Normal 6 4 2 2 2 2 4 2" xfId="34583" xr:uid="{00000000-0005-0000-0000-00004D860000}"/>
    <cellStyle name="Normal 6 4 2 2 2 2 4 3" xfId="34584" xr:uid="{00000000-0005-0000-0000-00004E860000}"/>
    <cellStyle name="Normal 6 4 2 2 2 2 4 4" xfId="34585" xr:uid="{00000000-0005-0000-0000-00004F860000}"/>
    <cellStyle name="Normal 6 4 2 2 2 2 5" xfId="34586" xr:uid="{00000000-0005-0000-0000-000050860000}"/>
    <cellStyle name="Normal 6 4 2 2 2 2 5 2" xfId="34587" xr:uid="{00000000-0005-0000-0000-000051860000}"/>
    <cellStyle name="Normal 6 4 2 2 2 2 5 3" xfId="34588" xr:uid="{00000000-0005-0000-0000-000052860000}"/>
    <cellStyle name="Normal 6 4 2 2 2 2 5 4" xfId="34589" xr:uid="{00000000-0005-0000-0000-000053860000}"/>
    <cellStyle name="Normal 6 4 2 2 2 2 6" xfId="34590" xr:uid="{00000000-0005-0000-0000-000054860000}"/>
    <cellStyle name="Normal 6 4 2 2 2 2 6 2" xfId="34591" xr:uid="{00000000-0005-0000-0000-000055860000}"/>
    <cellStyle name="Normal 6 4 2 2 2 2 6 3" xfId="34592" xr:uid="{00000000-0005-0000-0000-000056860000}"/>
    <cellStyle name="Normal 6 4 2 2 2 2 7" xfId="34593" xr:uid="{00000000-0005-0000-0000-000057860000}"/>
    <cellStyle name="Normal 6 4 2 2 2 2 8" xfId="34594" xr:uid="{00000000-0005-0000-0000-000058860000}"/>
    <cellStyle name="Normal 6 4 2 2 2 2 9" xfId="34595" xr:uid="{00000000-0005-0000-0000-000059860000}"/>
    <cellStyle name="Normal 6 4 2 2 2 3" xfId="34596" xr:uid="{00000000-0005-0000-0000-00005A860000}"/>
    <cellStyle name="Normal 6 4 2 2 2 3 2" xfId="34597" xr:uid="{00000000-0005-0000-0000-00005B860000}"/>
    <cellStyle name="Normal 6 4 2 2 2 3 2 2" xfId="34598" xr:uid="{00000000-0005-0000-0000-00005C860000}"/>
    <cellStyle name="Normal 6 4 2 2 2 3 2 3" xfId="34599" xr:uid="{00000000-0005-0000-0000-00005D860000}"/>
    <cellStyle name="Normal 6 4 2 2 2 3 2 4" xfId="34600" xr:uid="{00000000-0005-0000-0000-00005E860000}"/>
    <cellStyle name="Normal 6 4 2 2 2 3 3" xfId="34601" xr:uid="{00000000-0005-0000-0000-00005F860000}"/>
    <cellStyle name="Normal 6 4 2 2 2 3 3 2" xfId="34602" xr:uid="{00000000-0005-0000-0000-000060860000}"/>
    <cellStyle name="Normal 6 4 2 2 2 3 3 3" xfId="34603" xr:uid="{00000000-0005-0000-0000-000061860000}"/>
    <cellStyle name="Normal 6 4 2 2 2 3 4" xfId="34604" xr:uid="{00000000-0005-0000-0000-000062860000}"/>
    <cellStyle name="Normal 6 4 2 2 2 3 5" xfId="34605" xr:uid="{00000000-0005-0000-0000-000063860000}"/>
    <cellStyle name="Normal 6 4 2 2 2 3 6" xfId="34606" xr:uid="{00000000-0005-0000-0000-000064860000}"/>
    <cellStyle name="Normal 6 4 2 2 2 4" xfId="34607" xr:uid="{00000000-0005-0000-0000-000065860000}"/>
    <cellStyle name="Normal 6 4 2 2 2 4 2" xfId="34608" xr:uid="{00000000-0005-0000-0000-000066860000}"/>
    <cellStyle name="Normal 6 4 2 2 2 4 3" xfId="34609" xr:uid="{00000000-0005-0000-0000-000067860000}"/>
    <cellStyle name="Normal 6 4 2 2 2 4 4" xfId="34610" xr:uid="{00000000-0005-0000-0000-000068860000}"/>
    <cellStyle name="Normal 6 4 2 2 2 5" xfId="34611" xr:uid="{00000000-0005-0000-0000-000069860000}"/>
    <cellStyle name="Normal 6 4 2 2 2 5 2" xfId="34612" xr:uid="{00000000-0005-0000-0000-00006A860000}"/>
    <cellStyle name="Normal 6 4 2 2 2 5 3" xfId="34613" xr:uid="{00000000-0005-0000-0000-00006B860000}"/>
    <cellStyle name="Normal 6 4 2 2 2 5 4" xfId="34614" xr:uid="{00000000-0005-0000-0000-00006C860000}"/>
    <cellStyle name="Normal 6 4 2 2 2 6" xfId="34615" xr:uid="{00000000-0005-0000-0000-00006D860000}"/>
    <cellStyle name="Normal 6 4 2 2 2 6 2" xfId="34616" xr:uid="{00000000-0005-0000-0000-00006E860000}"/>
    <cellStyle name="Normal 6 4 2 2 2 6 3" xfId="34617" xr:uid="{00000000-0005-0000-0000-00006F860000}"/>
    <cellStyle name="Normal 6 4 2 2 2 6 4" xfId="34618" xr:uid="{00000000-0005-0000-0000-000070860000}"/>
    <cellStyle name="Normal 6 4 2 2 2 7" xfId="34619" xr:uid="{00000000-0005-0000-0000-000071860000}"/>
    <cellStyle name="Normal 6 4 2 2 2 7 2" xfId="34620" xr:uid="{00000000-0005-0000-0000-000072860000}"/>
    <cellStyle name="Normal 6 4 2 2 2 7 3" xfId="34621" xr:uid="{00000000-0005-0000-0000-000073860000}"/>
    <cellStyle name="Normal 6 4 2 2 2 8" xfId="34622" xr:uid="{00000000-0005-0000-0000-000074860000}"/>
    <cellStyle name="Normal 6 4 2 2 2 9" xfId="34623" xr:uid="{00000000-0005-0000-0000-000075860000}"/>
    <cellStyle name="Normal 6 4 2 2 3" xfId="34624" xr:uid="{00000000-0005-0000-0000-000076860000}"/>
    <cellStyle name="Normal 6 4 2 2 3 2" xfId="34625" xr:uid="{00000000-0005-0000-0000-000077860000}"/>
    <cellStyle name="Normal 6 4 2 2 3 2 2" xfId="34626" xr:uid="{00000000-0005-0000-0000-000078860000}"/>
    <cellStyle name="Normal 6 4 2 2 3 2 2 2" xfId="34627" xr:uid="{00000000-0005-0000-0000-000079860000}"/>
    <cellStyle name="Normal 6 4 2 2 3 2 2 3" xfId="34628" xr:uid="{00000000-0005-0000-0000-00007A860000}"/>
    <cellStyle name="Normal 6 4 2 2 3 2 2 4" xfId="34629" xr:uid="{00000000-0005-0000-0000-00007B860000}"/>
    <cellStyle name="Normal 6 4 2 2 3 2 3" xfId="34630" xr:uid="{00000000-0005-0000-0000-00007C860000}"/>
    <cellStyle name="Normal 6 4 2 2 3 2 3 2" xfId="34631" xr:uid="{00000000-0005-0000-0000-00007D860000}"/>
    <cellStyle name="Normal 6 4 2 2 3 2 3 3" xfId="34632" xr:uid="{00000000-0005-0000-0000-00007E860000}"/>
    <cellStyle name="Normal 6 4 2 2 3 2 4" xfId="34633" xr:uid="{00000000-0005-0000-0000-00007F860000}"/>
    <cellStyle name="Normal 6 4 2 2 3 2 5" xfId="34634" xr:uid="{00000000-0005-0000-0000-000080860000}"/>
    <cellStyle name="Normal 6 4 2 2 3 2 6" xfId="34635" xr:uid="{00000000-0005-0000-0000-000081860000}"/>
    <cellStyle name="Normal 6 4 2 2 3 3" xfId="34636" xr:uid="{00000000-0005-0000-0000-000082860000}"/>
    <cellStyle name="Normal 6 4 2 2 3 3 2" xfId="34637" xr:uid="{00000000-0005-0000-0000-000083860000}"/>
    <cellStyle name="Normal 6 4 2 2 3 3 3" xfId="34638" xr:uid="{00000000-0005-0000-0000-000084860000}"/>
    <cellStyle name="Normal 6 4 2 2 3 3 4" xfId="34639" xr:uid="{00000000-0005-0000-0000-000085860000}"/>
    <cellStyle name="Normal 6 4 2 2 3 4" xfId="34640" xr:uid="{00000000-0005-0000-0000-000086860000}"/>
    <cellStyle name="Normal 6 4 2 2 3 4 2" xfId="34641" xr:uid="{00000000-0005-0000-0000-000087860000}"/>
    <cellStyle name="Normal 6 4 2 2 3 4 3" xfId="34642" xr:uid="{00000000-0005-0000-0000-000088860000}"/>
    <cellStyle name="Normal 6 4 2 2 3 4 4" xfId="34643" xr:uid="{00000000-0005-0000-0000-000089860000}"/>
    <cellStyle name="Normal 6 4 2 2 3 5" xfId="34644" xr:uid="{00000000-0005-0000-0000-00008A860000}"/>
    <cellStyle name="Normal 6 4 2 2 3 5 2" xfId="34645" xr:uid="{00000000-0005-0000-0000-00008B860000}"/>
    <cellStyle name="Normal 6 4 2 2 3 5 3" xfId="34646" xr:uid="{00000000-0005-0000-0000-00008C860000}"/>
    <cellStyle name="Normal 6 4 2 2 3 5 4" xfId="34647" xr:uid="{00000000-0005-0000-0000-00008D860000}"/>
    <cellStyle name="Normal 6 4 2 2 3 6" xfId="34648" xr:uid="{00000000-0005-0000-0000-00008E860000}"/>
    <cellStyle name="Normal 6 4 2 2 3 6 2" xfId="34649" xr:uid="{00000000-0005-0000-0000-00008F860000}"/>
    <cellStyle name="Normal 6 4 2 2 3 6 3" xfId="34650" xr:uid="{00000000-0005-0000-0000-000090860000}"/>
    <cellStyle name="Normal 6 4 2 2 3 7" xfId="34651" xr:uid="{00000000-0005-0000-0000-000091860000}"/>
    <cellStyle name="Normal 6 4 2 2 3 8" xfId="34652" xr:uid="{00000000-0005-0000-0000-000092860000}"/>
    <cellStyle name="Normal 6 4 2 2 3 9" xfId="34653" xr:uid="{00000000-0005-0000-0000-000093860000}"/>
    <cellStyle name="Normal 6 4 2 2 4" xfId="34654" xr:uid="{00000000-0005-0000-0000-000094860000}"/>
    <cellStyle name="Normal 6 4 2 2 4 2" xfId="34655" xr:uid="{00000000-0005-0000-0000-000095860000}"/>
    <cellStyle name="Normal 6 4 2 2 4 2 2" xfId="34656" xr:uid="{00000000-0005-0000-0000-000096860000}"/>
    <cellStyle name="Normal 6 4 2 2 4 2 3" xfId="34657" xr:uid="{00000000-0005-0000-0000-000097860000}"/>
    <cellStyle name="Normal 6 4 2 2 4 2 4" xfId="34658" xr:uid="{00000000-0005-0000-0000-000098860000}"/>
    <cellStyle name="Normal 6 4 2 2 4 3" xfId="34659" xr:uid="{00000000-0005-0000-0000-000099860000}"/>
    <cellStyle name="Normal 6 4 2 2 4 3 2" xfId="34660" xr:uid="{00000000-0005-0000-0000-00009A860000}"/>
    <cellStyle name="Normal 6 4 2 2 4 3 3" xfId="34661" xr:uid="{00000000-0005-0000-0000-00009B860000}"/>
    <cellStyle name="Normal 6 4 2 2 4 4" xfId="34662" xr:uid="{00000000-0005-0000-0000-00009C860000}"/>
    <cellStyle name="Normal 6 4 2 2 4 5" xfId="34663" xr:uid="{00000000-0005-0000-0000-00009D860000}"/>
    <cellStyle name="Normal 6 4 2 2 4 6" xfId="34664" xr:uid="{00000000-0005-0000-0000-00009E860000}"/>
    <cellStyle name="Normal 6 4 2 2 5" xfId="34665" xr:uid="{00000000-0005-0000-0000-00009F860000}"/>
    <cellStyle name="Normal 6 4 2 2 5 2" xfId="34666" xr:uid="{00000000-0005-0000-0000-0000A0860000}"/>
    <cellStyle name="Normal 6 4 2 2 5 3" xfId="34667" xr:uid="{00000000-0005-0000-0000-0000A1860000}"/>
    <cellStyle name="Normal 6 4 2 2 5 4" xfId="34668" xr:uid="{00000000-0005-0000-0000-0000A2860000}"/>
    <cellStyle name="Normal 6 4 2 2 6" xfId="34669" xr:uid="{00000000-0005-0000-0000-0000A3860000}"/>
    <cellStyle name="Normal 6 4 2 2 6 2" xfId="34670" xr:uid="{00000000-0005-0000-0000-0000A4860000}"/>
    <cellStyle name="Normal 6 4 2 2 6 3" xfId="34671" xr:uid="{00000000-0005-0000-0000-0000A5860000}"/>
    <cellStyle name="Normal 6 4 2 2 6 4" xfId="34672" xr:uid="{00000000-0005-0000-0000-0000A6860000}"/>
    <cellStyle name="Normal 6 4 2 2 7" xfId="34673" xr:uid="{00000000-0005-0000-0000-0000A7860000}"/>
    <cellStyle name="Normal 6 4 2 2 7 2" xfId="34674" xr:uid="{00000000-0005-0000-0000-0000A8860000}"/>
    <cellStyle name="Normal 6 4 2 2 7 3" xfId="34675" xr:uid="{00000000-0005-0000-0000-0000A9860000}"/>
    <cellStyle name="Normal 6 4 2 2 7 4" xfId="34676" xr:uid="{00000000-0005-0000-0000-0000AA860000}"/>
    <cellStyle name="Normal 6 4 2 2 8" xfId="34677" xr:uid="{00000000-0005-0000-0000-0000AB860000}"/>
    <cellStyle name="Normal 6 4 2 2 8 2" xfId="34678" xr:uid="{00000000-0005-0000-0000-0000AC860000}"/>
    <cellStyle name="Normal 6 4 2 2 8 3" xfId="34679" xr:uid="{00000000-0005-0000-0000-0000AD860000}"/>
    <cellStyle name="Normal 6 4 2 2 9" xfId="34680" xr:uid="{00000000-0005-0000-0000-0000AE860000}"/>
    <cellStyle name="Normal 6 4 2 3" xfId="34681" xr:uid="{00000000-0005-0000-0000-0000AF860000}"/>
    <cellStyle name="Normal 6 4 2 3 10" xfId="34682" xr:uid="{00000000-0005-0000-0000-0000B0860000}"/>
    <cellStyle name="Normal 6 4 2 3 2" xfId="34683" xr:uid="{00000000-0005-0000-0000-0000B1860000}"/>
    <cellStyle name="Normal 6 4 2 3 2 2" xfId="34684" xr:uid="{00000000-0005-0000-0000-0000B2860000}"/>
    <cellStyle name="Normal 6 4 2 3 2 2 2" xfId="34685" xr:uid="{00000000-0005-0000-0000-0000B3860000}"/>
    <cellStyle name="Normal 6 4 2 3 2 2 2 2" xfId="34686" xr:uid="{00000000-0005-0000-0000-0000B4860000}"/>
    <cellStyle name="Normal 6 4 2 3 2 2 2 3" xfId="34687" xr:uid="{00000000-0005-0000-0000-0000B5860000}"/>
    <cellStyle name="Normal 6 4 2 3 2 2 2 4" xfId="34688" xr:uid="{00000000-0005-0000-0000-0000B6860000}"/>
    <cellStyle name="Normal 6 4 2 3 2 2 3" xfId="34689" xr:uid="{00000000-0005-0000-0000-0000B7860000}"/>
    <cellStyle name="Normal 6 4 2 3 2 2 3 2" xfId="34690" xr:uid="{00000000-0005-0000-0000-0000B8860000}"/>
    <cellStyle name="Normal 6 4 2 3 2 2 3 3" xfId="34691" xr:uid="{00000000-0005-0000-0000-0000B9860000}"/>
    <cellStyle name="Normal 6 4 2 3 2 2 4" xfId="34692" xr:uid="{00000000-0005-0000-0000-0000BA860000}"/>
    <cellStyle name="Normal 6 4 2 3 2 2 5" xfId="34693" xr:uid="{00000000-0005-0000-0000-0000BB860000}"/>
    <cellStyle name="Normal 6 4 2 3 2 2 6" xfId="34694" xr:uid="{00000000-0005-0000-0000-0000BC860000}"/>
    <cellStyle name="Normal 6 4 2 3 2 3" xfId="34695" xr:uid="{00000000-0005-0000-0000-0000BD860000}"/>
    <cellStyle name="Normal 6 4 2 3 2 3 2" xfId="34696" xr:uid="{00000000-0005-0000-0000-0000BE860000}"/>
    <cellStyle name="Normal 6 4 2 3 2 3 3" xfId="34697" xr:uid="{00000000-0005-0000-0000-0000BF860000}"/>
    <cellStyle name="Normal 6 4 2 3 2 3 4" xfId="34698" xr:uid="{00000000-0005-0000-0000-0000C0860000}"/>
    <cellStyle name="Normal 6 4 2 3 2 4" xfId="34699" xr:uid="{00000000-0005-0000-0000-0000C1860000}"/>
    <cellStyle name="Normal 6 4 2 3 2 4 2" xfId="34700" xr:uid="{00000000-0005-0000-0000-0000C2860000}"/>
    <cellStyle name="Normal 6 4 2 3 2 4 3" xfId="34701" xr:uid="{00000000-0005-0000-0000-0000C3860000}"/>
    <cellStyle name="Normal 6 4 2 3 2 4 4" xfId="34702" xr:uid="{00000000-0005-0000-0000-0000C4860000}"/>
    <cellStyle name="Normal 6 4 2 3 2 5" xfId="34703" xr:uid="{00000000-0005-0000-0000-0000C5860000}"/>
    <cellStyle name="Normal 6 4 2 3 2 5 2" xfId="34704" xr:uid="{00000000-0005-0000-0000-0000C6860000}"/>
    <cellStyle name="Normal 6 4 2 3 2 5 3" xfId="34705" xr:uid="{00000000-0005-0000-0000-0000C7860000}"/>
    <cellStyle name="Normal 6 4 2 3 2 5 4" xfId="34706" xr:uid="{00000000-0005-0000-0000-0000C8860000}"/>
    <cellStyle name="Normal 6 4 2 3 2 6" xfId="34707" xr:uid="{00000000-0005-0000-0000-0000C9860000}"/>
    <cellStyle name="Normal 6 4 2 3 2 6 2" xfId="34708" xr:uid="{00000000-0005-0000-0000-0000CA860000}"/>
    <cellStyle name="Normal 6 4 2 3 2 6 3" xfId="34709" xr:uid="{00000000-0005-0000-0000-0000CB860000}"/>
    <cellStyle name="Normal 6 4 2 3 2 7" xfId="34710" xr:uid="{00000000-0005-0000-0000-0000CC860000}"/>
    <cellStyle name="Normal 6 4 2 3 2 8" xfId="34711" xr:uid="{00000000-0005-0000-0000-0000CD860000}"/>
    <cellStyle name="Normal 6 4 2 3 2 9" xfId="34712" xr:uid="{00000000-0005-0000-0000-0000CE860000}"/>
    <cellStyle name="Normal 6 4 2 3 3" xfId="34713" xr:uid="{00000000-0005-0000-0000-0000CF860000}"/>
    <cellStyle name="Normal 6 4 2 3 3 2" xfId="34714" xr:uid="{00000000-0005-0000-0000-0000D0860000}"/>
    <cellStyle name="Normal 6 4 2 3 3 2 2" xfId="34715" xr:uid="{00000000-0005-0000-0000-0000D1860000}"/>
    <cellStyle name="Normal 6 4 2 3 3 2 3" xfId="34716" xr:uid="{00000000-0005-0000-0000-0000D2860000}"/>
    <cellStyle name="Normal 6 4 2 3 3 2 4" xfId="34717" xr:uid="{00000000-0005-0000-0000-0000D3860000}"/>
    <cellStyle name="Normal 6 4 2 3 3 3" xfId="34718" xr:uid="{00000000-0005-0000-0000-0000D4860000}"/>
    <cellStyle name="Normal 6 4 2 3 3 3 2" xfId="34719" xr:uid="{00000000-0005-0000-0000-0000D5860000}"/>
    <cellStyle name="Normal 6 4 2 3 3 3 3" xfId="34720" xr:uid="{00000000-0005-0000-0000-0000D6860000}"/>
    <cellStyle name="Normal 6 4 2 3 3 4" xfId="34721" xr:uid="{00000000-0005-0000-0000-0000D7860000}"/>
    <cellStyle name="Normal 6 4 2 3 3 5" xfId="34722" xr:uid="{00000000-0005-0000-0000-0000D8860000}"/>
    <cellStyle name="Normal 6 4 2 3 3 6" xfId="34723" xr:uid="{00000000-0005-0000-0000-0000D9860000}"/>
    <cellStyle name="Normal 6 4 2 3 4" xfId="34724" xr:uid="{00000000-0005-0000-0000-0000DA860000}"/>
    <cellStyle name="Normal 6 4 2 3 4 2" xfId="34725" xr:uid="{00000000-0005-0000-0000-0000DB860000}"/>
    <cellStyle name="Normal 6 4 2 3 4 3" xfId="34726" xr:uid="{00000000-0005-0000-0000-0000DC860000}"/>
    <cellStyle name="Normal 6 4 2 3 4 4" xfId="34727" xr:uid="{00000000-0005-0000-0000-0000DD860000}"/>
    <cellStyle name="Normal 6 4 2 3 5" xfId="34728" xr:uid="{00000000-0005-0000-0000-0000DE860000}"/>
    <cellStyle name="Normal 6 4 2 3 5 2" xfId="34729" xr:uid="{00000000-0005-0000-0000-0000DF860000}"/>
    <cellStyle name="Normal 6 4 2 3 5 3" xfId="34730" xr:uid="{00000000-0005-0000-0000-0000E0860000}"/>
    <cellStyle name="Normal 6 4 2 3 5 4" xfId="34731" xr:uid="{00000000-0005-0000-0000-0000E1860000}"/>
    <cellStyle name="Normal 6 4 2 3 6" xfId="34732" xr:uid="{00000000-0005-0000-0000-0000E2860000}"/>
    <cellStyle name="Normal 6 4 2 3 6 2" xfId="34733" xr:uid="{00000000-0005-0000-0000-0000E3860000}"/>
    <cellStyle name="Normal 6 4 2 3 6 3" xfId="34734" xr:uid="{00000000-0005-0000-0000-0000E4860000}"/>
    <cellStyle name="Normal 6 4 2 3 6 4" xfId="34735" xr:uid="{00000000-0005-0000-0000-0000E5860000}"/>
    <cellStyle name="Normal 6 4 2 3 7" xfId="34736" xr:uid="{00000000-0005-0000-0000-0000E6860000}"/>
    <cellStyle name="Normal 6 4 2 3 7 2" xfId="34737" xr:uid="{00000000-0005-0000-0000-0000E7860000}"/>
    <cellStyle name="Normal 6 4 2 3 7 3" xfId="34738" xr:uid="{00000000-0005-0000-0000-0000E8860000}"/>
    <cellStyle name="Normal 6 4 2 3 8" xfId="34739" xr:uid="{00000000-0005-0000-0000-0000E9860000}"/>
    <cellStyle name="Normal 6 4 2 3 9" xfId="34740" xr:uid="{00000000-0005-0000-0000-0000EA860000}"/>
    <cellStyle name="Normal 6 4 2 4" xfId="34741" xr:uid="{00000000-0005-0000-0000-0000EB860000}"/>
    <cellStyle name="Normal 6 4 2 4 2" xfId="34742" xr:uid="{00000000-0005-0000-0000-0000EC860000}"/>
    <cellStyle name="Normal 6 4 2 4 2 2" xfId="34743" xr:uid="{00000000-0005-0000-0000-0000ED860000}"/>
    <cellStyle name="Normal 6 4 2 4 2 2 2" xfId="34744" xr:uid="{00000000-0005-0000-0000-0000EE860000}"/>
    <cellStyle name="Normal 6 4 2 4 2 2 3" xfId="34745" xr:uid="{00000000-0005-0000-0000-0000EF860000}"/>
    <cellStyle name="Normal 6 4 2 4 2 2 4" xfId="34746" xr:uid="{00000000-0005-0000-0000-0000F0860000}"/>
    <cellStyle name="Normal 6 4 2 4 2 3" xfId="34747" xr:uid="{00000000-0005-0000-0000-0000F1860000}"/>
    <cellStyle name="Normal 6 4 2 4 2 3 2" xfId="34748" xr:uid="{00000000-0005-0000-0000-0000F2860000}"/>
    <cellStyle name="Normal 6 4 2 4 2 3 3" xfId="34749" xr:uid="{00000000-0005-0000-0000-0000F3860000}"/>
    <cellStyle name="Normal 6 4 2 4 2 4" xfId="34750" xr:uid="{00000000-0005-0000-0000-0000F4860000}"/>
    <cellStyle name="Normal 6 4 2 4 2 5" xfId="34751" xr:uid="{00000000-0005-0000-0000-0000F5860000}"/>
    <cellStyle name="Normal 6 4 2 4 2 6" xfId="34752" xr:uid="{00000000-0005-0000-0000-0000F6860000}"/>
    <cellStyle name="Normal 6 4 2 4 3" xfId="34753" xr:uid="{00000000-0005-0000-0000-0000F7860000}"/>
    <cellStyle name="Normal 6 4 2 4 3 2" xfId="34754" xr:uid="{00000000-0005-0000-0000-0000F8860000}"/>
    <cellStyle name="Normal 6 4 2 4 3 3" xfId="34755" xr:uid="{00000000-0005-0000-0000-0000F9860000}"/>
    <cellStyle name="Normal 6 4 2 4 3 4" xfId="34756" xr:uid="{00000000-0005-0000-0000-0000FA860000}"/>
    <cellStyle name="Normal 6 4 2 4 4" xfId="34757" xr:uid="{00000000-0005-0000-0000-0000FB860000}"/>
    <cellStyle name="Normal 6 4 2 4 4 2" xfId="34758" xr:uid="{00000000-0005-0000-0000-0000FC860000}"/>
    <cellStyle name="Normal 6 4 2 4 4 3" xfId="34759" xr:uid="{00000000-0005-0000-0000-0000FD860000}"/>
    <cellStyle name="Normal 6 4 2 4 4 4" xfId="34760" xr:uid="{00000000-0005-0000-0000-0000FE860000}"/>
    <cellStyle name="Normal 6 4 2 4 5" xfId="34761" xr:uid="{00000000-0005-0000-0000-0000FF860000}"/>
    <cellStyle name="Normal 6 4 2 4 5 2" xfId="34762" xr:uid="{00000000-0005-0000-0000-000000870000}"/>
    <cellStyle name="Normal 6 4 2 4 5 3" xfId="34763" xr:uid="{00000000-0005-0000-0000-000001870000}"/>
    <cellStyle name="Normal 6 4 2 4 5 4" xfId="34764" xr:uid="{00000000-0005-0000-0000-000002870000}"/>
    <cellStyle name="Normal 6 4 2 4 6" xfId="34765" xr:uid="{00000000-0005-0000-0000-000003870000}"/>
    <cellStyle name="Normal 6 4 2 4 6 2" xfId="34766" xr:uid="{00000000-0005-0000-0000-000004870000}"/>
    <cellStyle name="Normal 6 4 2 4 6 3" xfId="34767" xr:uid="{00000000-0005-0000-0000-000005870000}"/>
    <cellStyle name="Normal 6 4 2 4 7" xfId="34768" xr:uid="{00000000-0005-0000-0000-000006870000}"/>
    <cellStyle name="Normal 6 4 2 4 8" xfId="34769" xr:uid="{00000000-0005-0000-0000-000007870000}"/>
    <cellStyle name="Normal 6 4 2 4 9" xfId="34770" xr:uid="{00000000-0005-0000-0000-000008870000}"/>
    <cellStyle name="Normal 6 4 2 5" xfId="34771" xr:uid="{00000000-0005-0000-0000-000009870000}"/>
    <cellStyle name="Normal 6 4 2 5 2" xfId="34772" xr:uid="{00000000-0005-0000-0000-00000A870000}"/>
    <cellStyle name="Normal 6 4 2 5 2 2" xfId="34773" xr:uid="{00000000-0005-0000-0000-00000B870000}"/>
    <cellStyle name="Normal 6 4 2 5 2 2 2" xfId="34774" xr:uid="{00000000-0005-0000-0000-00000C870000}"/>
    <cellStyle name="Normal 6 4 2 5 2 2 3" xfId="34775" xr:uid="{00000000-0005-0000-0000-00000D870000}"/>
    <cellStyle name="Normal 6 4 2 5 2 2 4" xfId="34776" xr:uid="{00000000-0005-0000-0000-00000E870000}"/>
    <cellStyle name="Normal 6 4 2 5 2 3" xfId="34777" xr:uid="{00000000-0005-0000-0000-00000F870000}"/>
    <cellStyle name="Normal 6 4 2 5 2 3 2" xfId="34778" xr:uid="{00000000-0005-0000-0000-000010870000}"/>
    <cellStyle name="Normal 6 4 2 5 2 3 3" xfId="34779" xr:uid="{00000000-0005-0000-0000-000011870000}"/>
    <cellStyle name="Normal 6 4 2 5 2 4" xfId="34780" xr:uid="{00000000-0005-0000-0000-000012870000}"/>
    <cellStyle name="Normal 6 4 2 5 2 5" xfId="34781" xr:uid="{00000000-0005-0000-0000-000013870000}"/>
    <cellStyle name="Normal 6 4 2 5 2 6" xfId="34782" xr:uid="{00000000-0005-0000-0000-000014870000}"/>
    <cellStyle name="Normal 6 4 2 5 3" xfId="34783" xr:uid="{00000000-0005-0000-0000-000015870000}"/>
    <cellStyle name="Normal 6 4 2 5 3 2" xfId="34784" xr:uid="{00000000-0005-0000-0000-000016870000}"/>
    <cellStyle name="Normal 6 4 2 5 3 3" xfId="34785" xr:uid="{00000000-0005-0000-0000-000017870000}"/>
    <cellStyle name="Normal 6 4 2 5 3 4" xfId="34786" xr:uid="{00000000-0005-0000-0000-000018870000}"/>
    <cellStyle name="Normal 6 4 2 5 4" xfId="34787" xr:uid="{00000000-0005-0000-0000-000019870000}"/>
    <cellStyle name="Normal 6 4 2 5 4 2" xfId="34788" xr:uid="{00000000-0005-0000-0000-00001A870000}"/>
    <cellStyle name="Normal 6 4 2 5 4 3" xfId="34789" xr:uid="{00000000-0005-0000-0000-00001B870000}"/>
    <cellStyle name="Normal 6 4 2 5 4 4" xfId="34790" xr:uid="{00000000-0005-0000-0000-00001C870000}"/>
    <cellStyle name="Normal 6 4 2 5 5" xfId="34791" xr:uid="{00000000-0005-0000-0000-00001D870000}"/>
    <cellStyle name="Normal 6 4 2 5 5 2" xfId="34792" xr:uid="{00000000-0005-0000-0000-00001E870000}"/>
    <cellStyle name="Normal 6 4 2 5 5 3" xfId="34793" xr:uid="{00000000-0005-0000-0000-00001F870000}"/>
    <cellStyle name="Normal 6 4 2 5 5 4" xfId="34794" xr:uid="{00000000-0005-0000-0000-000020870000}"/>
    <cellStyle name="Normal 6 4 2 5 6" xfId="34795" xr:uid="{00000000-0005-0000-0000-000021870000}"/>
    <cellStyle name="Normal 6 4 2 5 6 2" xfId="34796" xr:uid="{00000000-0005-0000-0000-000022870000}"/>
    <cellStyle name="Normal 6 4 2 5 6 3" xfId="34797" xr:uid="{00000000-0005-0000-0000-000023870000}"/>
    <cellStyle name="Normal 6 4 2 5 7" xfId="34798" xr:uid="{00000000-0005-0000-0000-000024870000}"/>
    <cellStyle name="Normal 6 4 2 5 8" xfId="34799" xr:uid="{00000000-0005-0000-0000-000025870000}"/>
    <cellStyle name="Normal 6 4 2 5 9" xfId="34800" xr:uid="{00000000-0005-0000-0000-000026870000}"/>
    <cellStyle name="Normal 6 4 2 6" xfId="34801" xr:uid="{00000000-0005-0000-0000-000027870000}"/>
    <cellStyle name="Normal 6 4 2 6 2" xfId="34802" xr:uid="{00000000-0005-0000-0000-000028870000}"/>
    <cellStyle name="Normal 6 4 2 6 2 2" xfId="34803" xr:uid="{00000000-0005-0000-0000-000029870000}"/>
    <cellStyle name="Normal 6 4 2 6 2 2 2" xfId="34804" xr:uid="{00000000-0005-0000-0000-00002A870000}"/>
    <cellStyle name="Normal 6 4 2 6 2 2 3" xfId="34805" xr:uid="{00000000-0005-0000-0000-00002B870000}"/>
    <cellStyle name="Normal 6 4 2 6 2 2 4" xfId="34806" xr:uid="{00000000-0005-0000-0000-00002C870000}"/>
    <cellStyle name="Normal 6 4 2 6 2 3" xfId="34807" xr:uid="{00000000-0005-0000-0000-00002D870000}"/>
    <cellStyle name="Normal 6 4 2 6 2 3 2" xfId="34808" xr:uid="{00000000-0005-0000-0000-00002E870000}"/>
    <cellStyle name="Normal 6 4 2 6 2 3 3" xfId="34809" xr:uid="{00000000-0005-0000-0000-00002F870000}"/>
    <cellStyle name="Normal 6 4 2 6 2 4" xfId="34810" xr:uid="{00000000-0005-0000-0000-000030870000}"/>
    <cellStyle name="Normal 6 4 2 6 2 5" xfId="34811" xr:uid="{00000000-0005-0000-0000-000031870000}"/>
    <cellStyle name="Normal 6 4 2 6 2 6" xfId="34812" xr:uid="{00000000-0005-0000-0000-000032870000}"/>
    <cellStyle name="Normal 6 4 2 6 3" xfId="34813" xr:uid="{00000000-0005-0000-0000-000033870000}"/>
    <cellStyle name="Normal 6 4 2 6 3 2" xfId="34814" xr:uid="{00000000-0005-0000-0000-000034870000}"/>
    <cellStyle name="Normal 6 4 2 6 3 3" xfId="34815" xr:uid="{00000000-0005-0000-0000-000035870000}"/>
    <cellStyle name="Normal 6 4 2 6 3 4" xfId="34816" xr:uid="{00000000-0005-0000-0000-000036870000}"/>
    <cellStyle name="Normal 6 4 2 6 4" xfId="34817" xr:uid="{00000000-0005-0000-0000-000037870000}"/>
    <cellStyle name="Normal 6 4 2 6 4 2" xfId="34818" xr:uid="{00000000-0005-0000-0000-000038870000}"/>
    <cellStyle name="Normal 6 4 2 6 4 3" xfId="34819" xr:uid="{00000000-0005-0000-0000-000039870000}"/>
    <cellStyle name="Normal 6 4 2 6 4 4" xfId="34820" xr:uid="{00000000-0005-0000-0000-00003A870000}"/>
    <cellStyle name="Normal 6 4 2 6 5" xfId="34821" xr:uid="{00000000-0005-0000-0000-00003B870000}"/>
    <cellStyle name="Normal 6 4 2 6 5 2" xfId="34822" xr:uid="{00000000-0005-0000-0000-00003C870000}"/>
    <cellStyle name="Normal 6 4 2 6 5 3" xfId="34823" xr:uid="{00000000-0005-0000-0000-00003D870000}"/>
    <cellStyle name="Normal 6 4 2 6 6" xfId="34824" xr:uid="{00000000-0005-0000-0000-00003E870000}"/>
    <cellStyle name="Normal 6 4 2 6 7" xfId="34825" xr:uid="{00000000-0005-0000-0000-00003F870000}"/>
    <cellStyle name="Normal 6 4 2 6 8" xfId="34826" xr:uid="{00000000-0005-0000-0000-000040870000}"/>
    <cellStyle name="Normal 6 4 2 7" xfId="34827" xr:uid="{00000000-0005-0000-0000-000041870000}"/>
    <cellStyle name="Normal 6 4 2 7 2" xfId="34828" xr:uid="{00000000-0005-0000-0000-000042870000}"/>
    <cellStyle name="Normal 6 4 2 7 2 2" xfId="34829" xr:uid="{00000000-0005-0000-0000-000043870000}"/>
    <cellStyle name="Normal 6 4 2 7 2 3" xfId="34830" xr:uid="{00000000-0005-0000-0000-000044870000}"/>
    <cellStyle name="Normal 6 4 2 7 2 4" xfId="34831" xr:uid="{00000000-0005-0000-0000-000045870000}"/>
    <cellStyle name="Normal 6 4 2 7 3" xfId="34832" xr:uid="{00000000-0005-0000-0000-000046870000}"/>
    <cellStyle name="Normal 6 4 2 7 3 2" xfId="34833" xr:uid="{00000000-0005-0000-0000-000047870000}"/>
    <cellStyle name="Normal 6 4 2 7 3 3" xfId="34834" xr:uid="{00000000-0005-0000-0000-000048870000}"/>
    <cellStyle name="Normal 6 4 2 7 4" xfId="34835" xr:uid="{00000000-0005-0000-0000-000049870000}"/>
    <cellStyle name="Normal 6 4 2 7 5" xfId="34836" xr:uid="{00000000-0005-0000-0000-00004A870000}"/>
    <cellStyle name="Normal 6 4 2 7 6" xfId="34837" xr:uid="{00000000-0005-0000-0000-00004B870000}"/>
    <cellStyle name="Normal 6 4 2 8" xfId="34838" xr:uid="{00000000-0005-0000-0000-00004C870000}"/>
    <cellStyle name="Normal 6 4 2 8 2" xfId="34839" xr:uid="{00000000-0005-0000-0000-00004D870000}"/>
    <cellStyle name="Normal 6 4 2 8 3" xfId="34840" xr:uid="{00000000-0005-0000-0000-00004E870000}"/>
    <cellStyle name="Normal 6 4 2 8 4" xfId="34841" xr:uid="{00000000-0005-0000-0000-00004F870000}"/>
    <cellStyle name="Normal 6 4 2 9" xfId="34842" xr:uid="{00000000-0005-0000-0000-000050870000}"/>
    <cellStyle name="Normal 6 4 2 9 2" xfId="34843" xr:uid="{00000000-0005-0000-0000-000051870000}"/>
    <cellStyle name="Normal 6 4 2 9 3" xfId="34844" xr:uid="{00000000-0005-0000-0000-000052870000}"/>
    <cellStyle name="Normal 6 4 2 9 4" xfId="34845" xr:uid="{00000000-0005-0000-0000-000053870000}"/>
    <cellStyle name="Normal 6 4 3" xfId="330" xr:uid="{00000000-0005-0000-0000-000054870000}"/>
    <cellStyle name="Normal 6 4 3 10" xfId="34846" xr:uid="{00000000-0005-0000-0000-000055870000}"/>
    <cellStyle name="Normal 6 4 3 10 2" xfId="34847" xr:uid="{00000000-0005-0000-0000-000056870000}"/>
    <cellStyle name="Normal 6 4 3 10 3" xfId="34848" xr:uid="{00000000-0005-0000-0000-000057870000}"/>
    <cellStyle name="Normal 6 4 3 10 4" xfId="34849" xr:uid="{00000000-0005-0000-0000-000058870000}"/>
    <cellStyle name="Normal 6 4 3 11" xfId="34850" xr:uid="{00000000-0005-0000-0000-000059870000}"/>
    <cellStyle name="Normal 6 4 3 11 2" xfId="34851" xr:uid="{00000000-0005-0000-0000-00005A870000}"/>
    <cellStyle name="Normal 6 4 3 11 3" xfId="34852" xr:uid="{00000000-0005-0000-0000-00005B870000}"/>
    <cellStyle name="Normal 6 4 3 12" xfId="34853" xr:uid="{00000000-0005-0000-0000-00005C870000}"/>
    <cellStyle name="Normal 6 4 3 13" xfId="34854" xr:uid="{00000000-0005-0000-0000-00005D870000}"/>
    <cellStyle name="Normal 6 4 3 14" xfId="34855" xr:uid="{00000000-0005-0000-0000-00005E870000}"/>
    <cellStyle name="Normal 6 4 3 2" xfId="34856" xr:uid="{00000000-0005-0000-0000-00005F870000}"/>
    <cellStyle name="Normal 6 4 3 2 10" xfId="34857" xr:uid="{00000000-0005-0000-0000-000060870000}"/>
    <cellStyle name="Normal 6 4 3 2 11" xfId="34858" xr:uid="{00000000-0005-0000-0000-000061870000}"/>
    <cellStyle name="Normal 6 4 3 2 2" xfId="34859" xr:uid="{00000000-0005-0000-0000-000062870000}"/>
    <cellStyle name="Normal 6 4 3 2 2 10" xfId="34860" xr:uid="{00000000-0005-0000-0000-000063870000}"/>
    <cellStyle name="Normal 6 4 3 2 2 2" xfId="34861" xr:uid="{00000000-0005-0000-0000-000064870000}"/>
    <cellStyle name="Normal 6 4 3 2 2 2 2" xfId="34862" xr:uid="{00000000-0005-0000-0000-000065870000}"/>
    <cellStyle name="Normal 6 4 3 2 2 2 2 2" xfId="34863" xr:uid="{00000000-0005-0000-0000-000066870000}"/>
    <cellStyle name="Normal 6 4 3 2 2 2 2 2 2" xfId="34864" xr:uid="{00000000-0005-0000-0000-000067870000}"/>
    <cellStyle name="Normal 6 4 3 2 2 2 2 2 3" xfId="34865" xr:uid="{00000000-0005-0000-0000-000068870000}"/>
    <cellStyle name="Normal 6 4 3 2 2 2 2 2 4" xfId="34866" xr:uid="{00000000-0005-0000-0000-000069870000}"/>
    <cellStyle name="Normal 6 4 3 2 2 2 2 3" xfId="34867" xr:uid="{00000000-0005-0000-0000-00006A870000}"/>
    <cellStyle name="Normal 6 4 3 2 2 2 2 3 2" xfId="34868" xr:uid="{00000000-0005-0000-0000-00006B870000}"/>
    <cellStyle name="Normal 6 4 3 2 2 2 2 3 3" xfId="34869" xr:uid="{00000000-0005-0000-0000-00006C870000}"/>
    <cellStyle name="Normal 6 4 3 2 2 2 2 4" xfId="34870" xr:uid="{00000000-0005-0000-0000-00006D870000}"/>
    <cellStyle name="Normal 6 4 3 2 2 2 2 5" xfId="34871" xr:uid="{00000000-0005-0000-0000-00006E870000}"/>
    <cellStyle name="Normal 6 4 3 2 2 2 2 6" xfId="34872" xr:uid="{00000000-0005-0000-0000-00006F870000}"/>
    <cellStyle name="Normal 6 4 3 2 2 2 3" xfId="34873" xr:uid="{00000000-0005-0000-0000-000070870000}"/>
    <cellStyle name="Normal 6 4 3 2 2 2 3 2" xfId="34874" xr:uid="{00000000-0005-0000-0000-000071870000}"/>
    <cellStyle name="Normal 6 4 3 2 2 2 3 3" xfId="34875" xr:uid="{00000000-0005-0000-0000-000072870000}"/>
    <cellStyle name="Normal 6 4 3 2 2 2 3 4" xfId="34876" xr:uid="{00000000-0005-0000-0000-000073870000}"/>
    <cellStyle name="Normal 6 4 3 2 2 2 4" xfId="34877" xr:uid="{00000000-0005-0000-0000-000074870000}"/>
    <cellStyle name="Normal 6 4 3 2 2 2 4 2" xfId="34878" xr:uid="{00000000-0005-0000-0000-000075870000}"/>
    <cellStyle name="Normal 6 4 3 2 2 2 4 3" xfId="34879" xr:uid="{00000000-0005-0000-0000-000076870000}"/>
    <cellStyle name="Normal 6 4 3 2 2 2 4 4" xfId="34880" xr:uid="{00000000-0005-0000-0000-000077870000}"/>
    <cellStyle name="Normal 6 4 3 2 2 2 5" xfId="34881" xr:uid="{00000000-0005-0000-0000-000078870000}"/>
    <cellStyle name="Normal 6 4 3 2 2 2 5 2" xfId="34882" xr:uid="{00000000-0005-0000-0000-000079870000}"/>
    <cellStyle name="Normal 6 4 3 2 2 2 5 3" xfId="34883" xr:uid="{00000000-0005-0000-0000-00007A870000}"/>
    <cellStyle name="Normal 6 4 3 2 2 2 5 4" xfId="34884" xr:uid="{00000000-0005-0000-0000-00007B870000}"/>
    <cellStyle name="Normal 6 4 3 2 2 2 6" xfId="34885" xr:uid="{00000000-0005-0000-0000-00007C870000}"/>
    <cellStyle name="Normal 6 4 3 2 2 2 6 2" xfId="34886" xr:uid="{00000000-0005-0000-0000-00007D870000}"/>
    <cellStyle name="Normal 6 4 3 2 2 2 6 3" xfId="34887" xr:uid="{00000000-0005-0000-0000-00007E870000}"/>
    <cellStyle name="Normal 6 4 3 2 2 2 7" xfId="34888" xr:uid="{00000000-0005-0000-0000-00007F870000}"/>
    <cellStyle name="Normal 6 4 3 2 2 2 8" xfId="34889" xr:uid="{00000000-0005-0000-0000-000080870000}"/>
    <cellStyle name="Normal 6 4 3 2 2 2 9" xfId="34890" xr:uid="{00000000-0005-0000-0000-000081870000}"/>
    <cellStyle name="Normal 6 4 3 2 2 3" xfId="34891" xr:uid="{00000000-0005-0000-0000-000082870000}"/>
    <cellStyle name="Normal 6 4 3 2 2 3 2" xfId="34892" xr:uid="{00000000-0005-0000-0000-000083870000}"/>
    <cellStyle name="Normal 6 4 3 2 2 3 2 2" xfId="34893" xr:uid="{00000000-0005-0000-0000-000084870000}"/>
    <cellStyle name="Normal 6 4 3 2 2 3 2 3" xfId="34894" xr:uid="{00000000-0005-0000-0000-000085870000}"/>
    <cellStyle name="Normal 6 4 3 2 2 3 2 4" xfId="34895" xr:uid="{00000000-0005-0000-0000-000086870000}"/>
    <cellStyle name="Normal 6 4 3 2 2 3 3" xfId="34896" xr:uid="{00000000-0005-0000-0000-000087870000}"/>
    <cellStyle name="Normal 6 4 3 2 2 3 3 2" xfId="34897" xr:uid="{00000000-0005-0000-0000-000088870000}"/>
    <cellStyle name="Normal 6 4 3 2 2 3 3 3" xfId="34898" xr:uid="{00000000-0005-0000-0000-000089870000}"/>
    <cellStyle name="Normal 6 4 3 2 2 3 4" xfId="34899" xr:uid="{00000000-0005-0000-0000-00008A870000}"/>
    <cellStyle name="Normal 6 4 3 2 2 3 5" xfId="34900" xr:uid="{00000000-0005-0000-0000-00008B870000}"/>
    <cellStyle name="Normal 6 4 3 2 2 3 6" xfId="34901" xr:uid="{00000000-0005-0000-0000-00008C870000}"/>
    <cellStyle name="Normal 6 4 3 2 2 4" xfId="34902" xr:uid="{00000000-0005-0000-0000-00008D870000}"/>
    <cellStyle name="Normal 6 4 3 2 2 4 2" xfId="34903" xr:uid="{00000000-0005-0000-0000-00008E870000}"/>
    <cellStyle name="Normal 6 4 3 2 2 4 3" xfId="34904" xr:uid="{00000000-0005-0000-0000-00008F870000}"/>
    <cellStyle name="Normal 6 4 3 2 2 4 4" xfId="34905" xr:uid="{00000000-0005-0000-0000-000090870000}"/>
    <cellStyle name="Normal 6 4 3 2 2 5" xfId="34906" xr:uid="{00000000-0005-0000-0000-000091870000}"/>
    <cellStyle name="Normal 6 4 3 2 2 5 2" xfId="34907" xr:uid="{00000000-0005-0000-0000-000092870000}"/>
    <cellStyle name="Normal 6 4 3 2 2 5 3" xfId="34908" xr:uid="{00000000-0005-0000-0000-000093870000}"/>
    <cellStyle name="Normal 6 4 3 2 2 5 4" xfId="34909" xr:uid="{00000000-0005-0000-0000-000094870000}"/>
    <cellStyle name="Normal 6 4 3 2 2 6" xfId="34910" xr:uid="{00000000-0005-0000-0000-000095870000}"/>
    <cellStyle name="Normal 6 4 3 2 2 6 2" xfId="34911" xr:uid="{00000000-0005-0000-0000-000096870000}"/>
    <cellStyle name="Normal 6 4 3 2 2 6 3" xfId="34912" xr:uid="{00000000-0005-0000-0000-000097870000}"/>
    <cellStyle name="Normal 6 4 3 2 2 6 4" xfId="34913" xr:uid="{00000000-0005-0000-0000-000098870000}"/>
    <cellStyle name="Normal 6 4 3 2 2 7" xfId="34914" xr:uid="{00000000-0005-0000-0000-000099870000}"/>
    <cellStyle name="Normal 6 4 3 2 2 7 2" xfId="34915" xr:uid="{00000000-0005-0000-0000-00009A870000}"/>
    <cellStyle name="Normal 6 4 3 2 2 7 3" xfId="34916" xr:uid="{00000000-0005-0000-0000-00009B870000}"/>
    <cellStyle name="Normal 6 4 3 2 2 8" xfId="34917" xr:uid="{00000000-0005-0000-0000-00009C870000}"/>
    <cellStyle name="Normal 6 4 3 2 2 9" xfId="34918" xr:uid="{00000000-0005-0000-0000-00009D870000}"/>
    <cellStyle name="Normal 6 4 3 2 3" xfId="34919" xr:uid="{00000000-0005-0000-0000-00009E870000}"/>
    <cellStyle name="Normal 6 4 3 2 3 2" xfId="34920" xr:uid="{00000000-0005-0000-0000-00009F870000}"/>
    <cellStyle name="Normal 6 4 3 2 3 2 2" xfId="34921" xr:uid="{00000000-0005-0000-0000-0000A0870000}"/>
    <cellStyle name="Normal 6 4 3 2 3 2 2 2" xfId="34922" xr:uid="{00000000-0005-0000-0000-0000A1870000}"/>
    <cellStyle name="Normal 6 4 3 2 3 2 2 3" xfId="34923" xr:uid="{00000000-0005-0000-0000-0000A2870000}"/>
    <cellStyle name="Normal 6 4 3 2 3 2 2 4" xfId="34924" xr:uid="{00000000-0005-0000-0000-0000A3870000}"/>
    <cellStyle name="Normal 6 4 3 2 3 2 3" xfId="34925" xr:uid="{00000000-0005-0000-0000-0000A4870000}"/>
    <cellStyle name="Normal 6 4 3 2 3 2 3 2" xfId="34926" xr:uid="{00000000-0005-0000-0000-0000A5870000}"/>
    <cellStyle name="Normal 6 4 3 2 3 2 3 3" xfId="34927" xr:uid="{00000000-0005-0000-0000-0000A6870000}"/>
    <cellStyle name="Normal 6 4 3 2 3 2 4" xfId="34928" xr:uid="{00000000-0005-0000-0000-0000A7870000}"/>
    <cellStyle name="Normal 6 4 3 2 3 2 5" xfId="34929" xr:uid="{00000000-0005-0000-0000-0000A8870000}"/>
    <cellStyle name="Normal 6 4 3 2 3 2 6" xfId="34930" xr:uid="{00000000-0005-0000-0000-0000A9870000}"/>
    <cellStyle name="Normal 6 4 3 2 3 3" xfId="34931" xr:uid="{00000000-0005-0000-0000-0000AA870000}"/>
    <cellStyle name="Normal 6 4 3 2 3 3 2" xfId="34932" xr:uid="{00000000-0005-0000-0000-0000AB870000}"/>
    <cellStyle name="Normal 6 4 3 2 3 3 3" xfId="34933" xr:uid="{00000000-0005-0000-0000-0000AC870000}"/>
    <cellStyle name="Normal 6 4 3 2 3 3 4" xfId="34934" xr:uid="{00000000-0005-0000-0000-0000AD870000}"/>
    <cellStyle name="Normal 6 4 3 2 3 4" xfId="34935" xr:uid="{00000000-0005-0000-0000-0000AE870000}"/>
    <cellStyle name="Normal 6 4 3 2 3 4 2" xfId="34936" xr:uid="{00000000-0005-0000-0000-0000AF870000}"/>
    <cellStyle name="Normal 6 4 3 2 3 4 3" xfId="34937" xr:uid="{00000000-0005-0000-0000-0000B0870000}"/>
    <cellStyle name="Normal 6 4 3 2 3 4 4" xfId="34938" xr:uid="{00000000-0005-0000-0000-0000B1870000}"/>
    <cellStyle name="Normal 6 4 3 2 3 5" xfId="34939" xr:uid="{00000000-0005-0000-0000-0000B2870000}"/>
    <cellStyle name="Normal 6 4 3 2 3 5 2" xfId="34940" xr:uid="{00000000-0005-0000-0000-0000B3870000}"/>
    <cellStyle name="Normal 6 4 3 2 3 5 3" xfId="34941" xr:uid="{00000000-0005-0000-0000-0000B4870000}"/>
    <cellStyle name="Normal 6 4 3 2 3 5 4" xfId="34942" xr:uid="{00000000-0005-0000-0000-0000B5870000}"/>
    <cellStyle name="Normal 6 4 3 2 3 6" xfId="34943" xr:uid="{00000000-0005-0000-0000-0000B6870000}"/>
    <cellStyle name="Normal 6 4 3 2 3 6 2" xfId="34944" xr:uid="{00000000-0005-0000-0000-0000B7870000}"/>
    <cellStyle name="Normal 6 4 3 2 3 6 3" xfId="34945" xr:uid="{00000000-0005-0000-0000-0000B8870000}"/>
    <cellStyle name="Normal 6 4 3 2 3 7" xfId="34946" xr:uid="{00000000-0005-0000-0000-0000B9870000}"/>
    <cellStyle name="Normal 6 4 3 2 3 8" xfId="34947" xr:uid="{00000000-0005-0000-0000-0000BA870000}"/>
    <cellStyle name="Normal 6 4 3 2 3 9" xfId="34948" xr:uid="{00000000-0005-0000-0000-0000BB870000}"/>
    <cellStyle name="Normal 6 4 3 2 4" xfId="34949" xr:uid="{00000000-0005-0000-0000-0000BC870000}"/>
    <cellStyle name="Normal 6 4 3 2 4 2" xfId="34950" xr:uid="{00000000-0005-0000-0000-0000BD870000}"/>
    <cellStyle name="Normal 6 4 3 2 4 2 2" xfId="34951" xr:uid="{00000000-0005-0000-0000-0000BE870000}"/>
    <cellStyle name="Normal 6 4 3 2 4 2 3" xfId="34952" xr:uid="{00000000-0005-0000-0000-0000BF870000}"/>
    <cellStyle name="Normal 6 4 3 2 4 2 4" xfId="34953" xr:uid="{00000000-0005-0000-0000-0000C0870000}"/>
    <cellStyle name="Normal 6 4 3 2 4 3" xfId="34954" xr:uid="{00000000-0005-0000-0000-0000C1870000}"/>
    <cellStyle name="Normal 6 4 3 2 4 3 2" xfId="34955" xr:uid="{00000000-0005-0000-0000-0000C2870000}"/>
    <cellStyle name="Normal 6 4 3 2 4 3 3" xfId="34956" xr:uid="{00000000-0005-0000-0000-0000C3870000}"/>
    <cellStyle name="Normal 6 4 3 2 4 4" xfId="34957" xr:uid="{00000000-0005-0000-0000-0000C4870000}"/>
    <cellStyle name="Normal 6 4 3 2 4 5" xfId="34958" xr:uid="{00000000-0005-0000-0000-0000C5870000}"/>
    <cellStyle name="Normal 6 4 3 2 4 6" xfId="34959" xr:uid="{00000000-0005-0000-0000-0000C6870000}"/>
    <cellStyle name="Normal 6 4 3 2 5" xfId="34960" xr:uid="{00000000-0005-0000-0000-0000C7870000}"/>
    <cellStyle name="Normal 6 4 3 2 5 2" xfId="34961" xr:uid="{00000000-0005-0000-0000-0000C8870000}"/>
    <cellStyle name="Normal 6 4 3 2 5 3" xfId="34962" xr:uid="{00000000-0005-0000-0000-0000C9870000}"/>
    <cellStyle name="Normal 6 4 3 2 5 4" xfId="34963" xr:uid="{00000000-0005-0000-0000-0000CA870000}"/>
    <cellStyle name="Normal 6 4 3 2 6" xfId="34964" xr:uid="{00000000-0005-0000-0000-0000CB870000}"/>
    <cellStyle name="Normal 6 4 3 2 6 2" xfId="34965" xr:uid="{00000000-0005-0000-0000-0000CC870000}"/>
    <cellStyle name="Normal 6 4 3 2 6 3" xfId="34966" xr:uid="{00000000-0005-0000-0000-0000CD870000}"/>
    <cellStyle name="Normal 6 4 3 2 6 4" xfId="34967" xr:uid="{00000000-0005-0000-0000-0000CE870000}"/>
    <cellStyle name="Normal 6 4 3 2 7" xfId="34968" xr:uid="{00000000-0005-0000-0000-0000CF870000}"/>
    <cellStyle name="Normal 6 4 3 2 7 2" xfId="34969" xr:uid="{00000000-0005-0000-0000-0000D0870000}"/>
    <cellStyle name="Normal 6 4 3 2 7 3" xfId="34970" xr:uid="{00000000-0005-0000-0000-0000D1870000}"/>
    <cellStyle name="Normal 6 4 3 2 7 4" xfId="34971" xr:uid="{00000000-0005-0000-0000-0000D2870000}"/>
    <cellStyle name="Normal 6 4 3 2 8" xfId="34972" xr:uid="{00000000-0005-0000-0000-0000D3870000}"/>
    <cellStyle name="Normal 6 4 3 2 8 2" xfId="34973" xr:uid="{00000000-0005-0000-0000-0000D4870000}"/>
    <cellStyle name="Normal 6 4 3 2 8 3" xfId="34974" xr:uid="{00000000-0005-0000-0000-0000D5870000}"/>
    <cellStyle name="Normal 6 4 3 2 9" xfId="34975" xr:uid="{00000000-0005-0000-0000-0000D6870000}"/>
    <cellStyle name="Normal 6 4 3 3" xfId="34976" xr:uid="{00000000-0005-0000-0000-0000D7870000}"/>
    <cellStyle name="Normal 6 4 3 3 10" xfId="34977" xr:uid="{00000000-0005-0000-0000-0000D8870000}"/>
    <cellStyle name="Normal 6 4 3 3 2" xfId="34978" xr:uid="{00000000-0005-0000-0000-0000D9870000}"/>
    <cellStyle name="Normal 6 4 3 3 2 2" xfId="34979" xr:uid="{00000000-0005-0000-0000-0000DA870000}"/>
    <cellStyle name="Normal 6 4 3 3 2 2 2" xfId="34980" xr:uid="{00000000-0005-0000-0000-0000DB870000}"/>
    <cellStyle name="Normal 6 4 3 3 2 2 2 2" xfId="34981" xr:uid="{00000000-0005-0000-0000-0000DC870000}"/>
    <cellStyle name="Normal 6 4 3 3 2 2 2 3" xfId="34982" xr:uid="{00000000-0005-0000-0000-0000DD870000}"/>
    <cellStyle name="Normal 6 4 3 3 2 2 2 4" xfId="34983" xr:uid="{00000000-0005-0000-0000-0000DE870000}"/>
    <cellStyle name="Normal 6 4 3 3 2 2 3" xfId="34984" xr:uid="{00000000-0005-0000-0000-0000DF870000}"/>
    <cellStyle name="Normal 6 4 3 3 2 2 3 2" xfId="34985" xr:uid="{00000000-0005-0000-0000-0000E0870000}"/>
    <cellStyle name="Normal 6 4 3 3 2 2 3 3" xfId="34986" xr:uid="{00000000-0005-0000-0000-0000E1870000}"/>
    <cellStyle name="Normal 6 4 3 3 2 2 4" xfId="34987" xr:uid="{00000000-0005-0000-0000-0000E2870000}"/>
    <cellStyle name="Normal 6 4 3 3 2 2 5" xfId="34988" xr:uid="{00000000-0005-0000-0000-0000E3870000}"/>
    <cellStyle name="Normal 6 4 3 3 2 2 6" xfId="34989" xr:uid="{00000000-0005-0000-0000-0000E4870000}"/>
    <cellStyle name="Normal 6 4 3 3 2 3" xfId="34990" xr:uid="{00000000-0005-0000-0000-0000E5870000}"/>
    <cellStyle name="Normal 6 4 3 3 2 3 2" xfId="34991" xr:uid="{00000000-0005-0000-0000-0000E6870000}"/>
    <cellStyle name="Normal 6 4 3 3 2 3 3" xfId="34992" xr:uid="{00000000-0005-0000-0000-0000E7870000}"/>
    <cellStyle name="Normal 6 4 3 3 2 3 4" xfId="34993" xr:uid="{00000000-0005-0000-0000-0000E8870000}"/>
    <cellStyle name="Normal 6 4 3 3 2 4" xfId="34994" xr:uid="{00000000-0005-0000-0000-0000E9870000}"/>
    <cellStyle name="Normal 6 4 3 3 2 4 2" xfId="34995" xr:uid="{00000000-0005-0000-0000-0000EA870000}"/>
    <cellStyle name="Normal 6 4 3 3 2 4 3" xfId="34996" xr:uid="{00000000-0005-0000-0000-0000EB870000}"/>
    <cellStyle name="Normal 6 4 3 3 2 4 4" xfId="34997" xr:uid="{00000000-0005-0000-0000-0000EC870000}"/>
    <cellStyle name="Normal 6 4 3 3 2 5" xfId="34998" xr:uid="{00000000-0005-0000-0000-0000ED870000}"/>
    <cellStyle name="Normal 6 4 3 3 2 5 2" xfId="34999" xr:uid="{00000000-0005-0000-0000-0000EE870000}"/>
    <cellStyle name="Normal 6 4 3 3 2 5 3" xfId="35000" xr:uid="{00000000-0005-0000-0000-0000EF870000}"/>
    <cellStyle name="Normal 6 4 3 3 2 5 4" xfId="35001" xr:uid="{00000000-0005-0000-0000-0000F0870000}"/>
    <cellStyle name="Normal 6 4 3 3 2 6" xfId="35002" xr:uid="{00000000-0005-0000-0000-0000F1870000}"/>
    <cellStyle name="Normal 6 4 3 3 2 6 2" xfId="35003" xr:uid="{00000000-0005-0000-0000-0000F2870000}"/>
    <cellStyle name="Normal 6 4 3 3 2 6 3" xfId="35004" xr:uid="{00000000-0005-0000-0000-0000F3870000}"/>
    <cellStyle name="Normal 6 4 3 3 2 7" xfId="35005" xr:uid="{00000000-0005-0000-0000-0000F4870000}"/>
    <cellStyle name="Normal 6 4 3 3 2 8" xfId="35006" xr:uid="{00000000-0005-0000-0000-0000F5870000}"/>
    <cellStyle name="Normal 6 4 3 3 2 9" xfId="35007" xr:uid="{00000000-0005-0000-0000-0000F6870000}"/>
    <cellStyle name="Normal 6 4 3 3 3" xfId="35008" xr:uid="{00000000-0005-0000-0000-0000F7870000}"/>
    <cellStyle name="Normal 6 4 3 3 3 2" xfId="35009" xr:uid="{00000000-0005-0000-0000-0000F8870000}"/>
    <cellStyle name="Normal 6 4 3 3 3 2 2" xfId="35010" xr:uid="{00000000-0005-0000-0000-0000F9870000}"/>
    <cellStyle name="Normal 6 4 3 3 3 2 3" xfId="35011" xr:uid="{00000000-0005-0000-0000-0000FA870000}"/>
    <cellStyle name="Normal 6 4 3 3 3 2 4" xfId="35012" xr:uid="{00000000-0005-0000-0000-0000FB870000}"/>
    <cellStyle name="Normal 6 4 3 3 3 3" xfId="35013" xr:uid="{00000000-0005-0000-0000-0000FC870000}"/>
    <cellStyle name="Normal 6 4 3 3 3 3 2" xfId="35014" xr:uid="{00000000-0005-0000-0000-0000FD870000}"/>
    <cellStyle name="Normal 6 4 3 3 3 3 3" xfId="35015" xr:uid="{00000000-0005-0000-0000-0000FE870000}"/>
    <cellStyle name="Normal 6 4 3 3 3 4" xfId="35016" xr:uid="{00000000-0005-0000-0000-0000FF870000}"/>
    <cellStyle name="Normal 6 4 3 3 3 5" xfId="35017" xr:uid="{00000000-0005-0000-0000-000000880000}"/>
    <cellStyle name="Normal 6 4 3 3 3 6" xfId="35018" xr:uid="{00000000-0005-0000-0000-000001880000}"/>
    <cellStyle name="Normal 6 4 3 3 4" xfId="35019" xr:uid="{00000000-0005-0000-0000-000002880000}"/>
    <cellStyle name="Normal 6 4 3 3 4 2" xfId="35020" xr:uid="{00000000-0005-0000-0000-000003880000}"/>
    <cellStyle name="Normal 6 4 3 3 4 3" xfId="35021" xr:uid="{00000000-0005-0000-0000-000004880000}"/>
    <cellStyle name="Normal 6 4 3 3 4 4" xfId="35022" xr:uid="{00000000-0005-0000-0000-000005880000}"/>
    <cellStyle name="Normal 6 4 3 3 5" xfId="35023" xr:uid="{00000000-0005-0000-0000-000006880000}"/>
    <cellStyle name="Normal 6 4 3 3 5 2" xfId="35024" xr:uid="{00000000-0005-0000-0000-000007880000}"/>
    <cellStyle name="Normal 6 4 3 3 5 3" xfId="35025" xr:uid="{00000000-0005-0000-0000-000008880000}"/>
    <cellStyle name="Normal 6 4 3 3 5 4" xfId="35026" xr:uid="{00000000-0005-0000-0000-000009880000}"/>
    <cellStyle name="Normal 6 4 3 3 6" xfId="35027" xr:uid="{00000000-0005-0000-0000-00000A880000}"/>
    <cellStyle name="Normal 6 4 3 3 6 2" xfId="35028" xr:uid="{00000000-0005-0000-0000-00000B880000}"/>
    <cellStyle name="Normal 6 4 3 3 6 3" xfId="35029" xr:uid="{00000000-0005-0000-0000-00000C880000}"/>
    <cellStyle name="Normal 6 4 3 3 6 4" xfId="35030" xr:uid="{00000000-0005-0000-0000-00000D880000}"/>
    <cellStyle name="Normal 6 4 3 3 7" xfId="35031" xr:uid="{00000000-0005-0000-0000-00000E880000}"/>
    <cellStyle name="Normal 6 4 3 3 7 2" xfId="35032" xr:uid="{00000000-0005-0000-0000-00000F880000}"/>
    <cellStyle name="Normal 6 4 3 3 7 3" xfId="35033" xr:uid="{00000000-0005-0000-0000-000010880000}"/>
    <cellStyle name="Normal 6 4 3 3 8" xfId="35034" xr:uid="{00000000-0005-0000-0000-000011880000}"/>
    <cellStyle name="Normal 6 4 3 3 9" xfId="35035" xr:uid="{00000000-0005-0000-0000-000012880000}"/>
    <cellStyle name="Normal 6 4 3 4" xfId="35036" xr:uid="{00000000-0005-0000-0000-000013880000}"/>
    <cellStyle name="Normal 6 4 3 4 2" xfId="35037" xr:uid="{00000000-0005-0000-0000-000014880000}"/>
    <cellStyle name="Normal 6 4 3 4 2 2" xfId="35038" xr:uid="{00000000-0005-0000-0000-000015880000}"/>
    <cellStyle name="Normal 6 4 3 4 2 2 2" xfId="35039" xr:uid="{00000000-0005-0000-0000-000016880000}"/>
    <cellStyle name="Normal 6 4 3 4 2 2 3" xfId="35040" xr:uid="{00000000-0005-0000-0000-000017880000}"/>
    <cellStyle name="Normal 6 4 3 4 2 2 4" xfId="35041" xr:uid="{00000000-0005-0000-0000-000018880000}"/>
    <cellStyle name="Normal 6 4 3 4 2 3" xfId="35042" xr:uid="{00000000-0005-0000-0000-000019880000}"/>
    <cellStyle name="Normal 6 4 3 4 2 3 2" xfId="35043" xr:uid="{00000000-0005-0000-0000-00001A880000}"/>
    <cellStyle name="Normal 6 4 3 4 2 3 3" xfId="35044" xr:uid="{00000000-0005-0000-0000-00001B880000}"/>
    <cellStyle name="Normal 6 4 3 4 2 4" xfId="35045" xr:uid="{00000000-0005-0000-0000-00001C880000}"/>
    <cellStyle name="Normal 6 4 3 4 2 5" xfId="35046" xr:uid="{00000000-0005-0000-0000-00001D880000}"/>
    <cellStyle name="Normal 6 4 3 4 2 6" xfId="35047" xr:uid="{00000000-0005-0000-0000-00001E880000}"/>
    <cellStyle name="Normal 6 4 3 4 3" xfId="35048" xr:uid="{00000000-0005-0000-0000-00001F880000}"/>
    <cellStyle name="Normal 6 4 3 4 3 2" xfId="35049" xr:uid="{00000000-0005-0000-0000-000020880000}"/>
    <cellStyle name="Normal 6 4 3 4 3 3" xfId="35050" xr:uid="{00000000-0005-0000-0000-000021880000}"/>
    <cellStyle name="Normal 6 4 3 4 3 4" xfId="35051" xr:uid="{00000000-0005-0000-0000-000022880000}"/>
    <cellStyle name="Normal 6 4 3 4 4" xfId="35052" xr:uid="{00000000-0005-0000-0000-000023880000}"/>
    <cellStyle name="Normal 6 4 3 4 4 2" xfId="35053" xr:uid="{00000000-0005-0000-0000-000024880000}"/>
    <cellStyle name="Normal 6 4 3 4 4 3" xfId="35054" xr:uid="{00000000-0005-0000-0000-000025880000}"/>
    <cellStyle name="Normal 6 4 3 4 4 4" xfId="35055" xr:uid="{00000000-0005-0000-0000-000026880000}"/>
    <cellStyle name="Normal 6 4 3 4 5" xfId="35056" xr:uid="{00000000-0005-0000-0000-000027880000}"/>
    <cellStyle name="Normal 6 4 3 4 5 2" xfId="35057" xr:uid="{00000000-0005-0000-0000-000028880000}"/>
    <cellStyle name="Normal 6 4 3 4 5 3" xfId="35058" xr:uid="{00000000-0005-0000-0000-000029880000}"/>
    <cellStyle name="Normal 6 4 3 4 5 4" xfId="35059" xr:uid="{00000000-0005-0000-0000-00002A880000}"/>
    <cellStyle name="Normal 6 4 3 4 6" xfId="35060" xr:uid="{00000000-0005-0000-0000-00002B880000}"/>
    <cellStyle name="Normal 6 4 3 4 6 2" xfId="35061" xr:uid="{00000000-0005-0000-0000-00002C880000}"/>
    <cellStyle name="Normal 6 4 3 4 6 3" xfId="35062" xr:uid="{00000000-0005-0000-0000-00002D880000}"/>
    <cellStyle name="Normal 6 4 3 4 7" xfId="35063" xr:uid="{00000000-0005-0000-0000-00002E880000}"/>
    <cellStyle name="Normal 6 4 3 4 8" xfId="35064" xr:uid="{00000000-0005-0000-0000-00002F880000}"/>
    <cellStyle name="Normal 6 4 3 4 9" xfId="35065" xr:uid="{00000000-0005-0000-0000-000030880000}"/>
    <cellStyle name="Normal 6 4 3 5" xfId="35066" xr:uid="{00000000-0005-0000-0000-000031880000}"/>
    <cellStyle name="Normal 6 4 3 5 2" xfId="35067" xr:uid="{00000000-0005-0000-0000-000032880000}"/>
    <cellStyle name="Normal 6 4 3 5 2 2" xfId="35068" xr:uid="{00000000-0005-0000-0000-000033880000}"/>
    <cellStyle name="Normal 6 4 3 5 2 2 2" xfId="35069" xr:uid="{00000000-0005-0000-0000-000034880000}"/>
    <cellStyle name="Normal 6 4 3 5 2 2 3" xfId="35070" xr:uid="{00000000-0005-0000-0000-000035880000}"/>
    <cellStyle name="Normal 6 4 3 5 2 2 4" xfId="35071" xr:uid="{00000000-0005-0000-0000-000036880000}"/>
    <cellStyle name="Normal 6 4 3 5 2 3" xfId="35072" xr:uid="{00000000-0005-0000-0000-000037880000}"/>
    <cellStyle name="Normal 6 4 3 5 2 3 2" xfId="35073" xr:uid="{00000000-0005-0000-0000-000038880000}"/>
    <cellStyle name="Normal 6 4 3 5 2 3 3" xfId="35074" xr:uid="{00000000-0005-0000-0000-000039880000}"/>
    <cellStyle name="Normal 6 4 3 5 2 4" xfId="35075" xr:uid="{00000000-0005-0000-0000-00003A880000}"/>
    <cellStyle name="Normal 6 4 3 5 2 5" xfId="35076" xr:uid="{00000000-0005-0000-0000-00003B880000}"/>
    <cellStyle name="Normal 6 4 3 5 2 6" xfId="35077" xr:uid="{00000000-0005-0000-0000-00003C880000}"/>
    <cellStyle name="Normal 6 4 3 5 3" xfId="35078" xr:uid="{00000000-0005-0000-0000-00003D880000}"/>
    <cellStyle name="Normal 6 4 3 5 3 2" xfId="35079" xr:uid="{00000000-0005-0000-0000-00003E880000}"/>
    <cellStyle name="Normal 6 4 3 5 3 3" xfId="35080" xr:uid="{00000000-0005-0000-0000-00003F880000}"/>
    <cellStyle name="Normal 6 4 3 5 3 4" xfId="35081" xr:uid="{00000000-0005-0000-0000-000040880000}"/>
    <cellStyle name="Normal 6 4 3 5 4" xfId="35082" xr:uid="{00000000-0005-0000-0000-000041880000}"/>
    <cellStyle name="Normal 6 4 3 5 4 2" xfId="35083" xr:uid="{00000000-0005-0000-0000-000042880000}"/>
    <cellStyle name="Normal 6 4 3 5 4 3" xfId="35084" xr:uid="{00000000-0005-0000-0000-000043880000}"/>
    <cellStyle name="Normal 6 4 3 5 4 4" xfId="35085" xr:uid="{00000000-0005-0000-0000-000044880000}"/>
    <cellStyle name="Normal 6 4 3 5 5" xfId="35086" xr:uid="{00000000-0005-0000-0000-000045880000}"/>
    <cellStyle name="Normal 6 4 3 5 5 2" xfId="35087" xr:uid="{00000000-0005-0000-0000-000046880000}"/>
    <cellStyle name="Normal 6 4 3 5 5 3" xfId="35088" xr:uid="{00000000-0005-0000-0000-000047880000}"/>
    <cellStyle name="Normal 6 4 3 5 5 4" xfId="35089" xr:uid="{00000000-0005-0000-0000-000048880000}"/>
    <cellStyle name="Normal 6 4 3 5 6" xfId="35090" xr:uid="{00000000-0005-0000-0000-000049880000}"/>
    <cellStyle name="Normal 6 4 3 5 6 2" xfId="35091" xr:uid="{00000000-0005-0000-0000-00004A880000}"/>
    <cellStyle name="Normal 6 4 3 5 6 3" xfId="35092" xr:uid="{00000000-0005-0000-0000-00004B880000}"/>
    <cellStyle name="Normal 6 4 3 5 7" xfId="35093" xr:uid="{00000000-0005-0000-0000-00004C880000}"/>
    <cellStyle name="Normal 6 4 3 5 8" xfId="35094" xr:uid="{00000000-0005-0000-0000-00004D880000}"/>
    <cellStyle name="Normal 6 4 3 5 9" xfId="35095" xr:uid="{00000000-0005-0000-0000-00004E880000}"/>
    <cellStyle name="Normal 6 4 3 6" xfId="35096" xr:uid="{00000000-0005-0000-0000-00004F880000}"/>
    <cellStyle name="Normal 6 4 3 6 2" xfId="35097" xr:uid="{00000000-0005-0000-0000-000050880000}"/>
    <cellStyle name="Normal 6 4 3 6 2 2" xfId="35098" xr:uid="{00000000-0005-0000-0000-000051880000}"/>
    <cellStyle name="Normal 6 4 3 6 2 2 2" xfId="35099" xr:uid="{00000000-0005-0000-0000-000052880000}"/>
    <cellStyle name="Normal 6 4 3 6 2 2 3" xfId="35100" xr:uid="{00000000-0005-0000-0000-000053880000}"/>
    <cellStyle name="Normal 6 4 3 6 2 2 4" xfId="35101" xr:uid="{00000000-0005-0000-0000-000054880000}"/>
    <cellStyle name="Normal 6 4 3 6 2 3" xfId="35102" xr:uid="{00000000-0005-0000-0000-000055880000}"/>
    <cellStyle name="Normal 6 4 3 6 2 3 2" xfId="35103" xr:uid="{00000000-0005-0000-0000-000056880000}"/>
    <cellStyle name="Normal 6 4 3 6 2 3 3" xfId="35104" xr:uid="{00000000-0005-0000-0000-000057880000}"/>
    <cellStyle name="Normal 6 4 3 6 2 4" xfId="35105" xr:uid="{00000000-0005-0000-0000-000058880000}"/>
    <cellStyle name="Normal 6 4 3 6 2 5" xfId="35106" xr:uid="{00000000-0005-0000-0000-000059880000}"/>
    <cellStyle name="Normal 6 4 3 6 2 6" xfId="35107" xr:uid="{00000000-0005-0000-0000-00005A880000}"/>
    <cellStyle name="Normal 6 4 3 6 3" xfId="35108" xr:uid="{00000000-0005-0000-0000-00005B880000}"/>
    <cellStyle name="Normal 6 4 3 6 3 2" xfId="35109" xr:uid="{00000000-0005-0000-0000-00005C880000}"/>
    <cellStyle name="Normal 6 4 3 6 3 3" xfId="35110" xr:uid="{00000000-0005-0000-0000-00005D880000}"/>
    <cellStyle name="Normal 6 4 3 6 3 4" xfId="35111" xr:uid="{00000000-0005-0000-0000-00005E880000}"/>
    <cellStyle name="Normal 6 4 3 6 4" xfId="35112" xr:uid="{00000000-0005-0000-0000-00005F880000}"/>
    <cellStyle name="Normal 6 4 3 6 4 2" xfId="35113" xr:uid="{00000000-0005-0000-0000-000060880000}"/>
    <cellStyle name="Normal 6 4 3 6 4 3" xfId="35114" xr:uid="{00000000-0005-0000-0000-000061880000}"/>
    <cellStyle name="Normal 6 4 3 6 4 4" xfId="35115" xr:uid="{00000000-0005-0000-0000-000062880000}"/>
    <cellStyle name="Normal 6 4 3 6 5" xfId="35116" xr:uid="{00000000-0005-0000-0000-000063880000}"/>
    <cellStyle name="Normal 6 4 3 6 5 2" xfId="35117" xr:uid="{00000000-0005-0000-0000-000064880000}"/>
    <cellStyle name="Normal 6 4 3 6 5 3" xfId="35118" xr:uid="{00000000-0005-0000-0000-000065880000}"/>
    <cellStyle name="Normal 6 4 3 6 6" xfId="35119" xr:uid="{00000000-0005-0000-0000-000066880000}"/>
    <cellStyle name="Normal 6 4 3 6 7" xfId="35120" xr:uid="{00000000-0005-0000-0000-000067880000}"/>
    <cellStyle name="Normal 6 4 3 6 8" xfId="35121" xr:uid="{00000000-0005-0000-0000-000068880000}"/>
    <cellStyle name="Normal 6 4 3 7" xfId="35122" xr:uid="{00000000-0005-0000-0000-000069880000}"/>
    <cellStyle name="Normal 6 4 3 7 2" xfId="35123" xr:uid="{00000000-0005-0000-0000-00006A880000}"/>
    <cellStyle name="Normal 6 4 3 7 2 2" xfId="35124" xr:uid="{00000000-0005-0000-0000-00006B880000}"/>
    <cellStyle name="Normal 6 4 3 7 2 3" xfId="35125" xr:uid="{00000000-0005-0000-0000-00006C880000}"/>
    <cellStyle name="Normal 6 4 3 7 2 4" xfId="35126" xr:uid="{00000000-0005-0000-0000-00006D880000}"/>
    <cellStyle name="Normal 6 4 3 7 3" xfId="35127" xr:uid="{00000000-0005-0000-0000-00006E880000}"/>
    <cellStyle name="Normal 6 4 3 7 3 2" xfId="35128" xr:uid="{00000000-0005-0000-0000-00006F880000}"/>
    <cellStyle name="Normal 6 4 3 7 3 3" xfId="35129" xr:uid="{00000000-0005-0000-0000-000070880000}"/>
    <cellStyle name="Normal 6 4 3 7 4" xfId="35130" xr:uid="{00000000-0005-0000-0000-000071880000}"/>
    <cellStyle name="Normal 6 4 3 7 5" xfId="35131" xr:uid="{00000000-0005-0000-0000-000072880000}"/>
    <cellStyle name="Normal 6 4 3 7 6" xfId="35132" xr:uid="{00000000-0005-0000-0000-000073880000}"/>
    <cellStyle name="Normal 6 4 3 8" xfId="35133" xr:uid="{00000000-0005-0000-0000-000074880000}"/>
    <cellStyle name="Normal 6 4 3 8 2" xfId="35134" xr:uid="{00000000-0005-0000-0000-000075880000}"/>
    <cellStyle name="Normal 6 4 3 8 3" xfId="35135" xr:uid="{00000000-0005-0000-0000-000076880000}"/>
    <cellStyle name="Normal 6 4 3 8 4" xfId="35136" xr:uid="{00000000-0005-0000-0000-000077880000}"/>
    <cellStyle name="Normal 6 4 3 9" xfId="35137" xr:uid="{00000000-0005-0000-0000-000078880000}"/>
    <cellStyle name="Normal 6 4 3 9 2" xfId="35138" xr:uid="{00000000-0005-0000-0000-000079880000}"/>
    <cellStyle name="Normal 6 4 3 9 3" xfId="35139" xr:uid="{00000000-0005-0000-0000-00007A880000}"/>
    <cellStyle name="Normal 6 4 3 9 4" xfId="35140" xr:uid="{00000000-0005-0000-0000-00007B880000}"/>
    <cellStyle name="Normal 6 4 4" xfId="441" xr:uid="{00000000-0005-0000-0000-00007C880000}"/>
    <cellStyle name="Normal 6 4 4 10" xfId="35141" xr:uid="{00000000-0005-0000-0000-00007D880000}"/>
    <cellStyle name="Normal 6 4 4 11" xfId="35142" xr:uid="{00000000-0005-0000-0000-00007E880000}"/>
    <cellStyle name="Normal 6 4 4 2" xfId="35143" xr:uid="{00000000-0005-0000-0000-00007F880000}"/>
    <cellStyle name="Normal 6 4 4 2 10" xfId="35144" xr:uid="{00000000-0005-0000-0000-000080880000}"/>
    <cellStyle name="Normal 6 4 4 2 2" xfId="35145" xr:uid="{00000000-0005-0000-0000-000081880000}"/>
    <cellStyle name="Normal 6 4 4 2 2 2" xfId="35146" xr:uid="{00000000-0005-0000-0000-000082880000}"/>
    <cellStyle name="Normal 6 4 4 2 2 2 2" xfId="35147" xr:uid="{00000000-0005-0000-0000-000083880000}"/>
    <cellStyle name="Normal 6 4 4 2 2 2 2 2" xfId="35148" xr:uid="{00000000-0005-0000-0000-000084880000}"/>
    <cellStyle name="Normal 6 4 4 2 2 2 2 3" xfId="35149" xr:uid="{00000000-0005-0000-0000-000085880000}"/>
    <cellStyle name="Normal 6 4 4 2 2 2 2 4" xfId="35150" xr:uid="{00000000-0005-0000-0000-000086880000}"/>
    <cellStyle name="Normal 6 4 4 2 2 2 3" xfId="35151" xr:uid="{00000000-0005-0000-0000-000087880000}"/>
    <cellStyle name="Normal 6 4 4 2 2 2 3 2" xfId="35152" xr:uid="{00000000-0005-0000-0000-000088880000}"/>
    <cellStyle name="Normal 6 4 4 2 2 2 3 3" xfId="35153" xr:uid="{00000000-0005-0000-0000-000089880000}"/>
    <cellStyle name="Normal 6 4 4 2 2 2 4" xfId="35154" xr:uid="{00000000-0005-0000-0000-00008A880000}"/>
    <cellStyle name="Normal 6 4 4 2 2 2 5" xfId="35155" xr:uid="{00000000-0005-0000-0000-00008B880000}"/>
    <cellStyle name="Normal 6 4 4 2 2 2 6" xfId="35156" xr:uid="{00000000-0005-0000-0000-00008C880000}"/>
    <cellStyle name="Normal 6 4 4 2 2 3" xfId="35157" xr:uid="{00000000-0005-0000-0000-00008D880000}"/>
    <cellStyle name="Normal 6 4 4 2 2 3 2" xfId="35158" xr:uid="{00000000-0005-0000-0000-00008E880000}"/>
    <cellStyle name="Normal 6 4 4 2 2 3 3" xfId="35159" xr:uid="{00000000-0005-0000-0000-00008F880000}"/>
    <cellStyle name="Normal 6 4 4 2 2 3 4" xfId="35160" xr:uid="{00000000-0005-0000-0000-000090880000}"/>
    <cellStyle name="Normal 6 4 4 2 2 4" xfId="35161" xr:uid="{00000000-0005-0000-0000-000091880000}"/>
    <cellStyle name="Normal 6 4 4 2 2 4 2" xfId="35162" xr:uid="{00000000-0005-0000-0000-000092880000}"/>
    <cellStyle name="Normal 6 4 4 2 2 4 3" xfId="35163" xr:uid="{00000000-0005-0000-0000-000093880000}"/>
    <cellStyle name="Normal 6 4 4 2 2 4 4" xfId="35164" xr:uid="{00000000-0005-0000-0000-000094880000}"/>
    <cellStyle name="Normal 6 4 4 2 2 5" xfId="35165" xr:uid="{00000000-0005-0000-0000-000095880000}"/>
    <cellStyle name="Normal 6 4 4 2 2 5 2" xfId="35166" xr:uid="{00000000-0005-0000-0000-000096880000}"/>
    <cellStyle name="Normal 6 4 4 2 2 5 3" xfId="35167" xr:uid="{00000000-0005-0000-0000-000097880000}"/>
    <cellStyle name="Normal 6 4 4 2 2 5 4" xfId="35168" xr:uid="{00000000-0005-0000-0000-000098880000}"/>
    <cellStyle name="Normal 6 4 4 2 2 6" xfId="35169" xr:uid="{00000000-0005-0000-0000-000099880000}"/>
    <cellStyle name="Normal 6 4 4 2 2 6 2" xfId="35170" xr:uid="{00000000-0005-0000-0000-00009A880000}"/>
    <cellStyle name="Normal 6 4 4 2 2 6 3" xfId="35171" xr:uid="{00000000-0005-0000-0000-00009B880000}"/>
    <cellStyle name="Normal 6 4 4 2 2 7" xfId="35172" xr:uid="{00000000-0005-0000-0000-00009C880000}"/>
    <cellStyle name="Normal 6 4 4 2 2 8" xfId="35173" xr:uid="{00000000-0005-0000-0000-00009D880000}"/>
    <cellStyle name="Normal 6 4 4 2 2 9" xfId="35174" xr:uid="{00000000-0005-0000-0000-00009E880000}"/>
    <cellStyle name="Normal 6 4 4 2 3" xfId="35175" xr:uid="{00000000-0005-0000-0000-00009F880000}"/>
    <cellStyle name="Normal 6 4 4 2 3 2" xfId="35176" xr:uid="{00000000-0005-0000-0000-0000A0880000}"/>
    <cellStyle name="Normal 6 4 4 2 3 2 2" xfId="35177" xr:uid="{00000000-0005-0000-0000-0000A1880000}"/>
    <cellStyle name="Normal 6 4 4 2 3 2 3" xfId="35178" xr:uid="{00000000-0005-0000-0000-0000A2880000}"/>
    <cellStyle name="Normal 6 4 4 2 3 2 4" xfId="35179" xr:uid="{00000000-0005-0000-0000-0000A3880000}"/>
    <cellStyle name="Normal 6 4 4 2 3 3" xfId="35180" xr:uid="{00000000-0005-0000-0000-0000A4880000}"/>
    <cellStyle name="Normal 6 4 4 2 3 3 2" xfId="35181" xr:uid="{00000000-0005-0000-0000-0000A5880000}"/>
    <cellStyle name="Normal 6 4 4 2 3 3 3" xfId="35182" xr:uid="{00000000-0005-0000-0000-0000A6880000}"/>
    <cellStyle name="Normal 6 4 4 2 3 4" xfId="35183" xr:uid="{00000000-0005-0000-0000-0000A7880000}"/>
    <cellStyle name="Normal 6 4 4 2 3 5" xfId="35184" xr:uid="{00000000-0005-0000-0000-0000A8880000}"/>
    <cellStyle name="Normal 6 4 4 2 3 6" xfId="35185" xr:uid="{00000000-0005-0000-0000-0000A9880000}"/>
    <cellStyle name="Normal 6 4 4 2 4" xfId="35186" xr:uid="{00000000-0005-0000-0000-0000AA880000}"/>
    <cellStyle name="Normal 6 4 4 2 4 2" xfId="35187" xr:uid="{00000000-0005-0000-0000-0000AB880000}"/>
    <cellStyle name="Normal 6 4 4 2 4 3" xfId="35188" xr:uid="{00000000-0005-0000-0000-0000AC880000}"/>
    <cellStyle name="Normal 6 4 4 2 4 4" xfId="35189" xr:uid="{00000000-0005-0000-0000-0000AD880000}"/>
    <cellStyle name="Normal 6 4 4 2 5" xfId="35190" xr:uid="{00000000-0005-0000-0000-0000AE880000}"/>
    <cellStyle name="Normal 6 4 4 2 5 2" xfId="35191" xr:uid="{00000000-0005-0000-0000-0000AF880000}"/>
    <cellStyle name="Normal 6 4 4 2 5 3" xfId="35192" xr:uid="{00000000-0005-0000-0000-0000B0880000}"/>
    <cellStyle name="Normal 6 4 4 2 5 4" xfId="35193" xr:uid="{00000000-0005-0000-0000-0000B1880000}"/>
    <cellStyle name="Normal 6 4 4 2 6" xfId="35194" xr:uid="{00000000-0005-0000-0000-0000B2880000}"/>
    <cellStyle name="Normal 6 4 4 2 6 2" xfId="35195" xr:uid="{00000000-0005-0000-0000-0000B3880000}"/>
    <cellStyle name="Normal 6 4 4 2 6 3" xfId="35196" xr:uid="{00000000-0005-0000-0000-0000B4880000}"/>
    <cellStyle name="Normal 6 4 4 2 6 4" xfId="35197" xr:uid="{00000000-0005-0000-0000-0000B5880000}"/>
    <cellStyle name="Normal 6 4 4 2 7" xfId="35198" xr:uid="{00000000-0005-0000-0000-0000B6880000}"/>
    <cellStyle name="Normal 6 4 4 2 7 2" xfId="35199" xr:uid="{00000000-0005-0000-0000-0000B7880000}"/>
    <cellStyle name="Normal 6 4 4 2 7 3" xfId="35200" xr:uid="{00000000-0005-0000-0000-0000B8880000}"/>
    <cellStyle name="Normal 6 4 4 2 8" xfId="35201" xr:uid="{00000000-0005-0000-0000-0000B9880000}"/>
    <cellStyle name="Normal 6 4 4 2 9" xfId="35202" xr:uid="{00000000-0005-0000-0000-0000BA880000}"/>
    <cellStyle name="Normal 6 4 4 3" xfId="35203" xr:uid="{00000000-0005-0000-0000-0000BB880000}"/>
    <cellStyle name="Normal 6 4 4 3 2" xfId="35204" xr:uid="{00000000-0005-0000-0000-0000BC880000}"/>
    <cellStyle name="Normal 6 4 4 3 2 2" xfId="35205" xr:uid="{00000000-0005-0000-0000-0000BD880000}"/>
    <cellStyle name="Normal 6 4 4 3 2 2 2" xfId="35206" xr:uid="{00000000-0005-0000-0000-0000BE880000}"/>
    <cellStyle name="Normal 6 4 4 3 2 2 3" xfId="35207" xr:uid="{00000000-0005-0000-0000-0000BF880000}"/>
    <cellStyle name="Normal 6 4 4 3 2 2 4" xfId="35208" xr:uid="{00000000-0005-0000-0000-0000C0880000}"/>
    <cellStyle name="Normal 6 4 4 3 2 3" xfId="35209" xr:uid="{00000000-0005-0000-0000-0000C1880000}"/>
    <cellStyle name="Normal 6 4 4 3 2 3 2" xfId="35210" xr:uid="{00000000-0005-0000-0000-0000C2880000}"/>
    <cellStyle name="Normal 6 4 4 3 2 3 3" xfId="35211" xr:uid="{00000000-0005-0000-0000-0000C3880000}"/>
    <cellStyle name="Normal 6 4 4 3 2 4" xfId="35212" xr:uid="{00000000-0005-0000-0000-0000C4880000}"/>
    <cellStyle name="Normal 6 4 4 3 2 5" xfId="35213" xr:uid="{00000000-0005-0000-0000-0000C5880000}"/>
    <cellStyle name="Normal 6 4 4 3 2 6" xfId="35214" xr:uid="{00000000-0005-0000-0000-0000C6880000}"/>
    <cellStyle name="Normal 6 4 4 3 3" xfId="35215" xr:uid="{00000000-0005-0000-0000-0000C7880000}"/>
    <cellStyle name="Normal 6 4 4 3 3 2" xfId="35216" xr:uid="{00000000-0005-0000-0000-0000C8880000}"/>
    <cellStyle name="Normal 6 4 4 3 3 3" xfId="35217" xr:uid="{00000000-0005-0000-0000-0000C9880000}"/>
    <cellStyle name="Normal 6 4 4 3 3 4" xfId="35218" xr:uid="{00000000-0005-0000-0000-0000CA880000}"/>
    <cellStyle name="Normal 6 4 4 3 4" xfId="35219" xr:uid="{00000000-0005-0000-0000-0000CB880000}"/>
    <cellStyle name="Normal 6 4 4 3 4 2" xfId="35220" xr:uid="{00000000-0005-0000-0000-0000CC880000}"/>
    <cellStyle name="Normal 6 4 4 3 4 3" xfId="35221" xr:uid="{00000000-0005-0000-0000-0000CD880000}"/>
    <cellStyle name="Normal 6 4 4 3 4 4" xfId="35222" xr:uid="{00000000-0005-0000-0000-0000CE880000}"/>
    <cellStyle name="Normal 6 4 4 3 5" xfId="35223" xr:uid="{00000000-0005-0000-0000-0000CF880000}"/>
    <cellStyle name="Normal 6 4 4 3 5 2" xfId="35224" xr:uid="{00000000-0005-0000-0000-0000D0880000}"/>
    <cellStyle name="Normal 6 4 4 3 5 3" xfId="35225" xr:uid="{00000000-0005-0000-0000-0000D1880000}"/>
    <cellStyle name="Normal 6 4 4 3 5 4" xfId="35226" xr:uid="{00000000-0005-0000-0000-0000D2880000}"/>
    <cellStyle name="Normal 6 4 4 3 6" xfId="35227" xr:uid="{00000000-0005-0000-0000-0000D3880000}"/>
    <cellStyle name="Normal 6 4 4 3 6 2" xfId="35228" xr:uid="{00000000-0005-0000-0000-0000D4880000}"/>
    <cellStyle name="Normal 6 4 4 3 6 3" xfId="35229" xr:uid="{00000000-0005-0000-0000-0000D5880000}"/>
    <cellStyle name="Normal 6 4 4 3 7" xfId="35230" xr:uid="{00000000-0005-0000-0000-0000D6880000}"/>
    <cellStyle name="Normal 6 4 4 3 8" xfId="35231" xr:uid="{00000000-0005-0000-0000-0000D7880000}"/>
    <cellStyle name="Normal 6 4 4 3 9" xfId="35232" xr:uid="{00000000-0005-0000-0000-0000D8880000}"/>
    <cellStyle name="Normal 6 4 4 4" xfId="35233" xr:uid="{00000000-0005-0000-0000-0000D9880000}"/>
    <cellStyle name="Normal 6 4 4 4 2" xfId="35234" xr:uid="{00000000-0005-0000-0000-0000DA880000}"/>
    <cellStyle name="Normal 6 4 4 4 2 2" xfId="35235" xr:uid="{00000000-0005-0000-0000-0000DB880000}"/>
    <cellStyle name="Normal 6 4 4 4 2 3" xfId="35236" xr:uid="{00000000-0005-0000-0000-0000DC880000}"/>
    <cellStyle name="Normal 6 4 4 4 2 4" xfId="35237" xr:uid="{00000000-0005-0000-0000-0000DD880000}"/>
    <cellStyle name="Normal 6 4 4 4 3" xfId="35238" xr:uid="{00000000-0005-0000-0000-0000DE880000}"/>
    <cellStyle name="Normal 6 4 4 4 3 2" xfId="35239" xr:uid="{00000000-0005-0000-0000-0000DF880000}"/>
    <cellStyle name="Normal 6 4 4 4 3 3" xfId="35240" xr:uid="{00000000-0005-0000-0000-0000E0880000}"/>
    <cellStyle name="Normal 6 4 4 4 4" xfId="35241" xr:uid="{00000000-0005-0000-0000-0000E1880000}"/>
    <cellStyle name="Normal 6 4 4 4 5" xfId="35242" xr:uid="{00000000-0005-0000-0000-0000E2880000}"/>
    <cellStyle name="Normal 6 4 4 4 6" xfId="35243" xr:uid="{00000000-0005-0000-0000-0000E3880000}"/>
    <cellStyle name="Normal 6 4 4 5" xfId="35244" xr:uid="{00000000-0005-0000-0000-0000E4880000}"/>
    <cellStyle name="Normal 6 4 4 5 2" xfId="35245" xr:uid="{00000000-0005-0000-0000-0000E5880000}"/>
    <cellStyle name="Normal 6 4 4 5 3" xfId="35246" xr:uid="{00000000-0005-0000-0000-0000E6880000}"/>
    <cellStyle name="Normal 6 4 4 5 4" xfId="35247" xr:uid="{00000000-0005-0000-0000-0000E7880000}"/>
    <cellStyle name="Normal 6 4 4 6" xfId="35248" xr:uid="{00000000-0005-0000-0000-0000E8880000}"/>
    <cellStyle name="Normal 6 4 4 6 2" xfId="35249" xr:uid="{00000000-0005-0000-0000-0000E9880000}"/>
    <cellStyle name="Normal 6 4 4 6 3" xfId="35250" xr:uid="{00000000-0005-0000-0000-0000EA880000}"/>
    <cellStyle name="Normal 6 4 4 6 4" xfId="35251" xr:uid="{00000000-0005-0000-0000-0000EB880000}"/>
    <cellStyle name="Normal 6 4 4 7" xfId="35252" xr:uid="{00000000-0005-0000-0000-0000EC880000}"/>
    <cellStyle name="Normal 6 4 4 7 2" xfId="35253" xr:uid="{00000000-0005-0000-0000-0000ED880000}"/>
    <cellStyle name="Normal 6 4 4 7 3" xfId="35254" xr:uid="{00000000-0005-0000-0000-0000EE880000}"/>
    <cellStyle name="Normal 6 4 4 7 4" xfId="35255" xr:uid="{00000000-0005-0000-0000-0000EF880000}"/>
    <cellStyle name="Normal 6 4 4 8" xfId="35256" xr:uid="{00000000-0005-0000-0000-0000F0880000}"/>
    <cellStyle name="Normal 6 4 4 8 2" xfId="35257" xr:uid="{00000000-0005-0000-0000-0000F1880000}"/>
    <cellStyle name="Normal 6 4 4 8 3" xfId="35258" xr:uid="{00000000-0005-0000-0000-0000F2880000}"/>
    <cellStyle name="Normal 6 4 4 9" xfId="35259" xr:uid="{00000000-0005-0000-0000-0000F3880000}"/>
    <cellStyle name="Normal 6 4 5" xfId="35260" xr:uid="{00000000-0005-0000-0000-0000F4880000}"/>
    <cellStyle name="Normal 6 4 5 10" xfId="35261" xr:uid="{00000000-0005-0000-0000-0000F5880000}"/>
    <cellStyle name="Normal 6 4 5 11" xfId="35262" xr:uid="{00000000-0005-0000-0000-0000F6880000}"/>
    <cellStyle name="Normal 6 4 5 2" xfId="35263" xr:uid="{00000000-0005-0000-0000-0000F7880000}"/>
    <cellStyle name="Normal 6 4 5 2 10" xfId="35264" xr:uid="{00000000-0005-0000-0000-0000F8880000}"/>
    <cellStyle name="Normal 6 4 5 2 2" xfId="35265" xr:uid="{00000000-0005-0000-0000-0000F9880000}"/>
    <cellStyle name="Normal 6 4 5 2 2 2" xfId="35266" xr:uid="{00000000-0005-0000-0000-0000FA880000}"/>
    <cellStyle name="Normal 6 4 5 2 2 2 2" xfId="35267" xr:uid="{00000000-0005-0000-0000-0000FB880000}"/>
    <cellStyle name="Normal 6 4 5 2 2 2 2 2" xfId="35268" xr:uid="{00000000-0005-0000-0000-0000FC880000}"/>
    <cellStyle name="Normal 6 4 5 2 2 2 2 3" xfId="35269" xr:uid="{00000000-0005-0000-0000-0000FD880000}"/>
    <cellStyle name="Normal 6 4 5 2 2 2 2 4" xfId="35270" xr:uid="{00000000-0005-0000-0000-0000FE880000}"/>
    <cellStyle name="Normal 6 4 5 2 2 2 3" xfId="35271" xr:uid="{00000000-0005-0000-0000-0000FF880000}"/>
    <cellStyle name="Normal 6 4 5 2 2 2 3 2" xfId="35272" xr:uid="{00000000-0005-0000-0000-000000890000}"/>
    <cellStyle name="Normal 6 4 5 2 2 2 3 3" xfId="35273" xr:uid="{00000000-0005-0000-0000-000001890000}"/>
    <cellStyle name="Normal 6 4 5 2 2 2 4" xfId="35274" xr:uid="{00000000-0005-0000-0000-000002890000}"/>
    <cellStyle name="Normal 6 4 5 2 2 2 5" xfId="35275" xr:uid="{00000000-0005-0000-0000-000003890000}"/>
    <cellStyle name="Normal 6 4 5 2 2 2 6" xfId="35276" xr:uid="{00000000-0005-0000-0000-000004890000}"/>
    <cellStyle name="Normal 6 4 5 2 2 3" xfId="35277" xr:uid="{00000000-0005-0000-0000-000005890000}"/>
    <cellStyle name="Normal 6 4 5 2 2 3 2" xfId="35278" xr:uid="{00000000-0005-0000-0000-000006890000}"/>
    <cellStyle name="Normal 6 4 5 2 2 3 3" xfId="35279" xr:uid="{00000000-0005-0000-0000-000007890000}"/>
    <cellStyle name="Normal 6 4 5 2 2 3 4" xfId="35280" xr:uid="{00000000-0005-0000-0000-000008890000}"/>
    <cellStyle name="Normal 6 4 5 2 2 4" xfId="35281" xr:uid="{00000000-0005-0000-0000-000009890000}"/>
    <cellStyle name="Normal 6 4 5 2 2 4 2" xfId="35282" xr:uid="{00000000-0005-0000-0000-00000A890000}"/>
    <cellStyle name="Normal 6 4 5 2 2 4 3" xfId="35283" xr:uid="{00000000-0005-0000-0000-00000B890000}"/>
    <cellStyle name="Normal 6 4 5 2 2 4 4" xfId="35284" xr:uid="{00000000-0005-0000-0000-00000C890000}"/>
    <cellStyle name="Normal 6 4 5 2 2 5" xfId="35285" xr:uid="{00000000-0005-0000-0000-00000D890000}"/>
    <cellStyle name="Normal 6 4 5 2 2 5 2" xfId="35286" xr:uid="{00000000-0005-0000-0000-00000E890000}"/>
    <cellStyle name="Normal 6 4 5 2 2 5 3" xfId="35287" xr:uid="{00000000-0005-0000-0000-00000F890000}"/>
    <cellStyle name="Normal 6 4 5 2 2 5 4" xfId="35288" xr:uid="{00000000-0005-0000-0000-000010890000}"/>
    <cellStyle name="Normal 6 4 5 2 2 6" xfId="35289" xr:uid="{00000000-0005-0000-0000-000011890000}"/>
    <cellStyle name="Normal 6 4 5 2 2 6 2" xfId="35290" xr:uid="{00000000-0005-0000-0000-000012890000}"/>
    <cellStyle name="Normal 6 4 5 2 2 6 3" xfId="35291" xr:uid="{00000000-0005-0000-0000-000013890000}"/>
    <cellStyle name="Normal 6 4 5 2 2 7" xfId="35292" xr:uid="{00000000-0005-0000-0000-000014890000}"/>
    <cellStyle name="Normal 6 4 5 2 2 8" xfId="35293" xr:uid="{00000000-0005-0000-0000-000015890000}"/>
    <cellStyle name="Normal 6 4 5 2 2 9" xfId="35294" xr:uid="{00000000-0005-0000-0000-000016890000}"/>
    <cellStyle name="Normal 6 4 5 2 3" xfId="35295" xr:uid="{00000000-0005-0000-0000-000017890000}"/>
    <cellStyle name="Normal 6 4 5 2 3 2" xfId="35296" xr:uid="{00000000-0005-0000-0000-000018890000}"/>
    <cellStyle name="Normal 6 4 5 2 3 2 2" xfId="35297" xr:uid="{00000000-0005-0000-0000-000019890000}"/>
    <cellStyle name="Normal 6 4 5 2 3 2 3" xfId="35298" xr:uid="{00000000-0005-0000-0000-00001A890000}"/>
    <cellStyle name="Normal 6 4 5 2 3 2 4" xfId="35299" xr:uid="{00000000-0005-0000-0000-00001B890000}"/>
    <cellStyle name="Normal 6 4 5 2 3 3" xfId="35300" xr:uid="{00000000-0005-0000-0000-00001C890000}"/>
    <cellStyle name="Normal 6 4 5 2 3 3 2" xfId="35301" xr:uid="{00000000-0005-0000-0000-00001D890000}"/>
    <cellStyle name="Normal 6 4 5 2 3 3 3" xfId="35302" xr:uid="{00000000-0005-0000-0000-00001E890000}"/>
    <cellStyle name="Normal 6 4 5 2 3 4" xfId="35303" xr:uid="{00000000-0005-0000-0000-00001F890000}"/>
    <cellStyle name="Normal 6 4 5 2 3 5" xfId="35304" xr:uid="{00000000-0005-0000-0000-000020890000}"/>
    <cellStyle name="Normal 6 4 5 2 3 6" xfId="35305" xr:uid="{00000000-0005-0000-0000-000021890000}"/>
    <cellStyle name="Normal 6 4 5 2 4" xfId="35306" xr:uid="{00000000-0005-0000-0000-000022890000}"/>
    <cellStyle name="Normal 6 4 5 2 4 2" xfId="35307" xr:uid="{00000000-0005-0000-0000-000023890000}"/>
    <cellStyle name="Normal 6 4 5 2 4 3" xfId="35308" xr:uid="{00000000-0005-0000-0000-000024890000}"/>
    <cellStyle name="Normal 6 4 5 2 4 4" xfId="35309" xr:uid="{00000000-0005-0000-0000-000025890000}"/>
    <cellStyle name="Normal 6 4 5 2 5" xfId="35310" xr:uid="{00000000-0005-0000-0000-000026890000}"/>
    <cellStyle name="Normal 6 4 5 2 5 2" xfId="35311" xr:uid="{00000000-0005-0000-0000-000027890000}"/>
    <cellStyle name="Normal 6 4 5 2 5 3" xfId="35312" xr:uid="{00000000-0005-0000-0000-000028890000}"/>
    <cellStyle name="Normal 6 4 5 2 5 4" xfId="35313" xr:uid="{00000000-0005-0000-0000-000029890000}"/>
    <cellStyle name="Normal 6 4 5 2 6" xfId="35314" xr:uid="{00000000-0005-0000-0000-00002A890000}"/>
    <cellStyle name="Normal 6 4 5 2 6 2" xfId="35315" xr:uid="{00000000-0005-0000-0000-00002B890000}"/>
    <cellStyle name="Normal 6 4 5 2 6 3" xfId="35316" xr:uid="{00000000-0005-0000-0000-00002C890000}"/>
    <cellStyle name="Normal 6 4 5 2 6 4" xfId="35317" xr:uid="{00000000-0005-0000-0000-00002D890000}"/>
    <cellStyle name="Normal 6 4 5 2 7" xfId="35318" xr:uid="{00000000-0005-0000-0000-00002E890000}"/>
    <cellStyle name="Normal 6 4 5 2 7 2" xfId="35319" xr:uid="{00000000-0005-0000-0000-00002F890000}"/>
    <cellStyle name="Normal 6 4 5 2 7 3" xfId="35320" xr:uid="{00000000-0005-0000-0000-000030890000}"/>
    <cellStyle name="Normal 6 4 5 2 8" xfId="35321" xr:uid="{00000000-0005-0000-0000-000031890000}"/>
    <cellStyle name="Normal 6 4 5 2 9" xfId="35322" xr:uid="{00000000-0005-0000-0000-000032890000}"/>
    <cellStyle name="Normal 6 4 5 3" xfId="35323" xr:uid="{00000000-0005-0000-0000-000033890000}"/>
    <cellStyle name="Normal 6 4 5 3 2" xfId="35324" xr:uid="{00000000-0005-0000-0000-000034890000}"/>
    <cellStyle name="Normal 6 4 5 3 2 2" xfId="35325" xr:uid="{00000000-0005-0000-0000-000035890000}"/>
    <cellStyle name="Normal 6 4 5 3 2 2 2" xfId="35326" xr:uid="{00000000-0005-0000-0000-000036890000}"/>
    <cellStyle name="Normal 6 4 5 3 2 2 3" xfId="35327" xr:uid="{00000000-0005-0000-0000-000037890000}"/>
    <cellStyle name="Normal 6 4 5 3 2 2 4" xfId="35328" xr:uid="{00000000-0005-0000-0000-000038890000}"/>
    <cellStyle name="Normal 6 4 5 3 2 3" xfId="35329" xr:uid="{00000000-0005-0000-0000-000039890000}"/>
    <cellStyle name="Normal 6 4 5 3 2 3 2" xfId="35330" xr:uid="{00000000-0005-0000-0000-00003A890000}"/>
    <cellStyle name="Normal 6 4 5 3 2 3 3" xfId="35331" xr:uid="{00000000-0005-0000-0000-00003B890000}"/>
    <cellStyle name="Normal 6 4 5 3 2 4" xfId="35332" xr:uid="{00000000-0005-0000-0000-00003C890000}"/>
    <cellStyle name="Normal 6 4 5 3 2 5" xfId="35333" xr:uid="{00000000-0005-0000-0000-00003D890000}"/>
    <cellStyle name="Normal 6 4 5 3 2 6" xfId="35334" xr:uid="{00000000-0005-0000-0000-00003E890000}"/>
    <cellStyle name="Normal 6 4 5 3 3" xfId="35335" xr:uid="{00000000-0005-0000-0000-00003F890000}"/>
    <cellStyle name="Normal 6 4 5 3 3 2" xfId="35336" xr:uid="{00000000-0005-0000-0000-000040890000}"/>
    <cellStyle name="Normal 6 4 5 3 3 3" xfId="35337" xr:uid="{00000000-0005-0000-0000-000041890000}"/>
    <cellStyle name="Normal 6 4 5 3 3 4" xfId="35338" xr:uid="{00000000-0005-0000-0000-000042890000}"/>
    <cellStyle name="Normal 6 4 5 3 4" xfId="35339" xr:uid="{00000000-0005-0000-0000-000043890000}"/>
    <cellStyle name="Normal 6 4 5 3 4 2" xfId="35340" xr:uid="{00000000-0005-0000-0000-000044890000}"/>
    <cellStyle name="Normal 6 4 5 3 4 3" xfId="35341" xr:uid="{00000000-0005-0000-0000-000045890000}"/>
    <cellStyle name="Normal 6 4 5 3 4 4" xfId="35342" xr:uid="{00000000-0005-0000-0000-000046890000}"/>
    <cellStyle name="Normal 6 4 5 3 5" xfId="35343" xr:uid="{00000000-0005-0000-0000-000047890000}"/>
    <cellStyle name="Normal 6 4 5 3 5 2" xfId="35344" xr:uid="{00000000-0005-0000-0000-000048890000}"/>
    <cellStyle name="Normal 6 4 5 3 5 3" xfId="35345" xr:uid="{00000000-0005-0000-0000-000049890000}"/>
    <cellStyle name="Normal 6 4 5 3 5 4" xfId="35346" xr:uid="{00000000-0005-0000-0000-00004A890000}"/>
    <cellStyle name="Normal 6 4 5 3 6" xfId="35347" xr:uid="{00000000-0005-0000-0000-00004B890000}"/>
    <cellStyle name="Normal 6 4 5 3 6 2" xfId="35348" xr:uid="{00000000-0005-0000-0000-00004C890000}"/>
    <cellStyle name="Normal 6 4 5 3 6 3" xfId="35349" xr:uid="{00000000-0005-0000-0000-00004D890000}"/>
    <cellStyle name="Normal 6 4 5 3 7" xfId="35350" xr:uid="{00000000-0005-0000-0000-00004E890000}"/>
    <cellStyle name="Normal 6 4 5 3 8" xfId="35351" xr:uid="{00000000-0005-0000-0000-00004F890000}"/>
    <cellStyle name="Normal 6 4 5 3 9" xfId="35352" xr:uid="{00000000-0005-0000-0000-000050890000}"/>
    <cellStyle name="Normal 6 4 5 4" xfId="35353" xr:uid="{00000000-0005-0000-0000-000051890000}"/>
    <cellStyle name="Normal 6 4 5 4 2" xfId="35354" xr:uid="{00000000-0005-0000-0000-000052890000}"/>
    <cellStyle name="Normal 6 4 5 4 2 2" xfId="35355" xr:uid="{00000000-0005-0000-0000-000053890000}"/>
    <cellStyle name="Normal 6 4 5 4 2 3" xfId="35356" xr:uid="{00000000-0005-0000-0000-000054890000}"/>
    <cellStyle name="Normal 6 4 5 4 2 4" xfId="35357" xr:uid="{00000000-0005-0000-0000-000055890000}"/>
    <cellStyle name="Normal 6 4 5 4 3" xfId="35358" xr:uid="{00000000-0005-0000-0000-000056890000}"/>
    <cellStyle name="Normal 6 4 5 4 3 2" xfId="35359" xr:uid="{00000000-0005-0000-0000-000057890000}"/>
    <cellStyle name="Normal 6 4 5 4 3 3" xfId="35360" xr:uid="{00000000-0005-0000-0000-000058890000}"/>
    <cellStyle name="Normal 6 4 5 4 4" xfId="35361" xr:uid="{00000000-0005-0000-0000-000059890000}"/>
    <cellStyle name="Normal 6 4 5 4 5" xfId="35362" xr:uid="{00000000-0005-0000-0000-00005A890000}"/>
    <cellStyle name="Normal 6 4 5 4 6" xfId="35363" xr:uid="{00000000-0005-0000-0000-00005B890000}"/>
    <cellStyle name="Normal 6 4 5 5" xfId="35364" xr:uid="{00000000-0005-0000-0000-00005C890000}"/>
    <cellStyle name="Normal 6 4 5 5 2" xfId="35365" xr:uid="{00000000-0005-0000-0000-00005D890000}"/>
    <cellStyle name="Normal 6 4 5 5 3" xfId="35366" xr:uid="{00000000-0005-0000-0000-00005E890000}"/>
    <cellStyle name="Normal 6 4 5 5 4" xfId="35367" xr:uid="{00000000-0005-0000-0000-00005F890000}"/>
    <cellStyle name="Normal 6 4 5 6" xfId="35368" xr:uid="{00000000-0005-0000-0000-000060890000}"/>
    <cellStyle name="Normal 6 4 5 6 2" xfId="35369" xr:uid="{00000000-0005-0000-0000-000061890000}"/>
    <cellStyle name="Normal 6 4 5 6 3" xfId="35370" xr:uid="{00000000-0005-0000-0000-000062890000}"/>
    <cellStyle name="Normal 6 4 5 6 4" xfId="35371" xr:uid="{00000000-0005-0000-0000-000063890000}"/>
    <cellStyle name="Normal 6 4 5 7" xfId="35372" xr:uid="{00000000-0005-0000-0000-000064890000}"/>
    <cellStyle name="Normal 6 4 5 7 2" xfId="35373" xr:uid="{00000000-0005-0000-0000-000065890000}"/>
    <cellStyle name="Normal 6 4 5 7 3" xfId="35374" xr:uid="{00000000-0005-0000-0000-000066890000}"/>
    <cellStyle name="Normal 6 4 5 7 4" xfId="35375" xr:uid="{00000000-0005-0000-0000-000067890000}"/>
    <cellStyle name="Normal 6 4 5 8" xfId="35376" xr:uid="{00000000-0005-0000-0000-000068890000}"/>
    <cellStyle name="Normal 6 4 5 8 2" xfId="35377" xr:uid="{00000000-0005-0000-0000-000069890000}"/>
    <cellStyle name="Normal 6 4 5 8 3" xfId="35378" xr:uid="{00000000-0005-0000-0000-00006A890000}"/>
    <cellStyle name="Normal 6 4 5 9" xfId="35379" xr:uid="{00000000-0005-0000-0000-00006B890000}"/>
    <cellStyle name="Normal 6 4 6" xfId="35380" xr:uid="{00000000-0005-0000-0000-00006C890000}"/>
    <cellStyle name="Normal 6 4 6 10" xfId="35381" xr:uid="{00000000-0005-0000-0000-00006D890000}"/>
    <cellStyle name="Normal 6 4 6 11" xfId="35382" xr:uid="{00000000-0005-0000-0000-00006E890000}"/>
    <cellStyle name="Normal 6 4 6 2" xfId="35383" xr:uid="{00000000-0005-0000-0000-00006F890000}"/>
    <cellStyle name="Normal 6 4 6 2 10" xfId="35384" xr:uid="{00000000-0005-0000-0000-000070890000}"/>
    <cellStyle name="Normal 6 4 6 2 2" xfId="35385" xr:uid="{00000000-0005-0000-0000-000071890000}"/>
    <cellStyle name="Normal 6 4 6 2 2 2" xfId="35386" xr:uid="{00000000-0005-0000-0000-000072890000}"/>
    <cellStyle name="Normal 6 4 6 2 2 2 2" xfId="35387" xr:uid="{00000000-0005-0000-0000-000073890000}"/>
    <cellStyle name="Normal 6 4 6 2 2 2 2 2" xfId="35388" xr:uid="{00000000-0005-0000-0000-000074890000}"/>
    <cellStyle name="Normal 6 4 6 2 2 2 2 3" xfId="35389" xr:uid="{00000000-0005-0000-0000-000075890000}"/>
    <cellStyle name="Normal 6 4 6 2 2 2 2 4" xfId="35390" xr:uid="{00000000-0005-0000-0000-000076890000}"/>
    <cellStyle name="Normal 6 4 6 2 2 2 3" xfId="35391" xr:uid="{00000000-0005-0000-0000-000077890000}"/>
    <cellStyle name="Normal 6 4 6 2 2 2 3 2" xfId="35392" xr:uid="{00000000-0005-0000-0000-000078890000}"/>
    <cellStyle name="Normal 6 4 6 2 2 2 3 3" xfId="35393" xr:uid="{00000000-0005-0000-0000-000079890000}"/>
    <cellStyle name="Normal 6 4 6 2 2 2 4" xfId="35394" xr:uid="{00000000-0005-0000-0000-00007A890000}"/>
    <cellStyle name="Normal 6 4 6 2 2 2 5" xfId="35395" xr:uid="{00000000-0005-0000-0000-00007B890000}"/>
    <cellStyle name="Normal 6 4 6 2 2 2 6" xfId="35396" xr:uid="{00000000-0005-0000-0000-00007C890000}"/>
    <cellStyle name="Normal 6 4 6 2 2 3" xfId="35397" xr:uid="{00000000-0005-0000-0000-00007D890000}"/>
    <cellStyle name="Normal 6 4 6 2 2 3 2" xfId="35398" xr:uid="{00000000-0005-0000-0000-00007E890000}"/>
    <cellStyle name="Normal 6 4 6 2 2 3 3" xfId="35399" xr:uid="{00000000-0005-0000-0000-00007F890000}"/>
    <cellStyle name="Normal 6 4 6 2 2 3 4" xfId="35400" xr:uid="{00000000-0005-0000-0000-000080890000}"/>
    <cellStyle name="Normal 6 4 6 2 2 4" xfId="35401" xr:uid="{00000000-0005-0000-0000-000081890000}"/>
    <cellStyle name="Normal 6 4 6 2 2 4 2" xfId="35402" xr:uid="{00000000-0005-0000-0000-000082890000}"/>
    <cellStyle name="Normal 6 4 6 2 2 4 3" xfId="35403" xr:uid="{00000000-0005-0000-0000-000083890000}"/>
    <cellStyle name="Normal 6 4 6 2 2 4 4" xfId="35404" xr:uid="{00000000-0005-0000-0000-000084890000}"/>
    <cellStyle name="Normal 6 4 6 2 2 5" xfId="35405" xr:uid="{00000000-0005-0000-0000-000085890000}"/>
    <cellStyle name="Normal 6 4 6 2 2 5 2" xfId="35406" xr:uid="{00000000-0005-0000-0000-000086890000}"/>
    <cellStyle name="Normal 6 4 6 2 2 5 3" xfId="35407" xr:uid="{00000000-0005-0000-0000-000087890000}"/>
    <cellStyle name="Normal 6 4 6 2 2 5 4" xfId="35408" xr:uid="{00000000-0005-0000-0000-000088890000}"/>
    <cellStyle name="Normal 6 4 6 2 2 6" xfId="35409" xr:uid="{00000000-0005-0000-0000-000089890000}"/>
    <cellStyle name="Normal 6 4 6 2 2 6 2" xfId="35410" xr:uid="{00000000-0005-0000-0000-00008A890000}"/>
    <cellStyle name="Normal 6 4 6 2 2 6 3" xfId="35411" xr:uid="{00000000-0005-0000-0000-00008B890000}"/>
    <cellStyle name="Normal 6 4 6 2 2 7" xfId="35412" xr:uid="{00000000-0005-0000-0000-00008C890000}"/>
    <cellStyle name="Normal 6 4 6 2 2 8" xfId="35413" xr:uid="{00000000-0005-0000-0000-00008D890000}"/>
    <cellStyle name="Normal 6 4 6 2 2 9" xfId="35414" xr:uid="{00000000-0005-0000-0000-00008E890000}"/>
    <cellStyle name="Normal 6 4 6 2 3" xfId="35415" xr:uid="{00000000-0005-0000-0000-00008F890000}"/>
    <cellStyle name="Normal 6 4 6 2 3 2" xfId="35416" xr:uid="{00000000-0005-0000-0000-000090890000}"/>
    <cellStyle name="Normal 6 4 6 2 3 2 2" xfId="35417" xr:uid="{00000000-0005-0000-0000-000091890000}"/>
    <cellStyle name="Normal 6 4 6 2 3 2 3" xfId="35418" xr:uid="{00000000-0005-0000-0000-000092890000}"/>
    <cellStyle name="Normal 6 4 6 2 3 2 4" xfId="35419" xr:uid="{00000000-0005-0000-0000-000093890000}"/>
    <cellStyle name="Normal 6 4 6 2 3 3" xfId="35420" xr:uid="{00000000-0005-0000-0000-000094890000}"/>
    <cellStyle name="Normal 6 4 6 2 3 3 2" xfId="35421" xr:uid="{00000000-0005-0000-0000-000095890000}"/>
    <cellStyle name="Normal 6 4 6 2 3 3 3" xfId="35422" xr:uid="{00000000-0005-0000-0000-000096890000}"/>
    <cellStyle name="Normal 6 4 6 2 3 4" xfId="35423" xr:uid="{00000000-0005-0000-0000-000097890000}"/>
    <cellStyle name="Normal 6 4 6 2 3 5" xfId="35424" xr:uid="{00000000-0005-0000-0000-000098890000}"/>
    <cellStyle name="Normal 6 4 6 2 3 6" xfId="35425" xr:uid="{00000000-0005-0000-0000-000099890000}"/>
    <cellStyle name="Normal 6 4 6 2 4" xfId="35426" xr:uid="{00000000-0005-0000-0000-00009A890000}"/>
    <cellStyle name="Normal 6 4 6 2 4 2" xfId="35427" xr:uid="{00000000-0005-0000-0000-00009B890000}"/>
    <cellStyle name="Normal 6 4 6 2 4 3" xfId="35428" xr:uid="{00000000-0005-0000-0000-00009C890000}"/>
    <cellStyle name="Normal 6 4 6 2 4 4" xfId="35429" xr:uid="{00000000-0005-0000-0000-00009D890000}"/>
    <cellStyle name="Normal 6 4 6 2 5" xfId="35430" xr:uid="{00000000-0005-0000-0000-00009E890000}"/>
    <cellStyle name="Normal 6 4 6 2 5 2" xfId="35431" xr:uid="{00000000-0005-0000-0000-00009F890000}"/>
    <cellStyle name="Normal 6 4 6 2 5 3" xfId="35432" xr:uid="{00000000-0005-0000-0000-0000A0890000}"/>
    <cellStyle name="Normal 6 4 6 2 5 4" xfId="35433" xr:uid="{00000000-0005-0000-0000-0000A1890000}"/>
    <cellStyle name="Normal 6 4 6 2 6" xfId="35434" xr:uid="{00000000-0005-0000-0000-0000A2890000}"/>
    <cellStyle name="Normal 6 4 6 2 6 2" xfId="35435" xr:uid="{00000000-0005-0000-0000-0000A3890000}"/>
    <cellStyle name="Normal 6 4 6 2 6 3" xfId="35436" xr:uid="{00000000-0005-0000-0000-0000A4890000}"/>
    <cellStyle name="Normal 6 4 6 2 6 4" xfId="35437" xr:uid="{00000000-0005-0000-0000-0000A5890000}"/>
    <cellStyle name="Normal 6 4 6 2 7" xfId="35438" xr:uid="{00000000-0005-0000-0000-0000A6890000}"/>
    <cellStyle name="Normal 6 4 6 2 7 2" xfId="35439" xr:uid="{00000000-0005-0000-0000-0000A7890000}"/>
    <cellStyle name="Normal 6 4 6 2 7 3" xfId="35440" xr:uid="{00000000-0005-0000-0000-0000A8890000}"/>
    <cellStyle name="Normal 6 4 6 2 8" xfId="35441" xr:uid="{00000000-0005-0000-0000-0000A9890000}"/>
    <cellStyle name="Normal 6 4 6 2 9" xfId="35442" xr:uid="{00000000-0005-0000-0000-0000AA890000}"/>
    <cellStyle name="Normal 6 4 6 3" xfId="35443" xr:uid="{00000000-0005-0000-0000-0000AB890000}"/>
    <cellStyle name="Normal 6 4 6 3 2" xfId="35444" xr:uid="{00000000-0005-0000-0000-0000AC890000}"/>
    <cellStyle name="Normal 6 4 6 3 2 2" xfId="35445" xr:uid="{00000000-0005-0000-0000-0000AD890000}"/>
    <cellStyle name="Normal 6 4 6 3 2 2 2" xfId="35446" xr:uid="{00000000-0005-0000-0000-0000AE890000}"/>
    <cellStyle name="Normal 6 4 6 3 2 2 3" xfId="35447" xr:uid="{00000000-0005-0000-0000-0000AF890000}"/>
    <cellStyle name="Normal 6 4 6 3 2 2 4" xfId="35448" xr:uid="{00000000-0005-0000-0000-0000B0890000}"/>
    <cellStyle name="Normal 6 4 6 3 2 3" xfId="35449" xr:uid="{00000000-0005-0000-0000-0000B1890000}"/>
    <cellStyle name="Normal 6 4 6 3 2 3 2" xfId="35450" xr:uid="{00000000-0005-0000-0000-0000B2890000}"/>
    <cellStyle name="Normal 6 4 6 3 2 3 3" xfId="35451" xr:uid="{00000000-0005-0000-0000-0000B3890000}"/>
    <cellStyle name="Normal 6 4 6 3 2 4" xfId="35452" xr:uid="{00000000-0005-0000-0000-0000B4890000}"/>
    <cellStyle name="Normal 6 4 6 3 2 5" xfId="35453" xr:uid="{00000000-0005-0000-0000-0000B5890000}"/>
    <cellStyle name="Normal 6 4 6 3 2 6" xfId="35454" xr:uid="{00000000-0005-0000-0000-0000B6890000}"/>
    <cellStyle name="Normal 6 4 6 3 3" xfId="35455" xr:uid="{00000000-0005-0000-0000-0000B7890000}"/>
    <cellStyle name="Normal 6 4 6 3 3 2" xfId="35456" xr:uid="{00000000-0005-0000-0000-0000B8890000}"/>
    <cellStyle name="Normal 6 4 6 3 3 3" xfId="35457" xr:uid="{00000000-0005-0000-0000-0000B9890000}"/>
    <cellStyle name="Normal 6 4 6 3 3 4" xfId="35458" xr:uid="{00000000-0005-0000-0000-0000BA890000}"/>
    <cellStyle name="Normal 6 4 6 3 4" xfId="35459" xr:uid="{00000000-0005-0000-0000-0000BB890000}"/>
    <cellStyle name="Normal 6 4 6 3 4 2" xfId="35460" xr:uid="{00000000-0005-0000-0000-0000BC890000}"/>
    <cellStyle name="Normal 6 4 6 3 4 3" xfId="35461" xr:uid="{00000000-0005-0000-0000-0000BD890000}"/>
    <cellStyle name="Normal 6 4 6 3 4 4" xfId="35462" xr:uid="{00000000-0005-0000-0000-0000BE890000}"/>
    <cellStyle name="Normal 6 4 6 3 5" xfId="35463" xr:uid="{00000000-0005-0000-0000-0000BF890000}"/>
    <cellStyle name="Normal 6 4 6 3 5 2" xfId="35464" xr:uid="{00000000-0005-0000-0000-0000C0890000}"/>
    <cellStyle name="Normal 6 4 6 3 5 3" xfId="35465" xr:uid="{00000000-0005-0000-0000-0000C1890000}"/>
    <cellStyle name="Normal 6 4 6 3 5 4" xfId="35466" xr:uid="{00000000-0005-0000-0000-0000C2890000}"/>
    <cellStyle name="Normal 6 4 6 3 6" xfId="35467" xr:uid="{00000000-0005-0000-0000-0000C3890000}"/>
    <cellStyle name="Normal 6 4 6 3 6 2" xfId="35468" xr:uid="{00000000-0005-0000-0000-0000C4890000}"/>
    <cellStyle name="Normal 6 4 6 3 6 3" xfId="35469" xr:uid="{00000000-0005-0000-0000-0000C5890000}"/>
    <cellStyle name="Normal 6 4 6 3 7" xfId="35470" xr:uid="{00000000-0005-0000-0000-0000C6890000}"/>
    <cellStyle name="Normal 6 4 6 3 8" xfId="35471" xr:uid="{00000000-0005-0000-0000-0000C7890000}"/>
    <cellStyle name="Normal 6 4 6 3 9" xfId="35472" xr:uid="{00000000-0005-0000-0000-0000C8890000}"/>
    <cellStyle name="Normal 6 4 6 4" xfId="35473" xr:uid="{00000000-0005-0000-0000-0000C9890000}"/>
    <cellStyle name="Normal 6 4 6 4 2" xfId="35474" xr:uid="{00000000-0005-0000-0000-0000CA890000}"/>
    <cellStyle name="Normal 6 4 6 4 2 2" xfId="35475" xr:uid="{00000000-0005-0000-0000-0000CB890000}"/>
    <cellStyle name="Normal 6 4 6 4 2 3" xfId="35476" xr:uid="{00000000-0005-0000-0000-0000CC890000}"/>
    <cellStyle name="Normal 6 4 6 4 2 4" xfId="35477" xr:uid="{00000000-0005-0000-0000-0000CD890000}"/>
    <cellStyle name="Normal 6 4 6 4 3" xfId="35478" xr:uid="{00000000-0005-0000-0000-0000CE890000}"/>
    <cellStyle name="Normal 6 4 6 4 3 2" xfId="35479" xr:uid="{00000000-0005-0000-0000-0000CF890000}"/>
    <cellStyle name="Normal 6 4 6 4 3 3" xfId="35480" xr:uid="{00000000-0005-0000-0000-0000D0890000}"/>
    <cellStyle name="Normal 6 4 6 4 4" xfId="35481" xr:uid="{00000000-0005-0000-0000-0000D1890000}"/>
    <cellStyle name="Normal 6 4 6 4 5" xfId="35482" xr:uid="{00000000-0005-0000-0000-0000D2890000}"/>
    <cellStyle name="Normal 6 4 6 4 6" xfId="35483" xr:uid="{00000000-0005-0000-0000-0000D3890000}"/>
    <cellStyle name="Normal 6 4 6 5" xfId="35484" xr:uid="{00000000-0005-0000-0000-0000D4890000}"/>
    <cellStyle name="Normal 6 4 6 5 2" xfId="35485" xr:uid="{00000000-0005-0000-0000-0000D5890000}"/>
    <cellStyle name="Normal 6 4 6 5 3" xfId="35486" xr:uid="{00000000-0005-0000-0000-0000D6890000}"/>
    <cellStyle name="Normal 6 4 6 5 4" xfId="35487" xr:uid="{00000000-0005-0000-0000-0000D7890000}"/>
    <cellStyle name="Normal 6 4 6 6" xfId="35488" xr:uid="{00000000-0005-0000-0000-0000D8890000}"/>
    <cellStyle name="Normal 6 4 6 6 2" xfId="35489" xr:uid="{00000000-0005-0000-0000-0000D9890000}"/>
    <cellStyle name="Normal 6 4 6 6 3" xfId="35490" xr:uid="{00000000-0005-0000-0000-0000DA890000}"/>
    <cellStyle name="Normal 6 4 6 6 4" xfId="35491" xr:uid="{00000000-0005-0000-0000-0000DB890000}"/>
    <cellStyle name="Normal 6 4 6 7" xfId="35492" xr:uid="{00000000-0005-0000-0000-0000DC890000}"/>
    <cellStyle name="Normal 6 4 6 7 2" xfId="35493" xr:uid="{00000000-0005-0000-0000-0000DD890000}"/>
    <cellStyle name="Normal 6 4 6 7 3" xfId="35494" xr:uid="{00000000-0005-0000-0000-0000DE890000}"/>
    <cellStyle name="Normal 6 4 6 7 4" xfId="35495" xr:uid="{00000000-0005-0000-0000-0000DF890000}"/>
    <cellStyle name="Normal 6 4 6 8" xfId="35496" xr:uid="{00000000-0005-0000-0000-0000E0890000}"/>
    <cellStyle name="Normal 6 4 6 8 2" xfId="35497" xr:uid="{00000000-0005-0000-0000-0000E1890000}"/>
    <cellStyle name="Normal 6 4 6 8 3" xfId="35498" xr:uid="{00000000-0005-0000-0000-0000E2890000}"/>
    <cellStyle name="Normal 6 4 6 9" xfId="35499" xr:uid="{00000000-0005-0000-0000-0000E3890000}"/>
    <cellStyle name="Normal 6 4 7" xfId="35500" xr:uid="{00000000-0005-0000-0000-0000E4890000}"/>
    <cellStyle name="Normal 6 4 7 10" xfId="35501" xr:uid="{00000000-0005-0000-0000-0000E5890000}"/>
    <cellStyle name="Normal 6 4 7 2" xfId="35502" xr:uid="{00000000-0005-0000-0000-0000E6890000}"/>
    <cellStyle name="Normal 6 4 7 2 2" xfId="35503" xr:uid="{00000000-0005-0000-0000-0000E7890000}"/>
    <cellStyle name="Normal 6 4 7 2 2 2" xfId="35504" xr:uid="{00000000-0005-0000-0000-0000E8890000}"/>
    <cellStyle name="Normal 6 4 7 2 2 2 2" xfId="35505" xr:uid="{00000000-0005-0000-0000-0000E9890000}"/>
    <cellStyle name="Normal 6 4 7 2 2 2 3" xfId="35506" xr:uid="{00000000-0005-0000-0000-0000EA890000}"/>
    <cellStyle name="Normal 6 4 7 2 2 2 4" xfId="35507" xr:uid="{00000000-0005-0000-0000-0000EB890000}"/>
    <cellStyle name="Normal 6 4 7 2 2 3" xfId="35508" xr:uid="{00000000-0005-0000-0000-0000EC890000}"/>
    <cellStyle name="Normal 6 4 7 2 2 3 2" xfId="35509" xr:uid="{00000000-0005-0000-0000-0000ED890000}"/>
    <cellStyle name="Normal 6 4 7 2 2 3 3" xfId="35510" xr:uid="{00000000-0005-0000-0000-0000EE890000}"/>
    <cellStyle name="Normal 6 4 7 2 2 4" xfId="35511" xr:uid="{00000000-0005-0000-0000-0000EF890000}"/>
    <cellStyle name="Normal 6 4 7 2 2 5" xfId="35512" xr:uid="{00000000-0005-0000-0000-0000F0890000}"/>
    <cellStyle name="Normal 6 4 7 2 2 6" xfId="35513" xr:uid="{00000000-0005-0000-0000-0000F1890000}"/>
    <cellStyle name="Normal 6 4 7 2 3" xfId="35514" xr:uid="{00000000-0005-0000-0000-0000F2890000}"/>
    <cellStyle name="Normal 6 4 7 2 3 2" xfId="35515" xr:uid="{00000000-0005-0000-0000-0000F3890000}"/>
    <cellStyle name="Normal 6 4 7 2 3 3" xfId="35516" xr:uid="{00000000-0005-0000-0000-0000F4890000}"/>
    <cellStyle name="Normal 6 4 7 2 3 4" xfId="35517" xr:uid="{00000000-0005-0000-0000-0000F5890000}"/>
    <cellStyle name="Normal 6 4 7 2 4" xfId="35518" xr:uid="{00000000-0005-0000-0000-0000F6890000}"/>
    <cellStyle name="Normal 6 4 7 2 4 2" xfId="35519" xr:uid="{00000000-0005-0000-0000-0000F7890000}"/>
    <cellStyle name="Normal 6 4 7 2 4 3" xfId="35520" xr:uid="{00000000-0005-0000-0000-0000F8890000}"/>
    <cellStyle name="Normal 6 4 7 2 4 4" xfId="35521" xr:uid="{00000000-0005-0000-0000-0000F9890000}"/>
    <cellStyle name="Normal 6 4 7 2 5" xfId="35522" xr:uid="{00000000-0005-0000-0000-0000FA890000}"/>
    <cellStyle name="Normal 6 4 7 2 5 2" xfId="35523" xr:uid="{00000000-0005-0000-0000-0000FB890000}"/>
    <cellStyle name="Normal 6 4 7 2 5 3" xfId="35524" xr:uid="{00000000-0005-0000-0000-0000FC890000}"/>
    <cellStyle name="Normal 6 4 7 2 5 4" xfId="35525" xr:uid="{00000000-0005-0000-0000-0000FD890000}"/>
    <cellStyle name="Normal 6 4 7 2 6" xfId="35526" xr:uid="{00000000-0005-0000-0000-0000FE890000}"/>
    <cellStyle name="Normal 6 4 7 2 6 2" xfId="35527" xr:uid="{00000000-0005-0000-0000-0000FF890000}"/>
    <cellStyle name="Normal 6 4 7 2 6 3" xfId="35528" xr:uid="{00000000-0005-0000-0000-0000008A0000}"/>
    <cellStyle name="Normal 6 4 7 2 7" xfId="35529" xr:uid="{00000000-0005-0000-0000-0000018A0000}"/>
    <cellStyle name="Normal 6 4 7 2 8" xfId="35530" xr:uid="{00000000-0005-0000-0000-0000028A0000}"/>
    <cellStyle name="Normal 6 4 7 2 9" xfId="35531" xr:uid="{00000000-0005-0000-0000-0000038A0000}"/>
    <cellStyle name="Normal 6 4 7 3" xfId="35532" xr:uid="{00000000-0005-0000-0000-0000048A0000}"/>
    <cellStyle name="Normal 6 4 7 3 2" xfId="35533" xr:uid="{00000000-0005-0000-0000-0000058A0000}"/>
    <cellStyle name="Normal 6 4 7 3 2 2" xfId="35534" xr:uid="{00000000-0005-0000-0000-0000068A0000}"/>
    <cellStyle name="Normal 6 4 7 3 2 3" xfId="35535" xr:uid="{00000000-0005-0000-0000-0000078A0000}"/>
    <cellStyle name="Normal 6 4 7 3 2 4" xfId="35536" xr:uid="{00000000-0005-0000-0000-0000088A0000}"/>
    <cellStyle name="Normal 6 4 7 3 3" xfId="35537" xr:uid="{00000000-0005-0000-0000-0000098A0000}"/>
    <cellStyle name="Normal 6 4 7 3 3 2" xfId="35538" xr:uid="{00000000-0005-0000-0000-00000A8A0000}"/>
    <cellStyle name="Normal 6 4 7 3 3 3" xfId="35539" xr:uid="{00000000-0005-0000-0000-00000B8A0000}"/>
    <cellStyle name="Normal 6 4 7 3 4" xfId="35540" xr:uid="{00000000-0005-0000-0000-00000C8A0000}"/>
    <cellStyle name="Normal 6 4 7 3 5" xfId="35541" xr:uid="{00000000-0005-0000-0000-00000D8A0000}"/>
    <cellStyle name="Normal 6 4 7 3 6" xfId="35542" xr:uid="{00000000-0005-0000-0000-00000E8A0000}"/>
    <cellStyle name="Normal 6 4 7 4" xfId="35543" xr:uid="{00000000-0005-0000-0000-00000F8A0000}"/>
    <cellStyle name="Normal 6 4 7 4 2" xfId="35544" xr:uid="{00000000-0005-0000-0000-0000108A0000}"/>
    <cellStyle name="Normal 6 4 7 4 3" xfId="35545" xr:uid="{00000000-0005-0000-0000-0000118A0000}"/>
    <cellStyle name="Normal 6 4 7 4 4" xfId="35546" xr:uid="{00000000-0005-0000-0000-0000128A0000}"/>
    <cellStyle name="Normal 6 4 7 5" xfId="35547" xr:uid="{00000000-0005-0000-0000-0000138A0000}"/>
    <cellStyle name="Normal 6 4 7 5 2" xfId="35548" xr:uid="{00000000-0005-0000-0000-0000148A0000}"/>
    <cellStyle name="Normal 6 4 7 5 3" xfId="35549" xr:uid="{00000000-0005-0000-0000-0000158A0000}"/>
    <cellStyle name="Normal 6 4 7 5 4" xfId="35550" xr:uid="{00000000-0005-0000-0000-0000168A0000}"/>
    <cellStyle name="Normal 6 4 7 6" xfId="35551" xr:uid="{00000000-0005-0000-0000-0000178A0000}"/>
    <cellStyle name="Normal 6 4 7 6 2" xfId="35552" xr:uid="{00000000-0005-0000-0000-0000188A0000}"/>
    <cellStyle name="Normal 6 4 7 6 3" xfId="35553" xr:uid="{00000000-0005-0000-0000-0000198A0000}"/>
    <cellStyle name="Normal 6 4 7 6 4" xfId="35554" xr:uid="{00000000-0005-0000-0000-00001A8A0000}"/>
    <cellStyle name="Normal 6 4 7 7" xfId="35555" xr:uid="{00000000-0005-0000-0000-00001B8A0000}"/>
    <cellStyle name="Normal 6 4 7 7 2" xfId="35556" xr:uid="{00000000-0005-0000-0000-00001C8A0000}"/>
    <cellStyle name="Normal 6 4 7 7 3" xfId="35557" xr:uid="{00000000-0005-0000-0000-00001D8A0000}"/>
    <cellStyle name="Normal 6 4 7 8" xfId="35558" xr:uid="{00000000-0005-0000-0000-00001E8A0000}"/>
    <cellStyle name="Normal 6 4 7 9" xfId="35559" xr:uid="{00000000-0005-0000-0000-00001F8A0000}"/>
    <cellStyle name="Normal 6 4 8" xfId="35560" xr:uid="{00000000-0005-0000-0000-0000208A0000}"/>
    <cellStyle name="Normal 6 4 8 2" xfId="35561" xr:uid="{00000000-0005-0000-0000-0000218A0000}"/>
    <cellStyle name="Normal 6 4 8 2 2" xfId="35562" xr:uid="{00000000-0005-0000-0000-0000228A0000}"/>
    <cellStyle name="Normal 6 4 8 2 2 2" xfId="35563" xr:uid="{00000000-0005-0000-0000-0000238A0000}"/>
    <cellStyle name="Normal 6 4 8 2 2 3" xfId="35564" xr:uid="{00000000-0005-0000-0000-0000248A0000}"/>
    <cellStyle name="Normal 6 4 8 2 2 4" xfId="35565" xr:uid="{00000000-0005-0000-0000-0000258A0000}"/>
    <cellStyle name="Normal 6 4 8 2 3" xfId="35566" xr:uid="{00000000-0005-0000-0000-0000268A0000}"/>
    <cellStyle name="Normal 6 4 8 2 3 2" xfId="35567" xr:uid="{00000000-0005-0000-0000-0000278A0000}"/>
    <cellStyle name="Normal 6 4 8 2 3 3" xfId="35568" xr:uid="{00000000-0005-0000-0000-0000288A0000}"/>
    <cellStyle name="Normal 6 4 8 2 4" xfId="35569" xr:uid="{00000000-0005-0000-0000-0000298A0000}"/>
    <cellStyle name="Normal 6 4 8 2 5" xfId="35570" xr:uid="{00000000-0005-0000-0000-00002A8A0000}"/>
    <cellStyle name="Normal 6 4 8 2 6" xfId="35571" xr:uid="{00000000-0005-0000-0000-00002B8A0000}"/>
    <cellStyle name="Normal 6 4 8 3" xfId="35572" xr:uid="{00000000-0005-0000-0000-00002C8A0000}"/>
    <cellStyle name="Normal 6 4 8 3 2" xfId="35573" xr:uid="{00000000-0005-0000-0000-00002D8A0000}"/>
    <cellStyle name="Normal 6 4 8 3 3" xfId="35574" xr:uid="{00000000-0005-0000-0000-00002E8A0000}"/>
    <cellStyle name="Normal 6 4 8 3 4" xfId="35575" xr:uid="{00000000-0005-0000-0000-00002F8A0000}"/>
    <cellStyle name="Normal 6 4 8 4" xfId="35576" xr:uid="{00000000-0005-0000-0000-0000308A0000}"/>
    <cellStyle name="Normal 6 4 8 4 2" xfId="35577" xr:uid="{00000000-0005-0000-0000-0000318A0000}"/>
    <cellStyle name="Normal 6 4 8 4 3" xfId="35578" xr:uid="{00000000-0005-0000-0000-0000328A0000}"/>
    <cellStyle name="Normal 6 4 8 4 4" xfId="35579" xr:uid="{00000000-0005-0000-0000-0000338A0000}"/>
    <cellStyle name="Normal 6 4 8 5" xfId="35580" xr:uid="{00000000-0005-0000-0000-0000348A0000}"/>
    <cellStyle name="Normal 6 4 8 5 2" xfId="35581" xr:uid="{00000000-0005-0000-0000-0000358A0000}"/>
    <cellStyle name="Normal 6 4 8 5 3" xfId="35582" xr:uid="{00000000-0005-0000-0000-0000368A0000}"/>
    <cellStyle name="Normal 6 4 8 5 4" xfId="35583" xr:uid="{00000000-0005-0000-0000-0000378A0000}"/>
    <cellStyle name="Normal 6 4 8 6" xfId="35584" xr:uid="{00000000-0005-0000-0000-0000388A0000}"/>
    <cellStyle name="Normal 6 4 8 6 2" xfId="35585" xr:uid="{00000000-0005-0000-0000-0000398A0000}"/>
    <cellStyle name="Normal 6 4 8 6 3" xfId="35586" xr:uid="{00000000-0005-0000-0000-00003A8A0000}"/>
    <cellStyle name="Normal 6 4 8 7" xfId="35587" xr:uid="{00000000-0005-0000-0000-00003B8A0000}"/>
    <cellStyle name="Normal 6 4 8 8" xfId="35588" xr:uid="{00000000-0005-0000-0000-00003C8A0000}"/>
    <cellStyle name="Normal 6 4 8 9" xfId="35589" xr:uid="{00000000-0005-0000-0000-00003D8A0000}"/>
    <cellStyle name="Normal 6 4 9" xfId="35590" xr:uid="{00000000-0005-0000-0000-00003E8A0000}"/>
    <cellStyle name="Normal 6 4 9 2" xfId="35591" xr:uid="{00000000-0005-0000-0000-00003F8A0000}"/>
    <cellStyle name="Normal 6 4 9 2 2" xfId="35592" xr:uid="{00000000-0005-0000-0000-0000408A0000}"/>
    <cellStyle name="Normal 6 4 9 2 2 2" xfId="35593" xr:uid="{00000000-0005-0000-0000-0000418A0000}"/>
    <cellStyle name="Normal 6 4 9 2 2 3" xfId="35594" xr:uid="{00000000-0005-0000-0000-0000428A0000}"/>
    <cellStyle name="Normal 6 4 9 2 2 4" xfId="35595" xr:uid="{00000000-0005-0000-0000-0000438A0000}"/>
    <cellStyle name="Normal 6 4 9 2 3" xfId="35596" xr:uid="{00000000-0005-0000-0000-0000448A0000}"/>
    <cellStyle name="Normal 6 4 9 2 3 2" xfId="35597" xr:uid="{00000000-0005-0000-0000-0000458A0000}"/>
    <cellStyle name="Normal 6 4 9 2 3 3" xfId="35598" xr:uid="{00000000-0005-0000-0000-0000468A0000}"/>
    <cellStyle name="Normal 6 4 9 2 4" xfId="35599" xr:uid="{00000000-0005-0000-0000-0000478A0000}"/>
    <cellStyle name="Normal 6 4 9 2 5" xfId="35600" xr:uid="{00000000-0005-0000-0000-0000488A0000}"/>
    <cellStyle name="Normal 6 4 9 2 6" xfId="35601" xr:uid="{00000000-0005-0000-0000-0000498A0000}"/>
    <cellStyle name="Normal 6 4 9 3" xfId="35602" xr:uid="{00000000-0005-0000-0000-00004A8A0000}"/>
    <cellStyle name="Normal 6 4 9 3 2" xfId="35603" xr:uid="{00000000-0005-0000-0000-00004B8A0000}"/>
    <cellStyle name="Normal 6 4 9 3 3" xfId="35604" xr:uid="{00000000-0005-0000-0000-00004C8A0000}"/>
    <cellStyle name="Normal 6 4 9 3 4" xfId="35605" xr:uid="{00000000-0005-0000-0000-00004D8A0000}"/>
    <cellStyle name="Normal 6 4 9 4" xfId="35606" xr:uid="{00000000-0005-0000-0000-00004E8A0000}"/>
    <cellStyle name="Normal 6 4 9 4 2" xfId="35607" xr:uid="{00000000-0005-0000-0000-00004F8A0000}"/>
    <cellStyle name="Normal 6 4 9 4 3" xfId="35608" xr:uid="{00000000-0005-0000-0000-0000508A0000}"/>
    <cellStyle name="Normal 6 4 9 4 4" xfId="35609" xr:uid="{00000000-0005-0000-0000-0000518A0000}"/>
    <cellStyle name="Normal 6 4 9 5" xfId="35610" xr:uid="{00000000-0005-0000-0000-0000528A0000}"/>
    <cellStyle name="Normal 6 4 9 5 2" xfId="35611" xr:uid="{00000000-0005-0000-0000-0000538A0000}"/>
    <cellStyle name="Normal 6 4 9 5 3" xfId="35612" xr:uid="{00000000-0005-0000-0000-0000548A0000}"/>
    <cellStyle name="Normal 6 4 9 5 4" xfId="35613" xr:uid="{00000000-0005-0000-0000-0000558A0000}"/>
    <cellStyle name="Normal 6 4 9 6" xfId="35614" xr:uid="{00000000-0005-0000-0000-0000568A0000}"/>
    <cellStyle name="Normal 6 4 9 6 2" xfId="35615" xr:uid="{00000000-0005-0000-0000-0000578A0000}"/>
    <cellStyle name="Normal 6 4 9 6 3" xfId="35616" xr:uid="{00000000-0005-0000-0000-0000588A0000}"/>
    <cellStyle name="Normal 6 4 9 7" xfId="35617" xr:uid="{00000000-0005-0000-0000-0000598A0000}"/>
    <cellStyle name="Normal 6 4 9 8" xfId="35618" xr:uid="{00000000-0005-0000-0000-00005A8A0000}"/>
    <cellStyle name="Normal 6 4 9 9" xfId="35619" xr:uid="{00000000-0005-0000-0000-00005B8A0000}"/>
    <cellStyle name="Normal 6 5" xfId="139" xr:uid="{00000000-0005-0000-0000-00005C8A0000}"/>
    <cellStyle name="Normal 6 5 10" xfId="35620" xr:uid="{00000000-0005-0000-0000-00005D8A0000}"/>
    <cellStyle name="Normal 6 5 10 2" xfId="35621" xr:uid="{00000000-0005-0000-0000-00005E8A0000}"/>
    <cellStyle name="Normal 6 5 10 2 2" xfId="35622" xr:uid="{00000000-0005-0000-0000-00005F8A0000}"/>
    <cellStyle name="Normal 6 5 10 2 2 2" xfId="35623" xr:uid="{00000000-0005-0000-0000-0000608A0000}"/>
    <cellStyle name="Normal 6 5 10 2 2 3" xfId="35624" xr:uid="{00000000-0005-0000-0000-0000618A0000}"/>
    <cellStyle name="Normal 6 5 10 2 2 4" xfId="35625" xr:uid="{00000000-0005-0000-0000-0000628A0000}"/>
    <cellStyle name="Normal 6 5 10 2 3" xfId="35626" xr:uid="{00000000-0005-0000-0000-0000638A0000}"/>
    <cellStyle name="Normal 6 5 10 2 3 2" xfId="35627" xr:uid="{00000000-0005-0000-0000-0000648A0000}"/>
    <cellStyle name="Normal 6 5 10 2 3 3" xfId="35628" xr:uid="{00000000-0005-0000-0000-0000658A0000}"/>
    <cellStyle name="Normal 6 5 10 2 4" xfId="35629" xr:uid="{00000000-0005-0000-0000-0000668A0000}"/>
    <cellStyle name="Normal 6 5 10 2 5" xfId="35630" xr:uid="{00000000-0005-0000-0000-0000678A0000}"/>
    <cellStyle name="Normal 6 5 10 2 6" xfId="35631" xr:uid="{00000000-0005-0000-0000-0000688A0000}"/>
    <cellStyle name="Normal 6 5 10 3" xfId="35632" xr:uid="{00000000-0005-0000-0000-0000698A0000}"/>
    <cellStyle name="Normal 6 5 10 3 2" xfId="35633" xr:uid="{00000000-0005-0000-0000-00006A8A0000}"/>
    <cellStyle name="Normal 6 5 10 3 3" xfId="35634" xr:uid="{00000000-0005-0000-0000-00006B8A0000}"/>
    <cellStyle name="Normal 6 5 10 3 4" xfId="35635" xr:uid="{00000000-0005-0000-0000-00006C8A0000}"/>
    <cellStyle name="Normal 6 5 10 4" xfId="35636" xr:uid="{00000000-0005-0000-0000-00006D8A0000}"/>
    <cellStyle name="Normal 6 5 10 4 2" xfId="35637" xr:uid="{00000000-0005-0000-0000-00006E8A0000}"/>
    <cellStyle name="Normal 6 5 10 4 3" xfId="35638" xr:uid="{00000000-0005-0000-0000-00006F8A0000}"/>
    <cellStyle name="Normal 6 5 10 4 4" xfId="35639" xr:uid="{00000000-0005-0000-0000-0000708A0000}"/>
    <cellStyle name="Normal 6 5 10 5" xfId="35640" xr:uid="{00000000-0005-0000-0000-0000718A0000}"/>
    <cellStyle name="Normal 6 5 10 5 2" xfId="35641" xr:uid="{00000000-0005-0000-0000-0000728A0000}"/>
    <cellStyle name="Normal 6 5 10 5 3" xfId="35642" xr:uid="{00000000-0005-0000-0000-0000738A0000}"/>
    <cellStyle name="Normal 6 5 10 5 4" xfId="35643" xr:uid="{00000000-0005-0000-0000-0000748A0000}"/>
    <cellStyle name="Normal 6 5 10 6" xfId="35644" xr:uid="{00000000-0005-0000-0000-0000758A0000}"/>
    <cellStyle name="Normal 6 5 10 6 2" xfId="35645" xr:uid="{00000000-0005-0000-0000-0000768A0000}"/>
    <cellStyle name="Normal 6 5 10 6 3" xfId="35646" xr:uid="{00000000-0005-0000-0000-0000778A0000}"/>
    <cellStyle name="Normal 6 5 10 7" xfId="35647" xr:uid="{00000000-0005-0000-0000-0000788A0000}"/>
    <cellStyle name="Normal 6 5 10 8" xfId="35648" xr:uid="{00000000-0005-0000-0000-0000798A0000}"/>
    <cellStyle name="Normal 6 5 10 9" xfId="35649" xr:uid="{00000000-0005-0000-0000-00007A8A0000}"/>
    <cellStyle name="Normal 6 5 11" xfId="35650" xr:uid="{00000000-0005-0000-0000-00007B8A0000}"/>
    <cellStyle name="Normal 6 5 11 2" xfId="35651" xr:uid="{00000000-0005-0000-0000-00007C8A0000}"/>
    <cellStyle name="Normal 6 5 11 2 2" xfId="35652" xr:uid="{00000000-0005-0000-0000-00007D8A0000}"/>
    <cellStyle name="Normal 6 5 11 2 2 2" xfId="35653" xr:uid="{00000000-0005-0000-0000-00007E8A0000}"/>
    <cellStyle name="Normal 6 5 11 2 2 3" xfId="35654" xr:uid="{00000000-0005-0000-0000-00007F8A0000}"/>
    <cellStyle name="Normal 6 5 11 2 2 4" xfId="35655" xr:uid="{00000000-0005-0000-0000-0000808A0000}"/>
    <cellStyle name="Normal 6 5 11 2 3" xfId="35656" xr:uid="{00000000-0005-0000-0000-0000818A0000}"/>
    <cellStyle name="Normal 6 5 11 2 3 2" xfId="35657" xr:uid="{00000000-0005-0000-0000-0000828A0000}"/>
    <cellStyle name="Normal 6 5 11 2 3 3" xfId="35658" xr:uid="{00000000-0005-0000-0000-0000838A0000}"/>
    <cellStyle name="Normal 6 5 11 2 4" xfId="35659" xr:uid="{00000000-0005-0000-0000-0000848A0000}"/>
    <cellStyle name="Normal 6 5 11 2 5" xfId="35660" xr:uid="{00000000-0005-0000-0000-0000858A0000}"/>
    <cellStyle name="Normal 6 5 11 2 6" xfId="35661" xr:uid="{00000000-0005-0000-0000-0000868A0000}"/>
    <cellStyle name="Normal 6 5 11 3" xfId="35662" xr:uid="{00000000-0005-0000-0000-0000878A0000}"/>
    <cellStyle name="Normal 6 5 11 3 2" xfId="35663" xr:uid="{00000000-0005-0000-0000-0000888A0000}"/>
    <cellStyle name="Normal 6 5 11 3 3" xfId="35664" xr:uid="{00000000-0005-0000-0000-0000898A0000}"/>
    <cellStyle name="Normal 6 5 11 3 4" xfId="35665" xr:uid="{00000000-0005-0000-0000-00008A8A0000}"/>
    <cellStyle name="Normal 6 5 11 4" xfId="35666" xr:uid="{00000000-0005-0000-0000-00008B8A0000}"/>
    <cellStyle name="Normal 6 5 11 4 2" xfId="35667" xr:uid="{00000000-0005-0000-0000-00008C8A0000}"/>
    <cellStyle name="Normal 6 5 11 4 3" xfId="35668" xr:uid="{00000000-0005-0000-0000-00008D8A0000}"/>
    <cellStyle name="Normal 6 5 11 4 4" xfId="35669" xr:uid="{00000000-0005-0000-0000-00008E8A0000}"/>
    <cellStyle name="Normal 6 5 11 5" xfId="35670" xr:uid="{00000000-0005-0000-0000-00008F8A0000}"/>
    <cellStyle name="Normal 6 5 11 5 2" xfId="35671" xr:uid="{00000000-0005-0000-0000-0000908A0000}"/>
    <cellStyle name="Normal 6 5 11 5 3" xfId="35672" xr:uid="{00000000-0005-0000-0000-0000918A0000}"/>
    <cellStyle name="Normal 6 5 11 6" xfId="35673" xr:uid="{00000000-0005-0000-0000-0000928A0000}"/>
    <cellStyle name="Normal 6 5 11 7" xfId="35674" xr:uid="{00000000-0005-0000-0000-0000938A0000}"/>
    <cellStyle name="Normal 6 5 11 8" xfId="35675" xr:uid="{00000000-0005-0000-0000-0000948A0000}"/>
    <cellStyle name="Normal 6 5 12" xfId="35676" xr:uid="{00000000-0005-0000-0000-0000958A0000}"/>
    <cellStyle name="Normal 6 5 12 2" xfId="35677" xr:uid="{00000000-0005-0000-0000-0000968A0000}"/>
    <cellStyle name="Normal 6 5 12 2 2" xfId="35678" xr:uid="{00000000-0005-0000-0000-0000978A0000}"/>
    <cellStyle name="Normal 6 5 12 2 3" xfId="35679" xr:uid="{00000000-0005-0000-0000-0000988A0000}"/>
    <cellStyle name="Normal 6 5 12 2 4" xfId="35680" xr:uid="{00000000-0005-0000-0000-0000998A0000}"/>
    <cellStyle name="Normal 6 5 12 3" xfId="35681" xr:uid="{00000000-0005-0000-0000-00009A8A0000}"/>
    <cellStyle name="Normal 6 5 12 3 2" xfId="35682" xr:uid="{00000000-0005-0000-0000-00009B8A0000}"/>
    <cellStyle name="Normal 6 5 12 3 3" xfId="35683" xr:uid="{00000000-0005-0000-0000-00009C8A0000}"/>
    <cellStyle name="Normal 6 5 12 3 4" xfId="35684" xr:uid="{00000000-0005-0000-0000-00009D8A0000}"/>
    <cellStyle name="Normal 6 5 12 4" xfId="35685" xr:uid="{00000000-0005-0000-0000-00009E8A0000}"/>
    <cellStyle name="Normal 6 5 12 4 2" xfId="35686" xr:uid="{00000000-0005-0000-0000-00009F8A0000}"/>
    <cellStyle name="Normal 6 5 12 4 3" xfId="35687" xr:uid="{00000000-0005-0000-0000-0000A08A0000}"/>
    <cellStyle name="Normal 6 5 12 5" xfId="35688" xr:uid="{00000000-0005-0000-0000-0000A18A0000}"/>
    <cellStyle name="Normal 6 5 12 6" xfId="35689" xr:uid="{00000000-0005-0000-0000-0000A28A0000}"/>
    <cellStyle name="Normal 6 5 12 7" xfId="35690" xr:uid="{00000000-0005-0000-0000-0000A38A0000}"/>
    <cellStyle name="Normal 6 5 13" xfId="35691" xr:uid="{00000000-0005-0000-0000-0000A48A0000}"/>
    <cellStyle name="Normal 6 5 13 2" xfId="35692" xr:uid="{00000000-0005-0000-0000-0000A58A0000}"/>
    <cellStyle name="Normal 6 5 13 3" xfId="35693" xr:uid="{00000000-0005-0000-0000-0000A68A0000}"/>
    <cellStyle name="Normal 6 5 13 4" xfId="35694" xr:uid="{00000000-0005-0000-0000-0000A78A0000}"/>
    <cellStyle name="Normal 6 5 14" xfId="35695" xr:uid="{00000000-0005-0000-0000-0000A88A0000}"/>
    <cellStyle name="Normal 6 5 14 2" xfId="35696" xr:uid="{00000000-0005-0000-0000-0000A98A0000}"/>
    <cellStyle name="Normal 6 5 14 3" xfId="35697" xr:uid="{00000000-0005-0000-0000-0000AA8A0000}"/>
    <cellStyle name="Normal 6 5 14 4" xfId="35698" xr:uid="{00000000-0005-0000-0000-0000AB8A0000}"/>
    <cellStyle name="Normal 6 5 15" xfId="35699" xr:uid="{00000000-0005-0000-0000-0000AC8A0000}"/>
    <cellStyle name="Normal 6 5 15 2" xfId="35700" xr:uid="{00000000-0005-0000-0000-0000AD8A0000}"/>
    <cellStyle name="Normal 6 5 15 3" xfId="35701" xr:uid="{00000000-0005-0000-0000-0000AE8A0000}"/>
    <cellStyle name="Normal 6 5 15 4" xfId="35702" xr:uid="{00000000-0005-0000-0000-0000AF8A0000}"/>
    <cellStyle name="Normal 6 5 16" xfId="35703" xr:uid="{00000000-0005-0000-0000-0000B08A0000}"/>
    <cellStyle name="Normal 6 5 16 2" xfId="35704" xr:uid="{00000000-0005-0000-0000-0000B18A0000}"/>
    <cellStyle name="Normal 6 5 16 3" xfId="35705" xr:uid="{00000000-0005-0000-0000-0000B28A0000}"/>
    <cellStyle name="Normal 6 5 17" xfId="35706" xr:uid="{00000000-0005-0000-0000-0000B38A0000}"/>
    <cellStyle name="Normal 6 5 18" xfId="35707" xr:uid="{00000000-0005-0000-0000-0000B48A0000}"/>
    <cellStyle name="Normal 6 5 19" xfId="35708" xr:uid="{00000000-0005-0000-0000-0000B58A0000}"/>
    <cellStyle name="Normal 6 5 2" xfId="264" xr:uid="{00000000-0005-0000-0000-0000B68A0000}"/>
    <cellStyle name="Normal 6 5 2 10" xfId="35709" xr:uid="{00000000-0005-0000-0000-0000B78A0000}"/>
    <cellStyle name="Normal 6 5 2 10 2" xfId="35710" xr:uid="{00000000-0005-0000-0000-0000B88A0000}"/>
    <cellStyle name="Normal 6 5 2 10 3" xfId="35711" xr:uid="{00000000-0005-0000-0000-0000B98A0000}"/>
    <cellStyle name="Normal 6 5 2 10 4" xfId="35712" xr:uid="{00000000-0005-0000-0000-0000BA8A0000}"/>
    <cellStyle name="Normal 6 5 2 11" xfId="35713" xr:uid="{00000000-0005-0000-0000-0000BB8A0000}"/>
    <cellStyle name="Normal 6 5 2 11 2" xfId="35714" xr:uid="{00000000-0005-0000-0000-0000BC8A0000}"/>
    <cellStyle name="Normal 6 5 2 11 3" xfId="35715" xr:uid="{00000000-0005-0000-0000-0000BD8A0000}"/>
    <cellStyle name="Normal 6 5 2 12" xfId="35716" xr:uid="{00000000-0005-0000-0000-0000BE8A0000}"/>
    <cellStyle name="Normal 6 5 2 13" xfId="35717" xr:uid="{00000000-0005-0000-0000-0000BF8A0000}"/>
    <cellStyle name="Normal 6 5 2 14" xfId="35718" xr:uid="{00000000-0005-0000-0000-0000C08A0000}"/>
    <cellStyle name="Normal 6 5 2 2" xfId="554" xr:uid="{00000000-0005-0000-0000-0000C18A0000}"/>
    <cellStyle name="Normal 6 5 2 2 10" xfId="35719" xr:uid="{00000000-0005-0000-0000-0000C28A0000}"/>
    <cellStyle name="Normal 6 5 2 2 11" xfId="35720" xr:uid="{00000000-0005-0000-0000-0000C38A0000}"/>
    <cellStyle name="Normal 6 5 2 2 2" xfId="35721" xr:uid="{00000000-0005-0000-0000-0000C48A0000}"/>
    <cellStyle name="Normal 6 5 2 2 2 10" xfId="35722" xr:uid="{00000000-0005-0000-0000-0000C58A0000}"/>
    <cellStyle name="Normal 6 5 2 2 2 2" xfId="35723" xr:uid="{00000000-0005-0000-0000-0000C68A0000}"/>
    <cellStyle name="Normal 6 5 2 2 2 2 2" xfId="35724" xr:uid="{00000000-0005-0000-0000-0000C78A0000}"/>
    <cellStyle name="Normal 6 5 2 2 2 2 2 2" xfId="35725" xr:uid="{00000000-0005-0000-0000-0000C88A0000}"/>
    <cellStyle name="Normal 6 5 2 2 2 2 2 2 2" xfId="35726" xr:uid="{00000000-0005-0000-0000-0000C98A0000}"/>
    <cellStyle name="Normal 6 5 2 2 2 2 2 2 3" xfId="35727" xr:uid="{00000000-0005-0000-0000-0000CA8A0000}"/>
    <cellStyle name="Normal 6 5 2 2 2 2 2 2 4" xfId="35728" xr:uid="{00000000-0005-0000-0000-0000CB8A0000}"/>
    <cellStyle name="Normal 6 5 2 2 2 2 2 3" xfId="35729" xr:uid="{00000000-0005-0000-0000-0000CC8A0000}"/>
    <cellStyle name="Normal 6 5 2 2 2 2 2 3 2" xfId="35730" xr:uid="{00000000-0005-0000-0000-0000CD8A0000}"/>
    <cellStyle name="Normal 6 5 2 2 2 2 2 3 3" xfId="35731" xr:uid="{00000000-0005-0000-0000-0000CE8A0000}"/>
    <cellStyle name="Normal 6 5 2 2 2 2 2 4" xfId="35732" xr:uid="{00000000-0005-0000-0000-0000CF8A0000}"/>
    <cellStyle name="Normal 6 5 2 2 2 2 2 5" xfId="35733" xr:uid="{00000000-0005-0000-0000-0000D08A0000}"/>
    <cellStyle name="Normal 6 5 2 2 2 2 2 6" xfId="35734" xr:uid="{00000000-0005-0000-0000-0000D18A0000}"/>
    <cellStyle name="Normal 6 5 2 2 2 2 3" xfId="35735" xr:uid="{00000000-0005-0000-0000-0000D28A0000}"/>
    <cellStyle name="Normal 6 5 2 2 2 2 3 2" xfId="35736" xr:uid="{00000000-0005-0000-0000-0000D38A0000}"/>
    <cellStyle name="Normal 6 5 2 2 2 2 3 3" xfId="35737" xr:uid="{00000000-0005-0000-0000-0000D48A0000}"/>
    <cellStyle name="Normal 6 5 2 2 2 2 3 4" xfId="35738" xr:uid="{00000000-0005-0000-0000-0000D58A0000}"/>
    <cellStyle name="Normal 6 5 2 2 2 2 4" xfId="35739" xr:uid="{00000000-0005-0000-0000-0000D68A0000}"/>
    <cellStyle name="Normal 6 5 2 2 2 2 4 2" xfId="35740" xr:uid="{00000000-0005-0000-0000-0000D78A0000}"/>
    <cellStyle name="Normal 6 5 2 2 2 2 4 3" xfId="35741" xr:uid="{00000000-0005-0000-0000-0000D88A0000}"/>
    <cellStyle name="Normal 6 5 2 2 2 2 4 4" xfId="35742" xr:uid="{00000000-0005-0000-0000-0000D98A0000}"/>
    <cellStyle name="Normal 6 5 2 2 2 2 5" xfId="35743" xr:uid="{00000000-0005-0000-0000-0000DA8A0000}"/>
    <cellStyle name="Normal 6 5 2 2 2 2 5 2" xfId="35744" xr:uid="{00000000-0005-0000-0000-0000DB8A0000}"/>
    <cellStyle name="Normal 6 5 2 2 2 2 5 3" xfId="35745" xr:uid="{00000000-0005-0000-0000-0000DC8A0000}"/>
    <cellStyle name="Normal 6 5 2 2 2 2 5 4" xfId="35746" xr:uid="{00000000-0005-0000-0000-0000DD8A0000}"/>
    <cellStyle name="Normal 6 5 2 2 2 2 6" xfId="35747" xr:uid="{00000000-0005-0000-0000-0000DE8A0000}"/>
    <cellStyle name="Normal 6 5 2 2 2 2 6 2" xfId="35748" xr:uid="{00000000-0005-0000-0000-0000DF8A0000}"/>
    <cellStyle name="Normal 6 5 2 2 2 2 6 3" xfId="35749" xr:uid="{00000000-0005-0000-0000-0000E08A0000}"/>
    <cellStyle name="Normal 6 5 2 2 2 2 7" xfId="35750" xr:uid="{00000000-0005-0000-0000-0000E18A0000}"/>
    <cellStyle name="Normal 6 5 2 2 2 2 8" xfId="35751" xr:uid="{00000000-0005-0000-0000-0000E28A0000}"/>
    <cellStyle name="Normal 6 5 2 2 2 2 9" xfId="35752" xr:uid="{00000000-0005-0000-0000-0000E38A0000}"/>
    <cellStyle name="Normal 6 5 2 2 2 3" xfId="35753" xr:uid="{00000000-0005-0000-0000-0000E48A0000}"/>
    <cellStyle name="Normal 6 5 2 2 2 3 2" xfId="35754" xr:uid="{00000000-0005-0000-0000-0000E58A0000}"/>
    <cellStyle name="Normal 6 5 2 2 2 3 2 2" xfId="35755" xr:uid="{00000000-0005-0000-0000-0000E68A0000}"/>
    <cellStyle name="Normal 6 5 2 2 2 3 2 3" xfId="35756" xr:uid="{00000000-0005-0000-0000-0000E78A0000}"/>
    <cellStyle name="Normal 6 5 2 2 2 3 2 4" xfId="35757" xr:uid="{00000000-0005-0000-0000-0000E88A0000}"/>
    <cellStyle name="Normal 6 5 2 2 2 3 3" xfId="35758" xr:uid="{00000000-0005-0000-0000-0000E98A0000}"/>
    <cellStyle name="Normal 6 5 2 2 2 3 3 2" xfId="35759" xr:uid="{00000000-0005-0000-0000-0000EA8A0000}"/>
    <cellStyle name="Normal 6 5 2 2 2 3 3 3" xfId="35760" xr:uid="{00000000-0005-0000-0000-0000EB8A0000}"/>
    <cellStyle name="Normal 6 5 2 2 2 3 4" xfId="35761" xr:uid="{00000000-0005-0000-0000-0000EC8A0000}"/>
    <cellStyle name="Normal 6 5 2 2 2 3 5" xfId="35762" xr:uid="{00000000-0005-0000-0000-0000ED8A0000}"/>
    <cellStyle name="Normal 6 5 2 2 2 3 6" xfId="35763" xr:uid="{00000000-0005-0000-0000-0000EE8A0000}"/>
    <cellStyle name="Normal 6 5 2 2 2 4" xfId="35764" xr:uid="{00000000-0005-0000-0000-0000EF8A0000}"/>
    <cellStyle name="Normal 6 5 2 2 2 4 2" xfId="35765" xr:uid="{00000000-0005-0000-0000-0000F08A0000}"/>
    <cellStyle name="Normal 6 5 2 2 2 4 3" xfId="35766" xr:uid="{00000000-0005-0000-0000-0000F18A0000}"/>
    <cellStyle name="Normal 6 5 2 2 2 4 4" xfId="35767" xr:uid="{00000000-0005-0000-0000-0000F28A0000}"/>
    <cellStyle name="Normal 6 5 2 2 2 5" xfId="35768" xr:uid="{00000000-0005-0000-0000-0000F38A0000}"/>
    <cellStyle name="Normal 6 5 2 2 2 5 2" xfId="35769" xr:uid="{00000000-0005-0000-0000-0000F48A0000}"/>
    <cellStyle name="Normal 6 5 2 2 2 5 3" xfId="35770" xr:uid="{00000000-0005-0000-0000-0000F58A0000}"/>
    <cellStyle name="Normal 6 5 2 2 2 5 4" xfId="35771" xr:uid="{00000000-0005-0000-0000-0000F68A0000}"/>
    <cellStyle name="Normal 6 5 2 2 2 6" xfId="35772" xr:uid="{00000000-0005-0000-0000-0000F78A0000}"/>
    <cellStyle name="Normal 6 5 2 2 2 6 2" xfId="35773" xr:uid="{00000000-0005-0000-0000-0000F88A0000}"/>
    <cellStyle name="Normal 6 5 2 2 2 6 3" xfId="35774" xr:uid="{00000000-0005-0000-0000-0000F98A0000}"/>
    <cellStyle name="Normal 6 5 2 2 2 6 4" xfId="35775" xr:uid="{00000000-0005-0000-0000-0000FA8A0000}"/>
    <cellStyle name="Normal 6 5 2 2 2 7" xfId="35776" xr:uid="{00000000-0005-0000-0000-0000FB8A0000}"/>
    <cellStyle name="Normal 6 5 2 2 2 7 2" xfId="35777" xr:uid="{00000000-0005-0000-0000-0000FC8A0000}"/>
    <cellStyle name="Normal 6 5 2 2 2 7 3" xfId="35778" xr:uid="{00000000-0005-0000-0000-0000FD8A0000}"/>
    <cellStyle name="Normal 6 5 2 2 2 8" xfId="35779" xr:uid="{00000000-0005-0000-0000-0000FE8A0000}"/>
    <cellStyle name="Normal 6 5 2 2 2 9" xfId="35780" xr:uid="{00000000-0005-0000-0000-0000FF8A0000}"/>
    <cellStyle name="Normal 6 5 2 2 3" xfId="35781" xr:uid="{00000000-0005-0000-0000-0000008B0000}"/>
    <cellStyle name="Normal 6 5 2 2 3 2" xfId="35782" xr:uid="{00000000-0005-0000-0000-0000018B0000}"/>
    <cellStyle name="Normal 6 5 2 2 3 2 2" xfId="35783" xr:uid="{00000000-0005-0000-0000-0000028B0000}"/>
    <cellStyle name="Normal 6 5 2 2 3 2 2 2" xfId="35784" xr:uid="{00000000-0005-0000-0000-0000038B0000}"/>
    <cellStyle name="Normal 6 5 2 2 3 2 2 3" xfId="35785" xr:uid="{00000000-0005-0000-0000-0000048B0000}"/>
    <cellStyle name="Normal 6 5 2 2 3 2 2 4" xfId="35786" xr:uid="{00000000-0005-0000-0000-0000058B0000}"/>
    <cellStyle name="Normal 6 5 2 2 3 2 3" xfId="35787" xr:uid="{00000000-0005-0000-0000-0000068B0000}"/>
    <cellStyle name="Normal 6 5 2 2 3 2 3 2" xfId="35788" xr:uid="{00000000-0005-0000-0000-0000078B0000}"/>
    <cellStyle name="Normal 6 5 2 2 3 2 3 3" xfId="35789" xr:uid="{00000000-0005-0000-0000-0000088B0000}"/>
    <cellStyle name="Normal 6 5 2 2 3 2 4" xfId="35790" xr:uid="{00000000-0005-0000-0000-0000098B0000}"/>
    <cellStyle name="Normal 6 5 2 2 3 2 5" xfId="35791" xr:uid="{00000000-0005-0000-0000-00000A8B0000}"/>
    <cellStyle name="Normal 6 5 2 2 3 2 6" xfId="35792" xr:uid="{00000000-0005-0000-0000-00000B8B0000}"/>
    <cellStyle name="Normal 6 5 2 2 3 3" xfId="35793" xr:uid="{00000000-0005-0000-0000-00000C8B0000}"/>
    <cellStyle name="Normal 6 5 2 2 3 3 2" xfId="35794" xr:uid="{00000000-0005-0000-0000-00000D8B0000}"/>
    <cellStyle name="Normal 6 5 2 2 3 3 3" xfId="35795" xr:uid="{00000000-0005-0000-0000-00000E8B0000}"/>
    <cellStyle name="Normal 6 5 2 2 3 3 4" xfId="35796" xr:uid="{00000000-0005-0000-0000-00000F8B0000}"/>
    <cellStyle name="Normal 6 5 2 2 3 4" xfId="35797" xr:uid="{00000000-0005-0000-0000-0000108B0000}"/>
    <cellStyle name="Normal 6 5 2 2 3 4 2" xfId="35798" xr:uid="{00000000-0005-0000-0000-0000118B0000}"/>
    <cellStyle name="Normal 6 5 2 2 3 4 3" xfId="35799" xr:uid="{00000000-0005-0000-0000-0000128B0000}"/>
    <cellStyle name="Normal 6 5 2 2 3 4 4" xfId="35800" xr:uid="{00000000-0005-0000-0000-0000138B0000}"/>
    <cellStyle name="Normal 6 5 2 2 3 5" xfId="35801" xr:uid="{00000000-0005-0000-0000-0000148B0000}"/>
    <cellStyle name="Normal 6 5 2 2 3 5 2" xfId="35802" xr:uid="{00000000-0005-0000-0000-0000158B0000}"/>
    <cellStyle name="Normal 6 5 2 2 3 5 3" xfId="35803" xr:uid="{00000000-0005-0000-0000-0000168B0000}"/>
    <cellStyle name="Normal 6 5 2 2 3 5 4" xfId="35804" xr:uid="{00000000-0005-0000-0000-0000178B0000}"/>
    <cellStyle name="Normal 6 5 2 2 3 6" xfId="35805" xr:uid="{00000000-0005-0000-0000-0000188B0000}"/>
    <cellStyle name="Normal 6 5 2 2 3 6 2" xfId="35806" xr:uid="{00000000-0005-0000-0000-0000198B0000}"/>
    <cellStyle name="Normal 6 5 2 2 3 6 3" xfId="35807" xr:uid="{00000000-0005-0000-0000-00001A8B0000}"/>
    <cellStyle name="Normal 6 5 2 2 3 7" xfId="35808" xr:uid="{00000000-0005-0000-0000-00001B8B0000}"/>
    <cellStyle name="Normal 6 5 2 2 3 8" xfId="35809" xr:uid="{00000000-0005-0000-0000-00001C8B0000}"/>
    <cellStyle name="Normal 6 5 2 2 3 9" xfId="35810" xr:uid="{00000000-0005-0000-0000-00001D8B0000}"/>
    <cellStyle name="Normal 6 5 2 2 4" xfId="35811" xr:uid="{00000000-0005-0000-0000-00001E8B0000}"/>
    <cellStyle name="Normal 6 5 2 2 4 2" xfId="35812" xr:uid="{00000000-0005-0000-0000-00001F8B0000}"/>
    <cellStyle name="Normal 6 5 2 2 4 2 2" xfId="35813" xr:uid="{00000000-0005-0000-0000-0000208B0000}"/>
    <cellStyle name="Normal 6 5 2 2 4 2 3" xfId="35814" xr:uid="{00000000-0005-0000-0000-0000218B0000}"/>
    <cellStyle name="Normal 6 5 2 2 4 2 4" xfId="35815" xr:uid="{00000000-0005-0000-0000-0000228B0000}"/>
    <cellStyle name="Normal 6 5 2 2 4 3" xfId="35816" xr:uid="{00000000-0005-0000-0000-0000238B0000}"/>
    <cellStyle name="Normal 6 5 2 2 4 3 2" xfId="35817" xr:uid="{00000000-0005-0000-0000-0000248B0000}"/>
    <cellStyle name="Normal 6 5 2 2 4 3 3" xfId="35818" xr:uid="{00000000-0005-0000-0000-0000258B0000}"/>
    <cellStyle name="Normal 6 5 2 2 4 4" xfId="35819" xr:uid="{00000000-0005-0000-0000-0000268B0000}"/>
    <cellStyle name="Normal 6 5 2 2 4 5" xfId="35820" xr:uid="{00000000-0005-0000-0000-0000278B0000}"/>
    <cellStyle name="Normal 6 5 2 2 4 6" xfId="35821" xr:uid="{00000000-0005-0000-0000-0000288B0000}"/>
    <cellStyle name="Normal 6 5 2 2 5" xfId="35822" xr:uid="{00000000-0005-0000-0000-0000298B0000}"/>
    <cellStyle name="Normal 6 5 2 2 5 2" xfId="35823" xr:uid="{00000000-0005-0000-0000-00002A8B0000}"/>
    <cellStyle name="Normal 6 5 2 2 5 3" xfId="35824" xr:uid="{00000000-0005-0000-0000-00002B8B0000}"/>
    <cellStyle name="Normal 6 5 2 2 5 4" xfId="35825" xr:uid="{00000000-0005-0000-0000-00002C8B0000}"/>
    <cellStyle name="Normal 6 5 2 2 6" xfId="35826" xr:uid="{00000000-0005-0000-0000-00002D8B0000}"/>
    <cellStyle name="Normal 6 5 2 2 6 2" xfId="35827" xr:uid="{00000000-0005-0000-0000-00002E8B0000}"/>
    <cellStyle name="Normal 6 5 2 2 6 3" xfId="35828" xr:uid="{00000000-0005-0000-0000-00002F8B0000}"/>
    <cellStyle name="Normal 6 5 2 2 6 4" xfId="35829" xr:uid="{00000000-0005-0000-0000-0000308B0000}"/>
    <cellStyle name="Normal 6 5 2 2 7" xfId="35830" xr:uid="{00000000-0005-0000-0000-0000318B0000}"/>
    <cellStyle name="Normal 6 5 2 2 7 2" xfId="35831" xr:uid="{00000000-0005-0000-0000-0000328B0000}"/>
    <cellStyle name="Normal 6 5 2 2 7 3" xfId="35832" xr:uid="{00000000-0005-0000-0000-0000338B0000}"/>
    <cellStyle name="Normal 6 5 2 2 7 4" xfId="35833" xr:uid="{00000000-0005-0000-0000-0000348B0000}"/>
    <cellStyle name="Normal 6 5 2 2 8" xfId="35834" xr:uid="{00000000-0005-0000-0000-0000358B0000}"/>
    <cellStyle name="Normal 6 5 2 2 8 2" xfId="35835" xr:uid="{00000000-0005-0000-0000-0000368B0000}"/>
    <cellStyle name="Normal 6 5 2 2 8 3" xfId="35836" xr:uid="{00000000-0005-0000-0000-0000378B0000}"/>
    <cellStyle name="Normal 6 5 2 2 9" xfId="35837" xr:uid="{00000000-0005-0000-0000-0000388B0000}"/>
    <cellStyle name="Normal 6 5 2 3" xfId="35838" xr:uid="{00000000-0005-0000-0000-0000398B0000}"/>
    <cellStyle name="Normal 6 5 2 3 10" xfId="35839" xr:uid="{00000000-0005-0000-0000-00003A8B0000}"/>
    <cellStyle name="Normal 6 5 2 3 2" xfId="35840" xr:uid="{00000000-0005-0000-0000-00003B8B0000}"/>
    <cellStyle name="Normal 6 5 2 3 2 2" xfId="35841" xr:uid="{00000000-0005-0000-0000-00003C8B0000}"/>
    <cellStyle name="Normal 6 5 2 3 2 2 2" xfId="35842" xr:uid="{00000000-0005-0000-0000-00003D8B0000}"/>
    <cellStyle name="Normal 6 5 2 3 2 2 2 2" xfId="35843" xr:uid="{00000000-0005-0000-0000-00003E8B0000}"/>
    <cellStyle name="Normal 6 5 2 3 2 2 2 3" xfId="35844" xr:uid="{00000000-0005-0000-0000-00003F8B0000}"/>
    <cellStyle name="Normal 6 5 2 3 2 2 2 4" xfId="35845" xr:uid="{00000000-0005-0000-0000-0000408B0000}"/>
    <cellStyle name="Normal 6 5 2 3 2 2 3" xfId="35846" xr:uid="{00000000-0005-0000-0000-0000418B0000}"/>
    <cellStyle name="Normal 6 5 2 3 2 2 3 2" xfId="35847" xr:uid="{00000000-0005-0000-0000-0000428B0000}"/>
    <cellStyle name="Normal 6 5 2 3 2 2 3 3" xfId="35848" xr:uid="{00000000-0005-0000-0000-0000438B0000}"/>
    <cellStyle name="Normal 6 5 2 3 2 2 4" xfId="35849" xr:uid="{00000000-0005-0000-0000-0000448B0000}"/>
    <cellStyle name="Normal 6 5 2 3 2 2 5" xfId="35850" xr:uid="{00000000-0005-0000-0000-0000458B0000}"/>
    <cellStyle name="Normal 6 5 2 3 2 2 6" xfId="35851" xr:uid="{00000000-0005-0000-0000-0000468B0000}"/>
    <cellStyle name="Normal 6 5 2 3 2 3" xfId="35852" xr:uid="{00000000-0005-0000-0000-0000478B0000}"/>
    <cellStyle name="Normal 6 5 2 3 2 3 2" xfId="35853" xr:uid="{00000000-0005-0000-0000-0000488B0000}"/>
    <cellStyle name="Normal 6 5 2 3 2 3 3" xfId="35854" xr:uid="{00000000-0005-0000-0000-0000498B0000}"/>
    <cellStyle name="Normal 6 5 2 3 2 3 4" xfId="35855" xr:uid="{00000000-0005-0000-0000-00004A8B0000}"/>
    <cellStyle name="Normal 6 5 2 3 2 4" xfId="35856" xr:uid="{00000000-0005-0000-0000-00004B8B0000}"/>
    <cellStyle name="Normal 6 5 2 3 2 4 2" xfId="35857" xr:uid="{00000000-0005-0000-0000-00004C8B0000}"/>
    <cellStyle name="Normal 6 5 2 3 2 4 3" xfId="35858" xr:uid="{00000000-0005-0000-0000-00004D8B0000}"/>
    <cellStyle name="Normal 6 5 2 3 2 4 4" xfId="35859" xr:uid="{00000000-0005-0000-0000-00004E8B0000}"/>
    <cellStyle name="Normal 6 5 2 3 2 5" xfId="35860" xr:uid="{00000000-0005-0000-0000-00004F8B0000}"/>
    <cellStyle name="Normal 6 5 2 3 2 5 2" xfId="35861" xr:uid="{00000000-0005-0000-0000-0000508B0000}"/>
    <cellStyle name="Normal 6 5 2 3 2 5 3" xfId="35862" xr:uid="{00000000-0005-0000-0000-0000518B0000}"/>
    <cellStyle name="Normal 6 5 2 3 2 5 4" xfId="35863" xr:uid="{00000000-0005-0000-0000-0000528B0000}"/>
    <cellStyle name="Normal 6 5 2 3 2 6" xfId="35864" xr:uid="{00000000-0005-0000-0000-0000538B0000}"/>
    <cellStyle name="Normal 6 5 2 3 2 6 2" xfId="35865" xr:uid="{00000000-0005-0000-0000-0000548B0000}"/>
    <cellStyle name="Normal 6 5 2 3 2 6 3" xfId="35866" xr:uid="{00000000-0005-0000-0000-0000558B0000}"/>
    <cellStyle name="Normal 6 5 2 3 2 7" xfId="35867" xr:uid="{00000000-0005-0000-0000-0000568B0000}"/>
    <cellStyle name="Normal 6 5 2 3 2 8" xfId="35868" xr:uid="{00000000-0005-0000-0000-0000578B0000}"/>
    <cellStyle name="Normal 6 5 2 3 2 9" xfId="35869" xr:uid="{00000000-0005-0000-0000-0000588B0000}"/>
    <cellStyle name="Normal 6 5 2 3 3" xfId="35870" xr:uid="{00000000-0005-0000-0000-0000598B0000}"/>
    <cellStyle name="Normal 6 5 2 3 3 2" xfId="35871" xr:uid="{00000000-0005-0000-0000-00005A8B0000}"/>
    <cellStyle name="Normal 6 5 2 3 3 2 2" xfId="35872" xr:uid="{00000000-0005-0000-0000-00005B8B0000}"/>
    <cellStyle name="Normal 6 5 2 3 3 2 3" xfId="35873" xr:uid="{00000000-0005-0000-0000-00005C8B0000}"/>
    <cellStyle name="Normal 6 5 2 3 3 2 4" xfId="35874" xr:uid="{00000000-0005-0000-0000-00005D8B0000}"/>
    <cellStyle name="Normal 6 5 2 3 3 3" xfId="35875" xr:uid="{00000000-0005-0000-0000-00005E8B0000}"/>
    <cellStyle name="Normal 6 5 2 3 3 3 2" xfId="35876" xr:uid="{00000000-0005-0000-0000-00005F8B0000}"/>
    <cellStyle name="Normal 6 5 2 3 3 3 3" xfId="35877" xr:uid="{00000000-0005-0000-0000-0000608B0000}"/>
    <cellStyle name="Normal 6 5 2 3 3 4" xfId="35878" xr:uid="{00000000-0005-0000-0000-0000618B0000}"/>
    <cellStyle name="Normal 6 5 2 3 3 5" xfId="35879" xr:uid="{00000000-0005-0000-0000-0000628B0000}"/>
    <cellStyle name="Normal 6 5 2 3 3 6" xfId="35880" xr:uid="{00000000-0005-0000-0000-0000638B0000}"/>
    <cellStyle name="Normal 6 5 2 3 4" xfId="35881" xr:uid="{00000000-0005-0000-0000-0000648B0000}"/>
    <cellStyle name="Normal 6 5 2 3 4 2" xfId="35882" xr:uid="{00000000-0005-0000-0000-0000658B0000}"/>
    <cellStyle name="Normal 6 5 2 3 4 3" xfId="35883" xr:uid="{00000000-0005-0000-0000-0000668B0000}"/>
    <cellStyle name="Normal 6 5 2 3 4 4" xfId="35884" xr:uid="{00000000-0005-0000-0000-0000678B0000}"/>
    <cellStyle name="Normal 6 5 2 3 5" xfId="35885" xr:uid="{00000000-0005-0000-0000-0000688B0000}"/>
    <cellStyle name="Normal 6 5 2 3 5 2" xfId="35886" xr:uid="{00000000-0005-0000-0000-0000698B0000}"/>
    <cellStyle name="Normal 6 5 2 3 5 3" xfId="35887" xr:uid="{00000000-0005-0000-0000-00006A8B0000}"/>
    <cellStyle name="Normal 6 5 2 3 5 4" xfId="35888" xr:uid="{00000000-0005-0000-0000-00006B8B0000}"/>
    <cellStyle name="Normal 6 5 2 3 6" xfId="35889" xr:uid="{00000000-0005-0000-0000-00006C8B0000}"/>
    <cellStyle name="Normal 6 5 2 3 6 2" xfId="35890" xr:uid="{00000000-0005-0000-0000-00006D8B0000}"/>
    <cellStyle name="Normal 6 5 2 3 6 3" xfId="35891" xr:uid="{00000000-0005-0000-0000-00006E8B0000}"/>
    <cellStyle name="Normal 6 5 2 3 6 4" xfId="35892" xr:uid="{00000000-0005-0000-0000-00006F8B0000}"/>
    <cellStyle name="Normal 6 5 2 3 7" xfId="35893" xr:uid="{00000000-0005-0000-0000-0000708B0000}"/>
    <cellStyle name="Normal 6 5 2 3 7 2" xfId="35894" xr:uid="{00000000-0005-0000-0000-0000718B0000}"/>
    <cellStyle name="Normal 6 5 2 3 7 3" xfId="35895" xr:uid="{00000000-0005-0000-0000-0000728B0000}"/>
    <cellStyle name="Normal 6 5 2 3 8" xfId="35896" xr:uid="{00000000-0005-0000-0000-0000738B0000}"/>
    <cellStyle name="Normal 6 5 2 3 9" xfId="35897" xr:uid="{00000000-0005-0000-0000-0000748B0000}"/>
    <cellStyle name="Normal 6 5 2 4" xfId="35898" xr:uid="{00000000-0005-0000-0000-0000758B0000}"/>
    <cellStyle name="Normal 6 5 2 4 2" xfId="35899" xr:uid="{00000000-0005-0000-0000-0000768B0000}"/>
    <cellStyle name="Normal 6 5 2 4 2 2" xfId="35900" xr:uid="{00000000-0005-0000-0000-0000778B0000}"/>
    <cellStyle name="Normal 6 5 2 4 2 2 2" xfId="35901" xr:uid="{00000000-0005-0000-0000-0000788B0000}"/>
    <cellStyle name="Normal 6 5 2 4 2 2 3" xfId="35902" xr:uid="{00000000-0005-0000-0000-0000798B0000}"/>
    <cellStyle name="Normal 6 5 2 4 2 2 4" xfId="35903" xr:uid="{00000000-0005-0000-0000-00007A8B0000}"/>
    <cellStyle name="Normal 6 5 2 4 2 3" xfId="35904" xr:uid="{00000000-0005-0000-0000-00007B8B0000}"/>
    <cellStyle name="Normal 6 5 2 4 2 3 2" xfId="35905" xr:uid="{00000000-0005-0000-0000-00007C8B0000}"/>
    <cellStyle name="Normal 6 5 2 4 2 3 3" xfId="35906" xr:uid="{00000000-0005-0000-0000-00007D8B0000}"/>
    <cellStyle name="Normal 6 5 2 4 2 4" xfId="35907" xr:uid="{00000000-0005-0000-0000-00007E8B0000}"/>
    <cellStyle name="Normal 6 5 2 4 2 5" xfId="35908" xr:uid="{00000000-0005-0000-0000-00007F8B0000}"/>
    <cellStyle name="Normal 6 5 2 4 2 6" xfId="35909" xr:uid="{00000000-0005-0000-0000-0000808B0000}"/>
    <cellStyle name="Normal 6 5 2 4 3" xfId="35910" xr:uid="{00000000-0005-0000-0000-0000818B0000}"/>
    <cellStyle name="Normal 6 5 2 4 3 2" xfId="35911" xr:uid="{00000000-0005-0000-0000-0000828B0000}"/>
    <cellStyle name="Normal 6 5 2 4 3 3" xfId="35912" xr:uid="{00000000-0005-0000-0000-0000838B0000}"/>
    <cellStyle name="Normal 6 5 2 4 3 4" xfId="35913" xr:uid="{00000000-0005-0000-0000-0000848B0000}"/>
    <cellStyle name="Normal 6 5 2 4 4" xfId="35914" xr:uid="{00000000-0005-0000-0000-0000858B0000}"/>
    <cellStyle name="Normal 6 5 2 4 4 2" xfId="35915" xr:uid="{00000000-0005-0000-0000-0000868B0000}"/>
    <cellStyle name="Normal 6 5 2 4 4 3" xfId="35916" xr:uid="{00000000-0005-0000-0000-0000878B0000}"/>
    <cellStyle name="Normal 6 5 2 4 4 4" xfId="35917" xr:uid="{00000000-0005-0000-0000-0000888B0000}"/>
    <cellStyle name="Normal 6 5 2 4 5" xfId="35918" xr:uid="{00000000-0005-0000-0000-0000898B0000}"/>
    <cellStyle name="Normal 6 5 2 4 5 2" xfId="35919" xr:uid="{00000000-0005-0000-0000-00008A8B0000}"/>
    <cellStyle name="Normal 6 5 2 4 5 3" xfId="35920" xr:uid="{00000000-0005-0000-0000-00008B8B0000}"/>
    <cellStyle name="Normal 6 5 2 4 5 4" xfId="35921" xr:uid="{00000000-0005-0000-0000-00008C8B0000}"/>
    <cellStyle name="Normal 6 5 2 4 6" xfId="35922" xr:uid="{00000000-0005-0000-0000-00008D8B0000}"/>
    <cellStyle name="Normal 6 5 2 4 6 2" xfId="35923" xr:uid="{00000000-0005-0000-0000-00008E8B0000}"/>
    <cellStyle name="Normal 6 5 2 4 6 3" xfId="35924" xr:uid="{00000000-0005-0000-0000-00008F8B0000}"/>
    <cellStyle name="Normal 6 5 2 4 7" xfId="35925" xr:uid="{00000000-0005-0000-0000-0000908B0000}"/>
    <cellStyle name="Normal 6 5 2 4 8" xfId="35926" xr:uid="{00000000-0005-0000-0000-0000918B0000}"/>
    <cellStyle name="Normal 6 5 2 4 9" xfId="35927" xr:uid="{00000000-0005-0000-0000-0000928B0000}"/>
    <cellStyle name="Normal 6 5 2 5" xfId="35928" xr:uid="{00000000-0005-0000-0000-0000938B0000}"/>
    <cellStyle name="Normal 6 5 2 5 2" xfId="35929" xr:uid="{00000000-0005-0000-0000-0000948B0000}"/>
    <cellStyle name="Normal 6 5 2 5 2 2" xfId="35930" xr:uid="{00000000-0005-0000-0000-0000958B0000}"/>
    <cellStyle name="Normal 6 5 2 5 2 2 2" xfId="35931" xr:uid="{00000000-0005-0000-0000-0000968B0000}"/>
    <cellStyle name="Normal 6 5 2 5 2 2 3" xfId="35932" xr:uid="{00000000-0005-0000-0000-0000978B0000}"/>
    <cellStyle name="Normal 6 5 2 5 2 2 4" xfId="35933" xr:uid="{00000000-0005-0000-0000-0000988B0000}"/>
    <cellStyle name="Normal 6 5 2 5 2 3" xfId="35934" xr:uid="{00000000-0005-0000-0000-0000998B0000}"/>
    <cellStyle name="Normal 6 5 2 5 2 3 2" xfId="35935" xr:uid="{00000000-0005-0000-0000-00009A8B0000}"/>
    <cellStyle name="Normal 6 5 2 5 2 3 3" xfId="35936" xr:uid="{00000000-0005-0000-0000-00009B8B0000}"/>
    <cellStyle name="Normal 6 5 2 5 2 4" xfId="35937" xr:uid="{00000000-0005-0000-0000-00009C8B0000}"/>
    <cellStyle name="Normal 6 5 2 5 2 5" xfId="35938" xr:uid="{00000000-0005-0000-0000-00009D8B0000}"/>
    <cellStyle name="Normal 6 5 2 5 2 6" xfId="35939" xr:uid="{00000000-0005-0000-0000-00009E8B0000}"/>
    <cellStyle name="Normal 6 5 2 5 3" xfId="35940" xr:uid="{00000000-0005-0000-0000-00009F8B0000}"/>
    <cellStyle name="Normal 6 5 2 5 3 2" xfId="35941" xr:uid="{00000000-0005-0000-0000-0000A08B0000}"/>
    <cellStyle name="Normal 6 5 2 5 3 3" xfId="35942" xr:uid="{00000000-0005-0000-0000-0000A18B0000}"/>
    <cellStyle name="Normal 6 5 2 5 3 4" xfId="35943" xr:uid="{00000000-0005-0000-0000-0000A28B0000}"/>
    <cellStyle name="Normal 6 5 2 5 4" xfId="35944" xr:uid="{00000000-0005-0000-0000-0000A38B0000}"/>
    <cellStyle name="Normal 6 5 2 5 4 2" xfId="35945" xr:uid="{00000000-0005-0000-0000-0000A48B0000}"/>
    <cellStyle name="Normal 6 5 2 5 4 3" xfId="35946" xr:uid="{00000000-0005-0000-0000-0000A58B0000}"/>
    <cellStyle name="Normal 6 5 2 5 4 4" xfId="35947" xr:uid="{00000000-0005-0000-0000-0000A68B0000}"/>
    <cellStyle name="Normal 6 5 2 5 5" xfId="35948" xr:uid="{00000000-0005-0000-0000-0000A78B0000}"/>
    <cellStyle name="Normal 6 5 2 5 5 2" xfId="35949" xr:uid="{00000000-0005-0000-0000-0000A88B0000}"/>
    <cellStyle name="Normal 6 5 2 5 5 3" xfId="35950" xr:uid="{00000000-0005-0000-0000-0000A98B0000}"/>
    <cellStyle name="Normal 6 5 2 5 5 4" xfId="35951" xr:uid="{00000000-0005-0000-0000-0000AA8B0000}"/>
    <cellStyle name="Normal 6 5 2 5 6" xfId="35952" xr:uid="{00000000-0005-0000-0000-0000AB8B0000}"/>
    <cellStyle name="Normal 6 5 2 5 6 2" xfId="35953" xr:uid="{00000000-0005-0000-0000-0000AC8B0000}"/>
    <cellStyle name="Normal 6 5 2 5 6 3" xfId="35954" xr:uid="{00000000-0005-0000-0000-0000AD8B0000}"/>
    <cellStyle name="Normal 6 5 2 5 7" xfId="35955" xr:uid="{00000000-0005-0000-0000-0000AE8B0000}"/>
    <cellStyle name="Normal 6 5 2 5 8" xfId="35956" xr:uid="{00000000-0005-0000-0000-0000AF8B0000}"/>
    <cellStyle name="Normal 6 5 2 5 9" xfId="35957" xr:uid="{00000000-0005-0000-0000-0000B08B0000}"/>
    <cellStyle name="Normal 6 5 2 6" xfId="35958" xr:uid="{00000000-0005-0000-0000-0000B18B0000}"/>
    <cellStyle name="Normal 6 5 2 6 2" xfId="35959" xr:uid="{00000000-0005-0000-0000-0000B28B0000}"/>
    <cellStyle name="Normal 6 5 2 6 2 2" xfId="35960" xr:uid="{00000000-0005-0000-0000-0000B38B0000}"/>
    <cellStyle name="Normal 6 5 2 6 2 2 2" xfId="35961" xr:uid="{00000000-0005-0000-0000-0000B48B0000}"/>
    <cellStyle name="Normal 6 5 2 6 2 2 3" xfId="35962" xr:uid="{00000000-0005-0000-0000-0000B58B0000}"/>
    <cellStyle name="Normal 6 5 2 6 2 2 4" xfId="35963" xr:uid="{00000000-0005-0000-0000-0000B68B0000}"/>
    <cellStyle name="Normal 6 5 2 6 2 3" xfId="35964" xr:uid="{00000000-0005-0000-0000-0000B78B0000}"/>
    <cellStyle name="Normal 6 5 2 6 2 3 2" xfId="35965" xr:uid="{00000000-0005-0000-0000-0000B88B0000}"/>
    <cellStyle name="Normal 6 5 2 6 2 3 3" xfId="35966" xr:uid="{00000000-0005-0000-0000-0000B98B0000}"/>
    <cellStyle name="Normal 6 5 2 6 2 4" xfId="35967" xr:uid="{00000000-0005-0000-0000-0000BA8B0000}"/>
    <cellStyle name="Normal 6 5 2 6 2 5" xfId="35968" xr:uid="{00000000-0005-0000-0000-0000BB8B0000}"/>
    <cellStyle name="Normal 6 5 2 6 2 6" xfId="35969" xr:uid="{00000000-0005-0000-0000-0000BC8B0000}"/>
    <cellStyle name="Normal 6 5 2 6 3" xfId="35970" xr:uid="{00000000-0005-0000-0000-0000BD8B0000}"/>
    <cellStyle name="Normal 6 5 2 6 3 2" xfId="35971" xr:uid="{00000000-0005-0000-0000-0000BE8B0000}"/>
    <cellStyle name="Normal 6 5 2 6 3 3" xfId="35972" xr:uid="{00000000-0005-0000-0000-0000BF8B0000}"/>
    <cellStyle name="Normal 6 5 2 6 3 4" xfId="35973" xr:uid="{00000000-0005-0000-0000-0000C08B0000}"/>
    <cellStyle name="Normal 6 5 2 6 4" xfId="35974" xr:uid="{00000000-0005-0000-0000-0000C18B0000}"/>
    <cellStyle name="Normal 6 5 2 6 4 2" xfId="35975" xr:uid="{00000000-0005-0000-0000-0000C28B0000}"/>
    <cellStyle name="Normal 6 5 2 6 4 3" xfId="35976" xr:uid="{00000000-0005-0000-0000-0000C38B0000}"/>
    <cellStyle name="Normal 6 5 2 6 4 4" xfId="35977" xr:uid="{00000000-0005-0000-0000-0000C48B0000}"/>
    <cellStyle name="Normal 6 5 2 6 5" xfId="35978" xr:uid="{00000000-0005-0000-0000-0000C58B0000}"/>
    <cellStyle name="Normal 6 5 2 6 5 2" xfId="35979" xr:uid="{00000000-0005-0000-0000-0000C68B0000}"/>
    <cellStyle name="Normal 6 5 2 6 5 3" xfId="35980" xr:uid="{00000000-0005-0000-0000-0000C78B0000}"/>
    <cellStyle name="Normal 6 5 2 6 6" xfId="35981" xr:uid="{00000000-0005-0000-0000-0000C88B0000}"/>
    <cellStyle name="Normal 6 5 2 6 7" xfId="35982" xr:uid="{00000000-0005-0000-0000-0000C98B0000}"/>
    <cellStyle name="Normal 6 5 2 6 8" xfId="35983" xr:uid="{00000000-0005-0000-0000-0000CA8B0000}"/>
    <cellStyle name="Normal 6 5 2 7" xfId="35984" xr:uid="{00000000-0005-0000-0000-0000CB8B0000}"/>
    <cellStyle name="Normal 6 5 2 7 2" xfId="35985" xr:uid="{00000000-0005-0000-0000-0000CC8B0000}"/>
    <cellStyle name="Normal 6 5 2 7 2 2" xfId="35986" xr:uid="{00000000-0005-0000-0000-0000CD8B0000}"/>
    <cellStyle name="Normal 6 5 2 7 2 3" xfId="35987" xr:uid="{00000000-0005-0000-0000-0000CE8B0000}"/>
    <cellStyle name="Normal 6 5 2 7 2 4" xfId="35988" xr:uid="{00000000-0005-0000-0000-0000CF8B0000}"/>
    <cellStyle name="Normal 6 5 2 7 3" xfId="35989" xr:uid="{00000000-0005-0000-0000-0000D08B0000}"/>
    <cellStyle name="Normal 6 5 2 7 3 2" xfId="35990" xr:uid="{00000000-0005-0000-0000-0000D18B0000}"/>
    <cellStyle name="Normal 6 5 2 7 3 3" xfId="35991" xr:uid="{00000000-0005-0000-0000-0000D28B0000}"/>
    <cellStyle name="Normal 6 5 2 7 4" xfId="35992" xr:uid="{00000000-0005-0000-0000-0000D38B0000}"/>
    <cellStyle name="Normal 6 5 2 7 5" xfId="35993" xr:uid="{00000000-0005-0000-0000-0000D48B0000}"/>
    <cellStyle name="Normal 6 5 2 7 6" xfId="35994" xr:uid="{00000000-0005-0000-0000-0000D58B0000}"/>
    <cellStyle name="Normal 6 5 2 8" xfId="35995" xr:uid="{00000000-0005-0000-0000-0000D68B0000}"/>
    <cellStyle name="Normal 6 5 2 8 2" xfId="35996" xr:uid="{00000000-0005-0000-0000-0000D78B0000}"/>
    <cellStyle name="Normal 6 5 2 8 3" xfId="35997" xr:uid="{00000000-0005-0000-0000-0000D88B0000}"/>
    <cellStyle name="Normal 6 5 2 8 4" xfId="35998" xr:uid="{00000000-0005-0000-0000-0000D98B0000}"/>
    <cellStyle name="Normal 6 5 2 9" xfId="35999" xr:uid="{00000000-0005-0000-0000-0000DA8B0000}"/>
    <cellStyle name="Normal 6 5 2 9 2" xfId="36000" xr:uid="{00000000-0005-0000-0000-0000DB8B0000}"/>
    <cellStyle name="Normal 6 5 2 9 3" xfId="36001" xr:uid="{00000000-0005-0000-0000-0000DC8B0000}"/>
    <cellStyle name="Normal 6 5 2 9 4" xfId="36002" xr:uid="{00000000-0005-0000-0000-0000DD8B0000}"/>
    <cellStyle name="Normal 6 5 3" xfId="331" xr:uid="{00000000-0005-0000-0000-0000DE8B0000}"/>
    <cellStyle name="Normal 6 5 3 10" xfId="36003" xr:uid="{00000000-0005-0000-0000-0000DF8B0000}"/>
    <cellStyle name="Normal 6 5 3 10 2" xfId="36004" xr:uid="{00000000-0005-0000-0000-0000E08B0000}"/>
    <cellStyle name="Normal 6 5 3 10 3" xfId="36005" xr:uid="{00000000-0005-0000-0000-0000E18B0000}"/>
    <cellStyle name="Normal 6 5 3 10 4" xfId="36006" xr:uid="{00000000-0005-0000-0000-0000E28B0000}"/>
    <cellStyle name="Normal 6 5 3 11" xfId="36007" xr:uid="{00000000-0005-0000-0000-0000E38B0000}"/>
    <cellStyle name="Normal 6 5 3 11 2" xfId="36008" xr:uid="{00000000-0005-0000-0000-0000E48B0000}"/>
    <cellStyle name="Normal 6 5 3 11 3" xfId="36009" xr:uid="{00000000-0005-0000-0000-0000E58B0000}"/>
    <cellStyle name="Normal 6 5 3 12" xfId="36010" xr:uid="{00000000-0005-0000-0000-0000E68B0000}"/>
    <cellStyle name="Normal 6 5 3 13" xfId="36011" xr:uid="{00000000-0005-0000-0000-0000E78B0000}"/>
    <cellStyle name="Normal 6 5 3 14" xfId="36012" xr:uid="{00000000-0005-0000-0000-0000E88B0000}"/>
    <cellStyle name="Normal 6 5 3 2" xfId="36013" xr:uid="{00000000-0005-0000-0000-0000E98B0000}"/>
    <cellStyle name="Normal 6 5 3 2 10" xfId="36014" xr:uid="{00000000-0005-0000-0000-0000EA8B0000}"/>
    <cellStyle name="Normal 6 5 3 2 11" xfId="36015" xr:uid="{00000000-0005-0000-0000-0000EB8B0000}"/>
    <cellStyle name="Normal 6 5 3 2 2" xfId="36016" xr:uid="{00000000-0005-0000-0000-0000EC8B0000}"/>
    <cellStyle name="Normal 6 5 3 2 2 10" xfId="36017" xr:uid="{00000000-0005-0000-0000-0000ED8B0000}"/>
    <cellStyle name="Normal 6 5 3 2 2 2" xfId="36018" xr:uid="{00000000-0005-0000-0000-0000EE8B0000}"/>
    <cellStyle name="Normal 6 5 3 2 2 2 2" xfId="36019" xr:uid="{00000000-0005-0000-0000-0000EF8B0000}"/>
    <cellStyle name="Normal 6 5 3 2 2 2 2 2" xfId="36020" xr:uid="{00000000-0005-0000-0000-0000F08B0000}"/>
    <cellStyle name="Normal 6 5 3 2 2 2 2 2 2" xfId="36021" xr:uid="{00000000-0005-0000-0000-0000F18B0000}"/>
    <cellStyle name="Normal 6 5 3 2 2 2 2 2 3" xfId="36022" xr:uid="{00000000-0005-0000-0000-0000F28B0000}"/>
    <cellStyle name="Normal 6 5 3 2 2 2 2 2 4" xfId="36023" xr:uid="{00000000-0005-0000-0000-0000F38B0000}"/>
    <cellStyle name="Normal 6 5 3 2 2 2 2 3" xfId="36024" xr:uid="{00000000-0005-0000-0000-0000F48B0000}"/>
    <cellStyle name="Normal 6 5 3 2 2 2 2 3 2" xfId="36025" xr:uid="{00000000-0005-0000-0000-0000F58B0000}"/>
    <cellStyle name="Normal 6 5 3 2 2 2 2 3 3" xfId="36026" xr:uid="{00000000-0005-0000-0000-0000F68B0000}"/>
    <cellStyle name="Normal 6 5 3 2 2 2 2 4" xfId="36027" xr:uid="{00000000-0005-0000-0000-0000F78B0000}"/>
    <cellStyle name="Normal 6 5 3 2 2 2 2 5" xfId="36028" xr:uid="{00000000-0005-0000-0000-0000F88B0000}"/>
    <cellStyle name="Normal 6 5 3 2 2 2 2 6" xfId="36029" xr:uid="{00000000-0005-0000-0000-0000F98B0000}"/>
    <cellStyle name="Normal 6 5 3 2 2 2 3" xfId="36030" xr:uid="{00000000-0005-0000-0000-0000FA8B0000}"/>
    <cellStyle name="Normal 6 5 3 2 2 2 3 2" xfId="36031" xr:uid="{00000000-0005-0000-0000-0000FB8B0000}"/>
    <cellStyle name="Normal 6 5 3 2 2 2 3 3" xfId="36032" xr:uid="{00000000-0005-0000-0000-0000FC8B0000}"/>
    <cellStyle name="Normal 6 5 3 2 2 2 3 4" xfId="36033" xr:uid="{00000000-0005-0000-0000-0000FD8B0000}"/>
    <cellStyle name="Normal 6 5 3 2 2 2 4" xfId="36034" xr:uid="{00000000-0005-0000-0000-0000FE8B0000}"/>
    <cellStyle name="Normal 6 5 3 2 2 2 4 2" xfId="36035" xr:uid="{00000000-0005-0000-0000-0000FF8B0000}"/>
    <cellStyle name="Normal 6 5 3 2 2 2 4 3" xfId="36036" xr:uid="{00000000-0005-0000-0000-0000008C0000}"/>
    <cellStyle name="Normal 6 5 3 2 2 2 4 4" xfId="36037" xr:uid="{00000000-0005-0000-0000-0000018C0000}"/>
    <cellStyle name="Normal 6 5 3 2 2 2 5" xfId="36038" xr:uid="{00000000-0005-0000-0000-0000028C0000}"/>
    <cellStyle name="Normal 6 5 3 2 2 2 5 2" xfId="36039" xr:uid="{00000000-0005-0000-0000-0000038C0000}"/>
    <cellStyle name="Normal 6 5 3 2 2 2 5 3" xfId="36040" xr:uid="{00000000-0005-0000-0000-0000048C0000}"/>
    <cellStyle name="Normal 6 5 3 2 2 2 5 4" xfId="36041" xr:uid="{00000000-0005-0000-0000-0000058C0000}"/>
    <cellStyle name="Normal 6 5 3 2 2 2 6" xfId="36042" xr:uid="{00000000-0005-0000-0000-0000068C0000}"/>
    <cellStyle name="Normal 6 5 3 2 2 2 6 2" xfId="36043" xr:uid="{00000000-0005-0000-0000-0000078C0000}"/>
    <cellStyle name="Normal 6 5 3 2 2 2 6 3" xfId="36044" xr:uid="{00000000-0005-0000-0000-0000088C0000}"/>
    <cellStyle name="Normal 6 5 3 2 2 2 7" xfId="36045" xr:uid="{00000000-0005-0000-0000-0000098C0000}"/>
    <cellStyle name="Normal 6 5 3 2 2 2 8" xfId="36046" xr:uid="{00000000-0005-0000-0000-00000A8C0000}"/>
    <cellStyle name="Normal 6 5 3 2 2 2 9" xfId="36047" xr:uid="{00000000-0005-0000-0000-00000B8C0000}"/>
    <cellStyle name="Normal 6 5 3 2 2 3" xfId="36048" xr:uid="{00000000-0005-0000-0000-00000C8C0000}"/>
    <cellStyle name="Normal 6 5 3 2 2 3 2" xfId="36049" xr:uid="{00000000-0005-0000-0000-00000D8C0000}"/>
    <cellStyle name="Normal 6 5 3 2 2 3 2 2" xfId="36050" xr:uid="{00000000-0005-0000-0000-00000E8C0000}"/>
    <cellStyle name="Normal 6 5 3 2 2 3 2 3" xfId="36051" xr:uid="{00000000-0005-0000-0000-00000F8C0000}"/>
    <cellStyle name="Normal 6 5 3 2 2 3 2 4" xfId="36052" xr:uid="{00000000-0005-0000-0000-0000108C0000}"/>
    <cellStyle name="Normal 6 5 3 2 2 3 3" xfId="36053" xr:uid="{00000000-0005-0000-0000-0000118C0000}"/>
    <cellStyle name="Normal 6 5 3 2 2 3 3 2" xfId="36054" xr:uid="{00000000-0005-0000-0000-0000128C0000}"/>
    <cellStyle name="Normal 6 5 3 2 2 3 3 3" xfId="36055" xr:uid="{00000000-0005-0000-0000-0000138C0000}"/>
    <cellStyle name="Normal 6 5 3 2 2 3 4" xfId="36056" xr:uid="{00000000-0005-0000-0000-0000148C0000}"/>
    <cellStyle name="Normal 6 5 3 2 2 3 5" xfId="36057" xr:uid="{00000000-0005-0000-0000-0000158C0000}"/>
    <cellStyle name="Normal 6 5 3 2 2 3 6" xfId="36058" xr:uid="{00000000-0005-0000-0000-0000168C0000}"/>
    <cellStyle name="Normal 6 5 3 2 2 4" xfId="36059" xr:uid="{00000000-0005-0000-0000-0000178C0000}"/>
    <cellStyle name="Normal 6 5 3 2 2 4 2" xfId="36060" xr:uid="{00000000-0005-0000-0000-0000188C0000}"/>
    <cellStyle name="Normal 6 5 3 2 2 4 3" xfId="36061" xr:uid="{00000000-0005-0000-0000-0000198C0000}"/>
    <cellStyle name="Normal 6 5 3 2 2 4 4" xfId="36062" xr:uid="{00000000-0005-0000-0000-00001A8C0000}"/>
    <cellStyle name="Normal 6 5 3 2 2 5" xfId="36063" xr:uid="{00000000-0005-0000-0000-00001B8C0000}"/>
    <cellStyle name="Normal 6 5 3 2 2 5 2" xfId="36064" xr:uid="{00000000-0005-0000-0000-00001C8C0000}"/>
    <cellStyle name="Normal 6 5 3 2 2 5 3" xfId="36065" xr:uid="{00000000-0005-0000-0000-00001D8C0000}"/>
    <cellStyle name="Normal 6 5 3 2 2 5 4" xfId="36066" xr:uid="{00000000-0005-0000-0000-00001E8C0000}"/>
    <cellStyle name="Normal 6 5 3 2 2 6" xfId="36067" xr:uid="{00000000-0005-0000-0000-00001F8C0000}"/>
    <cellStyle name="Normal 6 5 3 2 2 6 2" xfId="36068" xr:uid="{00000000-0005-0000-0000-0000208C0000}"/>
    <cellStyle name="Normal 6 5 3 2 2 6 3" xfId="36069" xr:uid="{00000000-0005-0000-0000-0000218C0000}"/>
    <cellStyle name="Normal 6 5 3 2 2 6 4" xfId="36070" xr:uid="{00000000-0005-0000-0000-0000228C0000}"/>
    <cellStyle name="Normal 6 5 3 2 2 7" xfId="36071" xr:uid="{00000000-0005-0000-0000-0000238C0000}"/>
    <cellStyle name="Normal 6 5 3 2 2 7 2" xfId="36072" xr:uid="{00000000-0005-0000-0000-0000248C0000}"/>
    <cellStyle name="Normal 6 5 3 2 2 7 3" xfId="36073" xr:uid="{00000000-0005-0000-0000-0000258C0000}"/>
    <cellStyle name="Normal 6 5 3 2 2 8" xfId="36074" xr:uid="{00000000-0005-0000-0000-0000268C0000}"/>
    <cellStyle name="Normal 6 5 3 2 2 9" xfId="36075" xr:uid="{00000000-0005-0000-0000-0000278C0000}"/>
    <cellStyle name="Normal 6 5 3 2 3" xfId="36076" xr:uid="{00000000-0005-0000-0000-0000288C0000}"/>
    <cellStyle name="Normal 6 5 3 2 3 2" xfId="36077" xr:uid="{00000000-0005-0000-0000-0000298C0000}"/>
    <cellStyle name="Normal 6 5 3 2 3 2 2" xfId="36078" xr:uid="{00000000-0005-0000-0000-00002A8C0000}"/>
    <cellStyle name="Normal 6 5 3 2 3 2 2 2" xfId="36079" xr:uid="{00000000-0005-0000-0000-00002B8C0000}"/>
    <cellStyle name="Normal 6 5 3 2 3 2 2 3" xfId="36080" xr:uid="{00000000-0005-0000-0000-00002C8C0000}"/>
    <cellStyle name="Normal 6 5 3 2 3 2 2 4" xfId="36081" xr:uid="{00000000-0005-0000-0000-00002D8C0000}"/>
    <cellStyle name="Normal 6 5 3 2 3 2 3" xfId="36082" xr:uid="{00000000-0005-0000-0000-00002E8C0000}"/>
    <cellStyle name="Normal 6 5 3 2 3 2 3 2" xfId="36083" xr:uid="{00000000-0005-0000-0000-00002F8C0000}"/>
    <cellStyle name="Normal 6 5 3 2 3 2 3 3" xfId="36084" xr:uid="{00000000-0005-0000-0000-0000308C0000}"/>
    <cellStyle name="Normal 6 5 3 2 3 2 4" xfId="36085" xr:uid="{00000000-0005-0000-0000-0000318C0000}"/>
    <cellStyle name="Normal 6 5 3 2 3 2 5" xfId="36086" xr:uid="{00000000-0005-0000-0000-0000328C0000}"/>
    <cellStyle name="Normal 6 5 3 2 3 2 6" xfId="36087" xr:uid="{00000000-0005-0000-0000-0000338C0000}"/>
    <cellStyle name="Normal 6 5 3 2 3 3" xfId="36088" xr:uid="{00000000-0005-0000-0000-0000348C0000}"/>
    <cellStyle name="Normal 6 5 3 2 3 3 2" xfId="36089" xr:uid="{00000000-0005-0000-0000-0000358C0000}"/>
    <cellStyle name="Normal 6 5 3 2 3 3 3" xfId="36090" xr:uid="{00000000-0005-0000-0000-0000368C0000}"/>
    <cellStyle name="Normal 6 5 3 2 3 3 4" xfId="36091" xr:uid="{00000000-0005-0000-0000-0000378C0000}"/>
    <cellStyle name="Normal 6 5 3 2 3 4" xfId="36092" xr:uid="{00000000-0005-0000-0000-0000388C0000}"/>
    <cellStyle name="Normal 6 5 3 2 3 4 2" xfId="36093" xr:uid="{00000000-0005-0000-0000-0000398C0000}"/>
    <cellStyle name="Normal 6 5 3 2 3 4 3" xfId="36094" xr:uid="{00000000-0005-0000-0000-00003A8C0000}"/>
    <cellStyle name="Normal 6 5 3 2 3 4 4" xfId="36095" xr:uid="{00000000-0005-0000-0000-00003B8C0000}"/>
    <cellStyle name="Normal 6 5 3 2 3 5" xfId="36096" xr:uid="{00000000-0005-0000-0000-00003C8C0000}"/>
    <cellStyle name="Normal 6 5 3 2 3 5 2" xfId="36097" xr:uid="{00000000-0005-0000-0000-00003D8C0000}"/>
    <cellStyle name="Normal 6 5 3 2 3 5 3" xfId="36098" xr:uid="{00000000-0005-0000-0000-00003E8C0000}"/>
    <cellStyle name="Normal 6 5 3 2 3 5 4" xfId="36099" xr:uid="{00000000-0005-0000-0000-00003F8C0000}"/>
    <cellStyle name="Normal 6 5 3 2 3 6" xfId="36100" xr:uid="{00000000-0005-0000-0000-0000408C0000}"/>
    <cellStyle name="Normal 6 5 3 2 3 6 2" xfId="36101" xr:uid="{00000000-0005-0000-0000-0000418C0000}"/>
    <cellStyle name="Normal 6 5 3 2 3 6 3" xfId="36102" xr:uid="{00000000-0005-0000-0000-0000428C0000}"/>
    <cellStyle name="Normal 6 5 3 2 3 7" xfId="36103" xr:uid="{00000000-0005-0000-0000-0000438C0000}"/>
    <cellStyle name="Normal 6 5 3 2 3 8" xfId="36104" xr:uid="{00000000-0005-0000-0000-0000448C0000}"/>
    <cellStyle name="Normal 6 5 3 2 3 9" xfId="36105" xr:uid="{00000000-0005-0000-0000-0000458C0000}"/>
    <cellStyle name="Normal 6 5 3 2 4" xfId="36106" xr:uid="{00000000-0005-0000-0000-0000468C0000}"/>
    <cellStyle name="Normal 6 5 3 2 4 2" xfId="36107" xr:uid="{00000000-0005-0000-0000-0000478C0000}"/>
    <cellStyle name="Normal 6 5 3 2 4 2 2" xfId="36108" xr:uid="{00000000-0005-0000-0000-0000488C0000}"/>
    <cellStyle name="Normal 6 5 3 2 4 2 3" xfId="36109" xr:uid="{00000000-0005-0000-0000-0000498C0000}"/>
    <cellStyle name="Normal 6 5 3 2 4 2 4" xfId="36110" xr:uid="{00000000-0005-0000-0000-00004A8C0000}"/>
    <cellStyle name="Normal 6 5 3 2 4 3" xfId="36111" xr:uid="{00000000-0005-0000-0000-00004B8C0000}"/>
    <cellStyle name="Normal 6 5 3 2 4 3 2" xfId="36112" xr:uid="{00000000-0005-0000-0000-00004C8C0000}"/>
    <cellStyle name="Normal 6 5 3 2 4 3 3" xfId="36113" xr:uid="{00000000-0005-0000-0000-00004D8C0000}"/>
    <cellStyle name="Normal 6 5 3 2 4 4" xfId="36114" xr:uid="{00000000-0005-0000-0000-00004E8C0000}"/>
    <cellStyle name="Normal 6 5 3 2 4 5" xfId="36115" xr:uid="{00000000-0005-0000-0000-00004F8C0000}"/>
    <cellStyle name="Normal 6 5 3 2 4 6" xfId="36116" xr:uid="{00000000-0005-0000-0000-0000508C0000}"/>
    <cellStyle name="Normal 6 5 3 2 5" xfId="36117" xr:uid="{00000000-0005-0000-0000-0000518C0000}"/>
    <cellStyle name="Normal 6 5 3 2 5 2" xfId="36118" xr:uid="{00000000-0005-0000-0000-0000528C0000}"/>
    <cellStyle name="Normal 6 5 3 2 5 3" xfId="36119" xr:uid="{00000000-0005-0000-0000-0000538C0000}"/>
    <cellStyle name="Normal 6 5 3 2 5 4" xfId="36120" xr:uid="{00000000-0005-0000-0000-0000548C0000}"/>
    <cellStyle name="Normal 6 5 3 2 6" xfId="36121" xr:uid="{00000000-0005-0000-0000-0000558C0000}"/>
    <cellStyle name="Normal 6 5 3 2 6 2" xfId="36122" xr:uid="{00000000-0005-0000-0000-0000568C0000}"/>
    <cellStyle name="Normal 6 5 3 2 6 3" xfId="36123" xr:uid="{00000000-0005-0000-0000-0000578C0000}"/>
    <cellStyle name="Normal 6 5 3 2 6 4" xfId="36124" xr:uid="{00000000-0005-0000-0000-0000588C0000}"/>
    <cellStyle name="Normal 6 5 3 2 7" xfId="36125" xr:uid="{00000000-0005-0000-0000-0000598C0000}"/>
    <cellStyle name="Normal 6 5 3 2 7 2" xfId="36126" xr:uid="{00000000-0005-0000-0000-00005A8C0000}"/>
    <cellStyle name="Normal 6 5 3 2 7 3" xfId="36127" xr:uid="{00000000-0005-0000-0000-00005B8C0000}"/>
    <cellStyle name="Normal 6 5 3 2 7 4" xfId="36128" xr:uid="{00000000-0005-0000-0000-00005C8C0000}"/>
    <cellStyle name="Normal 6 5 3 2 8" xfId="36129" xr:uid="{00000000-0005-0000-0000-00005D8C0000}"/>
    <cellStyle name="Normal 6 5 3 2 8 2" xfId="36130" xr:uid="{00000000-0005-0000-0000-00005E8C0000}"/>
    <cellStyle name="Normal 6 5 3 2 8 3" xfId="36131" xr:uid="{00000000-0005-0000-0000-00005F8C0000}"/>
    <cellStyle name="Normal 6 5 3 2 9" xfId="36132" xr:uid="{00000000-0005-0000-0000-0000608C0000}"/>
    <cellStyle name="Normal 6 5 3 3" xfId="36133" xr:uid="{00000000-0005-0000-0000-0000618C0000}"/>
    <cellStyle name="Normal 6 5 3 3 10" xfId="36134" xr:uid="{00000000-0005-0000-0000-0000628C0000}"/>
    <cellStyle name="Normal 6 5 3 3 2" xfId="36135" xr:uid="{00000000-0005-0000-0000-0000638C0000}"/>
    <cellStyle name="Normal 6 5 3 3 2 2" xfId="36136" xr:uid="{00000000-0005-0000-0000-0000648C0000}"/>
    <cellStyle name="Normal 6 5 3 3 2 2 2" xfId="36137" xr:uid="{00000000-0005-0000-0000-0000658C0000}"/>
    <cellStyle name="Normal 6 5 3 3 2 2 2 2" xfId="36138" xr:uid="{00000000-0005-0000-0000-0000668C0000}"/>
    <cellStyle name="Normal 6 5 3 3 2 2 2 3" xfId="36139" xr:uid="{00000000-0005-0000-0000-0000678C0000}"/>
    <cellStyle name="Normal 6 5 3 3 2 2 2 4" xfId="36140" xr:uid="{00000000-0005-0000-0000-0000688C0000}"/>
    <cellStyle name="Normal 6 5 3 3 2 2 3" xfId="36141" xr:uid="{00000000-0005-0000-0000-0000698C0000}"/>
    <cellStyle name="Normal 6 5 3 3 2 2 3 2" xfId="36142" xr:uid="{00000000-0005-0000-0000-00006A8C0000}"/>
    <cellStyle name="Normal 6 5 3 3 2 2 3 3" xfId="36143" xr:uid="{00000000-0005-0000-0000-00006B8C0000}"/>
    <cellStyle name="Normal 6 5 3 3 2 2 4" xfId="36144" xr:uid="{00000000-0005-0000-0000-00006C8C0000}"/>
    <cellStyle name="Normal 6 5 3 3 2 2 5" xfId="36145" xr:uid="{00000000-0005-0000-0000-00006D8C0000}"/>
    <cellStyle name="Normal 6 5 3 3 2 2 6" xfId="36146" xr:uid="{00000000-0005-0000-0000-00006E8C0000}"/>
    <cellStyle name="Normal 6 5 3 3 2 3" xfId="36147" xr:uid="{00000000-0005-0000-0000-00006F8C0000}"/>
    <cellStyle name="Normal 6 5 3 3 2 3 2" xfId="36148" xr:uid="{00000000-0005-0000-0000-0000708C0000}"/>
    <cellStyle name="Normal 6 5 3 3 2 3 3" xfId="36149" xr:uid="{00000000-0005-0000-0000-0000718C0000}"/>
    <cellStyle name="Normal 6 5 3 3 2 3 4" xfId="36150" xr:uid="{00000000-0005-0000-0000-0000728C0000}"/>
    <cellStyle name="Normal 6 5 3 3 2 4" xfId="36151" xr:uid="{00000000-0005-0000-0000-0000738C0000}"/>
    <cellStyle name="Normal 6 5 3 3 2 4 2" xfId="36152" xr:uid="{00000000-0005-0000-0000-0000748C0000}"/>
    <cellStyle name="Normal 6 5 3 3 2 4 3" xfId="36153" xr:uid="{00000000-0005-0000-0000-0000758C0000}"/>
    <cellStyle name="Normal 6 5 3 3 2 4 4" xfId="36154" xr:uid="{00000000-0005-0000-0000-0000768C0000}"/>
    <cellStyle name="Normal 6 5 3 3 2 5" xfId="36155" xr:uid="{00000000-0005-0000-0000-0000778C0000}"/>
    <cellStyle name="Normal 6 5 3 3 2 5 2" xfId="36156" xr:uid="{00000000-0005-0000-0000-0000788C0000}"/>
    <cellStyle name="Normal 6 5 3 3 2 5 3" xfId="36157" xr:uid="{00000000-0005-0000-0000-0000798C0000}"/>
    <cellStyle name="Normal 6 5 3 3 2 5 4" xfId="36158" xr:uid="{00000000-0005-0000-0000-00007A8C0000}"/>
    <cellStyle name="Normal 6 5 3 3 2 6" xfId="36159" xr:uid="{00000000-0005-0000-0000-00007B8C0000}"/>
    <cellStyle name="Normal 6 5 3 3 2 6 2" xfId="36160" xr:uid="{00000000-0005-0000-0000-00007C8C0000}"/>
    <cellStyle name="Normal 6 5 3 3 2 6 3" xfId="36161" xr:uid="{00000000-0005-0000-0000-00007D8C0000}"/>
    <cellStyle name="Normal 6 5 3 3 2 7" xfId="36162" xr:uid="{00000000-0005-0000-0000-00007E8C0000}"/>
    <cellStyle name="Normal 6 5 3 3 2 8" xfId="36163" xr:uid="{00000000-0005-0000-0000-00007F8C0000}"/>
    <cellStyle name="Normal 6 5 3 3 2 9" xfId="36164" xr:uid="{00000000-0005-0000-0000-0000808C0000}"/>
    <cellStyle name="Normal 6 5 3 3 3" xfId="36165" xr:uid="{00000000-0005-0000-0000-0000818C0000}"/>
    <cellStyle name="Normal 6 5 3 3 3 2" xfId="36166" xr:uid="{00000000-0005-0000-0000-0000828C0000}"/>
    <cellStyle name="Normal 6 5 3 3 3 2 2" xfId="36167" xr:uid="{00000000-0005-0000-0000-0000838C0000}"/>
    <cellStyle name="Normal 6 5 3 3 3 2 3" xfId="36168" xr:uid="{00000000-0005-0000-0000-0000848C0000}"/>
    <cellStyle name="Normal 6 5 3 3 3 2 4" xfId="36169" xr:uid="{00000000-0005-0000-0000-0000858C0000}"/>
    <cellStyle name="Normal 6 5 3 3 3 3" xfId="36170" xr:uid="{00000000-0005-0000-0000-0000868C0000}"/>
    <cellStyle name="Normal 6 5 3 3 3 3 2" xfId="36171" xr:uid="{00000000-0005-0000-0000-0000878C0000}"/>
    <cellStyle name="Normal 6 5 3 3 3 3 3" xfId="36172" xr:uid="{00000000-0005-0000-0000-0000888C0000}"/>
    <cellStyle name="Normal 6 5 3 3 3 4" xfId="36173" xr:uid="{00000000-0005-0000-0000-0000898C0000}"/>
    <cellStyle name="Normal 6 5 3 3 3 5" xfId="36174" xr:uid="{00000000-0005-0000-0000-00008A8C0000}"/>
    <cellStyle name="Normal 6 5 3 3 3 6" xfId="36175" xr:uid="{00000000-0005-0000-0000-00008B8C0000}"/>
    <cellStyle name="Normal 6 5 3 3 4" xfId="36176" xr:uid="{00000000-0005-0000-0000-00008C8C0000}"/>
    <cellStyle name="Normal 6 5 3 3 4 2" xfId="36177" xr:uid="{00000000-0005-0000-0000-00008D8C0000}"/>
    <cellStyle name="Normal 6 5 3 3 4 3" xfId="36178" xr:uid="{00000000-0005-0000-0000-00008E8C0000}"/>
    <cellStyle name="Normal 6 5 3 3 4 4" xfId="36179" xr:uid="{00000000-0005-0000-0000-00008F8C0000}"/>
    <cellStyle name="Normal 6 5 3 3 5" xfId="36180" xr:uid="{00000000-0005-0000-0000-0000908C0000}"/>
    <cellStyle name="Normal 6 5 3 3 5 2" xfId="36181" xr:uid="{00000000-0005-0000-0000-0000918C0000}"/>
    <cellStyle name="Normal 6 5 3 3 5 3" xfId="36182" xr:uid="{00000000-0005-0000-0000-0000928C0000}"/>
    <cellStyle name="Normal 6 5 3 3 5 4" xfId="36183" xr:uid="{00000000-0005-0000-0000-0000938C0000}"/>
    <cellStyle name="Normal 6 5 3 3 6" xfId="36184" xr:uid="{00000000-0005-0000-0000-0000948C0000}"/>
    <cellStyle name="Normal 6 5 3 3 6 2" xfId="36185" xr:uid="{00000000-0005-0000-0000-0000958C0000}"/>
    <cellStyle name="Normal 6 5 3 3 6 3" xfId="36186" xr:uid="{00000000-0005-0000-0000-0000968C0000}"/>
    <cellStyle name="Normal 6 5 3 3 6 4" xfId="36187" xr:uid="{00000000-0005-0000-0000-0000978C0000}"/>
    <cellStyle name="Normal 6 5 3 3 7" xfId="36188" xr:uid="{00000000-0005-0000-0000-0000988C0000}"/>
    <cellStyle name="Normal 6 5 3 3 7 2" xfId="36189" xr:uid="{00000000-0005-0000-0000-0000998C0000}"/>
    <cellStyle name="Normal 6 5 3 3 7 3" xfId="36190" xr:uid="{00000000-0005-0000-0000-00009A8C0000}"/>
    <cellStyle name="Normal 6 5 3 3 8" xfId="36191" xr:uid="{00000000-0005-0000-0000-00009B8C0000}"/>
    <cellStyle name="Normal 6 5 3 3 9" xfId="36192" xr:uid="{00000000-0005-0000-0000-00009C8C0000}"/>
    <cellStyle name="Normal 6 5 3 4" xfId="36193" xr:uid="{00000000-0005-0000-0000-00009D8C0000}"/>
    <cellStyle name="Normal 6 5 3 4 2" xfId="36194" xr:uid="{00000000-0005-0000-0000-00009E8C0000}"/>
    <cellStyle name="Normal 6 5 3 4 2 2" xfId="36195" xr:uid="{00000000-0005-0000-0000-00009F8C0000}"/>
    <cellStyle name="Normal 6 5 3 4 2 2 2" xfId="36196" xr:uid="{00000000-0005-0000-0000-0000A08C0000}"/>
    <cellStyle name="Normal 6 5 3 4 2 2 3" xfId="36197" xr:uid="{00000000-0005-0000-0000-0000A18C0000}"/>
    <cellStyle name="Normal 6 5 3 4 2 2 4" xfId="36198" xr:uid="{00000000-0005-0000-0000-0000A28C0000}"/>
    <cellStyle name="Normal 6 5 3 4 2 3" xfId="36199" xr:uid="{00000000-0005-0000-0000-0000A38C0000}"/>
    <cellStyle name="Normal 6 5 3 4 2 3 2" xfId="36200" xr:uid="{00000000-0005-0000-0000-0000A48C0000}"/>
    <cellStyle name="Normal 6 5 3 4 2 3 3" xfId="36201" xr:uid="{00000000-0005-0000-0000-0000A58C0000}"/>
    <cellStyle name="Normal 6 5 3 4 2 4" xfId="36202" xr:uid="{00000000-0005-0000-0000-0000A68C0000}"/>
    <cellStyle name="Normal 6 5 3 4 2 5" xfId="36203" xr:uid="{00000000-0005-0000-0000-0000A78C0000}"/>
    <cellStyle name="Normal 6 5 3 4 2 6" xfId="36204" xr:uid="{00000000-0005-0000-0000-0000A88C0000}"/>
    <cellStyle name="Normal 6 5 3 4 3" xfId="36205" xr:uid="{00000000-0005-0000-0000-0000A98C0000}"/>
    <cellStyle name="Normal 6 5 3 4 3 2" xfId="36206" xr:uid="{00000000-0005-0000-0000-0000AA8C0000}"/>
    <cellStyle name="Normal 6 5 3 4 3 3" xfId="36207" xr:uid="{00000000-0005-0000-0000-0000AB8C0000}"/>
    <cellStyle name="Normal 6 5 3 4 3 4" xfId="36208" xr:uid="{00000000-0005-0000-0000-0000AC8C0000}"/>
    <cellStyle name="Normal 6 5 3 4 4" xfId="36209" xr:uid="{00000000-0005-0000-0000-0000AD8C0000}"/>
    <cellStyle name="Normal 6 5 3 4 4 2" xfId="36210" xr:uid="{00000000-0005-0000-0000-0000AE8C0000}"/>
    <cellStyle name="Normal 6 5 3 4 4 3" xfId="36211" xr:uid="{00000000-0005-0000-0000-0000AF8C0000}"/>
    <cellStyle name="Normal 6 5 3 4 4 4" xfId="36212" xr:uid="{00000000-0005-0000-0000-0000B08C0000}"/>
    <cellStyle name="Normal 6 5 3 4 5" xfId="36213" xr:uid="{00000000-0005-0000-0000-0000B18C0000}"/>
    <cellStyle name="Normal 6 5 3 4 5 2" xfId="36214" xr:uid="{00000000-0005-0000-0000-0000B28C0000}"/>
    <cellStyle name="Normal 6 5 3 4 5 3" xfId="36215" xr:uid="{00000000-0005-0000-0000-0000B38C0000}"/>
    <cellStyle name="Normal 6 5 3 4 5 4" xfId="36216" xr:uid="{00000000-0005-0000-0000-0000B48C0000}"/>
    <cellStyle name="Normal 6 5 3 4 6" xfId="36217" xr:uid="{00000000-0005-0000-0000-0000B58C0000}"/>
    <cellStyle name="Normal 6 5 3 4 6 2" xfId="36218" xr:uid="{00000000-0005-0000-0000-0000B68C0000}"/>
    <cellStyle name="Normal 6 5 3 4 6 3" xfId="36219" xr:uid="{00000000-0005-0000-0000-0000B78C0000}"/>
    <cellStyle name="Normal 6 5 3 4 7" xfId="36220" xr:uid="{00000000-0005-0000-0000-0000B88C0000}"/>
    <cellStyle name="Normal 6 5 3 4 8" xfId="36221" xr:uid="{00000000-0005-0000-0000-0000B98C0000}"/>
    <cellStyle name="Normal 6 5 3 4 9" xfId="36222" xr:uid="{00000000-0005-0000-0000-0000BA8C0000}"/>
    <cellStyle name="Normal 6 5 3 5" xfId="36223" xr:uid="{00000000-0005-0000-0000-0000BB8C0000}"/>
    <cellStyle name="Normal 6 5 3 5 2" xfId="36224" xr:uid="{00000000-0005-0000-0000-0000BC8C0000}"/>
    <cellStyle name="Normal 6 5 3 5 2 2" xfId="36225" xr:uid="{00000000-0005-0000-0000-0000BD8C0000}"/>
    <cellStyle name="Normal 6 5 3 5 2 2 2" xfId="36226" xr:uid="{00000000-0005-0000-0000-0000BE8C0000}"/>
    <cellStyle name="Normal 6 5 3 5 2 2 3" xfId="36227" xr:uid="{00000000-0005-0000-0000-0000BF8C0000}"/>
    <cellStyle name="Normal 6 5 3 5 2 2 4" xfId="36228" xr:uid="{00000000-0005-0000-0000-0000C08C0000}"/>
    <cellStyle name="Normal 6 5 3 5 2 3" xfId="36229" xr:uid="{00000000-0005-0000-0000-0000C18C0000}"/>
    <cellStyle name="Normal 6 5 3 5 2 3 2" xfId="36230" xr:uid="{00000000-0005-0000-0000-0000C28C0000}"/>
    <cellStyle name="Normal 6 5 3 5 2 3 3" xfId="36231" xr:uid="{00000000-0005-0000-0000-0000C38C0000}"/>
    <cellStyle name="Normal 6 5 3 5 2 4" xfId="36232" xr:uid="{00000000-0005-0000-0000-0000C48C0000}"/>
    <cellStyle name="Normal 6 5 3 5 2 5" xfId="36233" xr:uid="{00000000-0005-0000-0000-0000C58C0000}"/>
    <cellStyle name="Normal 6 5 3 5 2 6" xfId="36234" xr:uid="{00000000-0005-0000-0000-0000C68C0000}"/>
    <cellStyle name="Normal 6 5 3 5 3" xfId="36235" xr:uid="{00000000-0005-0000-0000-0000C78C0000}"/>
    <cellStyle name="Normal 6 5 3 5 3 2" xfId="36236" xr:uid="{00000000-0005-0000-0000-0000C88C0000}"/>
    <cellStyle name="Normal 6 5 3 5 3 3" xfId="36237" xr:uid="{00000000-0005-0000-0000-0000C98C0000}"/>
    <cellStyle name="Normal 6 5 3 5 3 4" xfId="36238" xr:uid="{00000000-0005-0000-0000-0000CA8C0000}"/>
    <cellStyle name="Normal 6 5 3 5 4" xfId="36239" xr:uid="{00000000-0005-0000-0000-0000CB8C0000}"/>
    <cellStyle name="Normal 6 5 3 5 4 2" xfId="36240" xr:uid="{00000000-0005-0000-0000-0000CC8C0000}"/>
    <cellStyle name="Normal 6 5 3 5 4 3" xfId="36241" xr:uid="{00000000-0005-0000-0000-0000CD8C0000}"/>
    <cellStyle name="Normal 6 5 3 5 4 4" xfId="36242" xr:uid="{00000000-0005-0000-0000-0000CE8C0000}"/>
    <cellStyle name="Normal 6 5 3 5 5" xfId="36243" xr:uid="{00000000-0005-0000-0000-0000CF8C0000}"/>
    <cellStyle name="Normal 6 5 3 5 5 2" xfId="36244" xr:uid="{00000000-0005-0000-0000-0000D08C0000}"/>
    <cellStyle name="Normal 6 5 3 5 5 3" xfId="36245" xr:uid="{00000000-0005-0000-0000-0000D18C0000}"/>
    <cellStyle name="Normal 6 5 3 5 5 4" xfId="36246" xr:uid="{00000000-0005-0000-0000-0000D28C0000}"/>
    <cellStyle name="Normal 6 5 3 5 6" xfId="36247" xr:uid="{00000000-0005-0000-0000-0000D38C0000}"/>
    <cellStyle name="Normal 6 5 3 5 6 2" xfId="36248" xr:uid="{00000000-0005-0000-0000-0000D48C0000}"/>
    <cellStyle name="Normal 6 5 3 5 6 3" xfId="36249" xr:uid="{00000000-0005-0000-0000-0000D58C0000}"/>
    <cellStyle name="Normal 6 5 3 5 7" xfId="36250" xr:uid="{00000000-0005-0000-0000-0000D68C0000}"/>
    <cellStyle name="Normal 6 5 3 5 8" xfId="36251" xr:uid="{00000000-0005-0000-0000-0000D78C0000}"/>
    <cellStyle name="Normal 6 5 3 5 9" xfId="36252" xr:uid="{00000000-0005-0000-0000-0000D88C0000}"/>
    <cellStyle name="Normal 6 5 3 6" xfId="36253" xr:uid="{00000000-0005-0000-0000-0000D98C0000}"/>
    <cellStyle name="Normal 6 5 3 6 2" xfId="36254" xr:uid="{00000000-0005-0000-0000-0000DA8C0000}"/>
    <cellStyle name="Normal 6 5 3 6 2 2" xfId="36255" xr:uid="{00000000-0005-0000-0000-0000DB8C0000}"/>
    <cellStyle name="Normal 6 5 3 6 2 2 2" xfId="36256" xr:uid="{00000000-0005-0000-0000-0000DC8C0000}"/>
    <cellStyle name="Normal 6 5 3 6 2 2 3" xfId="36257" xr:uid="{00000000-0005-0000-0000-0000DD8C0000}"/>
    <cellStyle name="Normal 6 5 3 6 2 2 4" xfId="36258" xr:uid="{00000000-0005-0000-0000-0000DE8C0000}"/>
    <cellStyle name="Normal 6 5 3 6 2 3" xfId="36259" xr:uid="{00000000-0005-0000-0000-0000DF8C0000}"/>
    <cellStyle name="Normal 6 5 3 6 2 3 2" xfId="36260" xr:uid="{00000000-0005-0000-0000-0000E08C0000}"/>
    <cellStyle name="Normal 6 5 3 6 2 3 3" xfId="36261" xr:uid="{00000000-0005-0000-0000-0000E18C0000}"/>
    <cellStyle name="Normal 6 5 3 6 2 4" xfId="36262" xr:uid="{00000000-0005-0000-0000-0000E28C0000}"/>
    <cellStyle name="Normal 6 5 3 6 2 5" xfId="36263" xr:uid="{00000000-0005-0000-0000-0000E38C0000}"/>
    <cellStyle name="Normal 6 5 3 6 2 6" xfId="36264" xr:uid="{00000000-0005-0000-0000-0000E48C0000}"/>
    <cellStyle name="Normal 6 5 3 6 3" xfId="36265" xr:uid="{00000000-0005-0000-0000-0000E58C0000}"/>
    <cellStyle name="Normal 6 5 3 6 3 2" xfId="36266" xr:uid="{00000000-0005-0000-0000-0000E68C0000}"/>
    <cellStyle name="Normal 6 5 3 6 3 3" xfId="36267" xr:uid="{00000000-0005-0000-0000-0000E78C0000}"/>
    <cellStyle name="Normal 6 5 3 6 3 4" xfId="36268" xr:uid="{00000000-0005-0000-0000-0000E88C0000}"/>
    <cellStyle name="Normal 6 5 3 6 4" xfId="36269" xr:uid="{00000000-0005-0000-0000-0000E98C0000}"/>
    <cellStyle name="Normal 6 5 3 6 4 2" xfId="36270" xr:uid="{00000000-0005-0000-0000-0000EA8C0000}"/>
    <cellStyle name="Normal 6 5 3 6 4 3" xfId="36271" xr:uid="{00000000-0005-0000-0000-0000EB8C0000}"/>
    <cellStyle name="Normal 6 5 3 6 4 4" xfId="36272" xr:uid="{00000000-0005-0000-0000-0000EC8C0000}"/>
    <cellStyle name="Normal 6 5 3 6 5" xfId="36273" xr:uid="{00000000-0005-0000-0000-0000ED8C0000}"/>
    <cellStyle name="Normal 6 5 3 6 5 2" xfId="36274" xr:uid="{00000000-0005-0000-0000-0000EE8C0000}"/>
    <cellStyle name="Normal 6 5 3 6 5 3" xfId="36275" xr:uid="{00000000-0005-0000-0000-0000EF8C0000}"/>
    <cellStyle name="Normal 6 5 3 6 6" xfId="36276" xr:uid="{00000000-0005-0000-0000-0000F08C0000}"/>
    <cellStyle name="Normal 6 5 3 6 7" xfId="36277" xr:uid="{00000000-0005-0000-0000-0000F18C0000}"/>
    <cellStyle name="Normal 6 5 3 6 8" xfId="36278" xr:uid="{00000000-0005-0000-0000-0000F28C0000}"/>
    <cellStyle name="Normal 6 5 3 7" xfId="36279" xr:uid="{00000000-0005-0000-0000-0000F38C0000}"/>
    <cellStyle name="Normal 6 5 3 7 2" xfId="36280" xr:uid="{00000000-0005-0000-0000-0000F48C0000}"/>
    <cellStyle name="Normal 6 5 3 7 2 2" xfId="36281" xr:uid="{00000000-0005-0000-0000-0000F58C0000}"/>
    <cellStyle name="Normal 6 5 3 7 2 3" xfId="36282" xr:uid="{00000000-0005-0000-0000-0000F68C0000}"/>
    <cellStyle name="Normal 6 5 3 7 2 4" xfId="36283" xr:uid="{00000000-0005-0000-0000-0000F78C0000}"/>
    <cellStyle name="Normal 6 5 3 7 3" xfId="36284" xr:uid="{00000000-0005-0000-0000-0000F88C0000}"/>
    <cellStyle name="Normal 6 5 3 7 3 2" xfId="36285" xr:uid="{00000000-0005-0000-0000-0000F98C0000}"/>
    <cellStyle name="Normal 6 5 3 7 3 3" xfId="36286" xr:uid="{00000000-0005-0000-0000-0000FA8C0000}"/>
    <cellStyle name="Normal 6 5 3 7 4" xfId="36287" xr:uid="{00000000-0005-0000-0000-0000FB8C0000}"/>
    <cellStyle name="Normal 6 5 3 7 5" xfId="36288" xr:uid="{00000000-0005-0000-0000-0000FC8C0000}"/>
    <cellStyle name="Normal 6 5 3 7 6" xfId="36289" xr:uid="{00000000-0005-0000-0000-0000FD8C0000}"/>
    <cellStyle name="Normal 6 5 3 8" xfId="36290" xr:uid="{00000000-0005-0000-0000-0000FE8C0000}"/>
    <cellStyle name="Normal 6 5 3 8 2" xfId="36291" xr:uid="{00000000-0005-0000-0000-0000FF8C0000}"/>
    <cellStyle name="Normal 6 5 3 8 3" xfId="36292" xr:uid="{00000000-0005-0000-0000-0000008D0000}"/>
    <cellStyle name="Normal 6 5 3 8 4" xfId="36293" xr:uid="{00000000-0005-0000-0000-0000018D0000}"/>
    <cellStyle name="Normal 6 5 3 9" xfId="36294" xr:uid="{00000000-0005-0000-0000-0000028D0000}"/>
    <cellStyle name="Normal 6 5 3 9 2" xfId="36295" xr:uid="{00000000-0005-0000-0000-0000038D0000}"/>
    <cellStyle name="Normal 6 5 3 9 3" xfId="36296" xr:uid="{00000000-0005-0000-0000-0000048D0000}"/>
    <cellStyle name="Normal 6 5 3 9 4" xfId="36297" xr:uid="{00000000-0005-0000-0000-0000058D0000}"/>
    <cellStyle name="Normal 6 5 4" xfId="442" xr:uid="{00000000-0005-0000-0000-0000068D0000}"/>
    <cellStyle name="Normal 6 5 4 10" xfId="36298" xr:uid="{00000000-0005-0000-0000-0000078D0000}"/>
    <cellStyle name="Normal 6 5 4 11" xfId="36299" xr:uid="{00000000-0005-0000-0000-0000088D0000}"/>
    <cellStyle name="Normal 6 5 4 2" xfId="36300" xr:uid="{00000000-0005-0000-0000-0000098D0000}"/>
    <cellStyle name="Normal 6 5 4 2 10" xfId="36301" xr:uid="{00000000-0005-0000-0000-00000A8D0000}"/>
    <cellStyle name="Normal 6 5 4 2 2" xfId="36302" xr:uid="{00000000-0005-0000-0000-00000B8D0000}"/>
    <cellStyle name="Normal 6 5 4 2 2 2" xfId="36303" xr:uid="{00000000-0005-0000-0000-00000C8D0000}"/>
    <cellStyle name="Normal 6 5 4 2 2 2 2" xfId="36304" xr:uid="{00000000-0005-0000-0000-00000D8D0000}"/>
    <cellStyle name="Normal 6 5 4 2 2 2 2 2" xfId="36305" xr:uid="{00000000-0005-0000-0000-00000E8D0000}"/>
    <cellStyle name="Normal 6 5 4 2 2 2 2 3" xfId="36306" xr:uid="{00000000-0005-0000-0000-00000F8D0000}"/>
    <cellStyle name="Normal 6 5 4 2 2 2 2 4" xfId="36307" xr:uid="{00000000-0005-0000-0000-0000108D0000}"/>
    <cellStyle name="Normal 6 5 4 2 2 2 3" xfId="36308" xr:uid="{00000000-0005-0000-0000-0000118D0000}"/>
    <cellStyle name="Normal 6 5 4 2 2 2 3 2" xfId="36309" xr:uid="{00000000-0005-0000-0000-0000128D0000}"/>
    <cellStyle name="Normal 6 5 4 2 2 2 3 3" xfId="36310" xr:uid="{00000000-0005-0000-0000-0000138D0000}"/>
    <cellStyle name="Normal 6 5 4 2 2 2 4" xfId="36311" xr:uid="{00000000-0005-0000-0000-0000148D0000}"/>
    <cellStyle name="Normal 6 5 4 2 2 2 5" xfId="36312" xr:uid="{00000000-0005-0000-0000-0000158D0000}"/>
    <cellStyle name="Normal 6 5 4 2 2 2 6" xfId="36313" xr:uid="{00000000-0005-0000-0000-0000168D0000}"/>
    <cellStyle name="Normal 6 5 4 2 2 3" xfId="36314" xr:uid="{00000000-0005-0000-0000-0000178D0000}"/>
    <cellStyle name="Normal 6 5 4 2 2 3 2" xfId="36315" xr:uid="{00000000-0005-0000-0000-0000188D0000}"/>
    <cellStyle name="Normal 6 5 4 2 2 3 3" xfId="36316" xr:uid="{00000000-0005-0000-0000-0000198D0000}"/>
    <cellStyle name="Normal 6 5 4 2 2 3 4" xfId="36317" xr:uid="{00000000-0005-0000-0000-00001A8D0000}"/>
    <cellStyle name="Normal 6 5 4 2 2 4" xfId="36318" xr:uid="{00000000-0005-0000-0000-00001B8D0000}"/>
    <cellStyle name="Normal 6 5 4 2 2 4 2" xfId="36319" xr:uid="{00000000-0005-0000-0000-00001C8D0000}"/>
    <cellStyle name="Normal 6 5 4 2 2 4 3" xfId="36320" xr:uid="{00000000-0005-0000-0000-00001D8D0000}"/>
    <cellStyle name="Normal 6 5 4 2 2 4 4" xfId="36321" xr:uid="{00000000-0005-0000-0000-00001E8D0000}"/>
    <cellStyle name="Normal 6 5 4 2 2 5" xfId="36322" xr:uid="{00000000-0005-0000-0000-00001F8D0000}"/>
    <cellStyle name="Normal 6 5 4 2 2 5 2" xfId="36323" xr:uid="{00000000-0005-0000-0000-0000208D0000}"/>
    <cellStyle name="Normal 6 5 4 2 2 5 3" xfId="36324" xr:uid="{00000000-0005-0000-0000-0000218D0000}"/>
    <cellStyle name="Normal 6 5 4 2 2 5 4" xfId="36325" xr:uid="{00000000-0005-0000-0000-0000228D0000}"/>
    <cellStyle name="Normal 6 5 4 2 2 6" xfId="36326" xr:uid="{00000000-0005-0000-0000-0000238D0000}"/>
    <cellStyle name="Normal 6 5 4 2 2 6 2" xfId="36327" xr:uid="{00000000-0005-0000-0000-0000248D0000}"/>
    <cellStyle name="Normal 6 5 4 2 2 6 3" xfId="36328" xr:uid="{00000000-0005-0000-0000-0000258D0000}"/>
    <cellStyle name="Normal 6 5 4 2 2 7" xfId="36329" xr:uid="{00000000-0005-0000-0000-0000268D0000}"/>
    <cellStyle name="Normal 6 5 4 2 2 8" xfId="36330" xr:uid="{00000000-0005-0000-0000-0000278D0000}"/>
    <cellStyle name="Normal 6 5 4 2 2 9" xfId="36331" xr:uid="{00000000-0005-0000-0000-0000288D0000}"/>
    <cellStyle name="Normal 6 5 4 2 3" xfId="36332" xr:uid="{00000000-0005-0000-0000-0000298D0000}"/>
    <cellStyle name="Normal 6 5 4 2 3 2" xfId="36333" xr:uid="{00000000-0005-0000-0000-00002A8D0000}"/>
    <cellStyle name="Normal 6 5 4 2 3 2 2" xfId="36334" xr:uid="{00000000-0005-0000-0000-00002B8D0000}"/>
    <cellStyle name="Normal 6 5 4 2 3 2 3" xfId="36335" xr:uid="{00000000-0005-0000-0000-00002C8D0000}"/>
    <cellStyle name="Normal 6 5 4 2 3 2 4" xfId="36336" xr:uid="{00000000-0005-0000-0000-00002D8D0000}"/>
    <cellStyle name="Normal 6 5 4 2 3 3" xfId="36337" xr:uid="{00000000-0005-0000-0000-00002E8D0000}"/>
    <cellStyle name="Normal 6 5 4 2 3 3 2" xfId="36338" xr:uid="{00000000-0005-0000-0000-00002F8D0000}"/>
    <cellStyle name="Normal 6 5 4 2 3 3 3" xfId="36339" xr:uid="{00000000-0005-0000-0000-0000308D0000}"/>
    <cellStyle name="Normal 6 5 4 2 3 4" xfId="36340" xr:uid="{00000000-0005-0000-0000-0000318D0000}"/>
    <cellStyle name="Normal 6 5 4 2 3 5" xfId="36341" xr:uid="{00000000-0005-0000-0000-0000328D0000}"/>
    <cellStyle name="Normal 6 5 4 2 3 6" xfId="36342" xr:uid="{00000000-0005-0000-0000-0000338D0000}"/>
    <cellStyle name="Normal 6 5 4 2 4" xfId="36343" xr:uid="{00000000-0005-0000-0000-0000348D0000}"/>
    <cellStyle name="Normal 6 5 4 2 4 2" xfId="36344" xr:uid="{00000000-0005-0000-0000-0000358D0000}"/>
    <cellStyle name="Normal 6 5 4 2 4 3" xfId="36345" xr:uid="{00000000-0005-0000-0000-0000368D0000}"/>
    <cellStyle name="Normal 6 5 4 2 4 4" xfId="36346" xr:uid="{00000000-0005-0000-0000-0000378D0000}"/>
    <cellStyle name="Normal 6 5 4 2 5" xfId="36347" xr:uid="{00000000-0005-0000-0000-0000388D0000}"/>
    <cellStyle name="Normal 6 5 4 2 5 2" xfId="36348" xr:uid="{00000000-0005-0000-0000-0000398D0000}"/>
    <cellStyle name="Normal 6 5 4 2 5 3" xfId="36349" xr:uid="{00000000-0005-0000-0000-00003A8D0000}"/>
    <cellStyle name="Normal 6 5 4 2 5 4" xfId="36350" xr:uid="{00000000-0005-0000-0000-00003B8D0000}"/>
    <cellStyle name="Normal 6 5 4 2 6" xfId="36351" xr:uid="{00000000-0005-0000-0000-00003C8D0000}"/>
    <cellStyle name="Normal 6 5 4 2 6 2" xfId="36352" xr:uid="{00000000-0005-0000-0000-00003D8D0000}"/>
    <cellStyle name="Normal 6 5 4 2 6 3" xfId="36353" xr:uid="{00000000-0005-0000-0000-00003E8D0000}"/>
    <cellStyle name="Normal 6 5 4 2 6 4" xfId="36354" xr:uid="{00000000-0005-0000-0000-00003F8D0000}"/>
    <cellStyle name="Normal 6 5 4 2 7" xfId="36355" xr:uid="{00000000-0005-0000-0000-0000408D0000}"/>
    <cellStyle name="Normal 6 5 4 2 7 2" xfId="36356" xr:uid="{00000000-0005-0000-0000-0000418D0000}"/>
    <cellStyle name="Normal 6 5 4 2 7 3" xfId="36357" xr:uid="{00000000-0005-0000-0000-0000428D0000}"/>
    <cellStyle name="Normal 6 5 4 2 8" xfId="36358" xr:uid="{00000000-0005-0000-0000-0000438D0000}"/>
    <cellStyle name="Normal 6 5 4 2 9" xfId="36359" xr:uid="{00000000-0005-0000-0000-0000448D0000}"/>
    <cellStyle name="Normal 6 5 4 3" xfId="36360" xr:uid="{00000000-0005-0000-0000-0000458D0000}"/>
    <cellStyle name="Normal 6 5 4 3 2" xfId="36361" xr:uid="{00000000-0005-0000-0000-0000468D0000}"/>
    <cellStyle name="Normal 6 5 4 3 2 2" xfId="36362" xr:uid="{00000000-0005-0000-0000-0000478D0000}"/>
    <cellStyle name="Normal 6 5 4 3 2 2 2" xfId="36363" xr:uid="{00000000-0005-0000-0000-0000488D0000}"/>
    <cellStyle name="Normal 6 5 4 3 2 2 3" xfId="36364" xr:uid="{00000000-0005-0000-0000-0000498D0000}"/>
    <cellStyle name="Normal 6 5 4 3 2 2 4" xfId="36365" xr:uid="{00000000-0005-0000-0000-00004A8D0000}"/>
    <cellStyle name="Normal 6 5 4 3 2 3" xfId="36366" xr:uid="{00000000-0005-0000-0000-00004B8D0000}"/>
    <cellStyle name="Normal 6 5 4 3 2 3 2" xfId="36367" xr:uid="{00000000-0005-0000-0000-00004C8D0000}"/>
    <cellStyle name="Normal 6 5 4 3 2 3 3" xfId="36368" xr:uid="{00000000-0005-0000-0000-00004D8D0000}"/>
    <cellStyle name="Normal 6 5 4 3 2 4" xfId="36369" xr:uid="{00000000-0005-0000-0000-00004E8D0000}"/>
    <cellStyle name="Normal 6 5 4 3 2 5" xfId="36370" xr:uid="{00000000-0005-0000-0000-00004F8D0000}"/>
    <cellStyle name="Normal 6 5 4 3 2 6" xfId="36371" xr:uid="{00000000-0005-0000-0000-0000508D0000}"/>
    <cellStyle name="Normal 6 5 4 3 3" xfId="36372" xr:uid="{00000000-0005-0000-0000-0000518D0000}"/>
    <cellStyle name="Normal 6 5 4 3 3 2" xfId="36373" xr:uid="{00000000-0005-0000-0000-0000528D0000}"/>
    <cellStyle name="Normal 6 5 4 3 3 3" xfId="36374" xr:uid="{00000000-0005-0000-0000-0000538D0000}"/>
    <cellStyle name="Normal 6 5 4 3 3 4" xfId="36375" xr:uid="{00000000-0005-0000-0000-0000548D0000}"/>
    <cellStyle name="Normal 6 5 4 3 4" xfId="36376" xr:uid="{00000000-0005-0000-0000-0000558D0000}"/>
    <cellStyle name="Normal 6 5 4 3 4 2" xfId="36377" xr:uid="{00000000-0005-0000-0000-0000568D0000}"/>
    <cellStyle name="Normal 6 5 4 3 4 3" xfId="36378" xr:uid="{00000000-0005-0000-0000-0000578D0000}"/>
    <cellStyle name="Normal 6 5 4 3 4 4" xfId="36379" xr:uid="{00000000-0005-0000-0000-0000588D0000}"/>
    <cellStyle name="Normal 6 5 4 3 5" xfId="36380" xr:uid="{00000000-0005-0000-0000-0000598D0000}"/>
    <cellStyle name="Normal 6 5 4 3 5 2" xfId="36381" xr:uid="{00000000-0005-0000-0000-00005A8D0000}"/>
    <cellStyle name="Normal 6 5 4 3 5 3" xfId="36382" xr:uid="{00000000-0005-0000-0000-00005B8D0000}"/>
    <cellStyle name="Normal 6 5 4 3 5 4" xfId="36383" xr:uid="{00000000-0005-0000-0000-00005C8D0000}"/>
    <cellStyle name="Normal 6 5 4 3 6" xfId="36384" xr:uid="{00000000-0005-0000-0000-00005D8D0000}"/>
    <cellStyle name="Normal 6 5 4 3 6 2" xfId="36385" xr:uid="{00000000-0005-0000-0000-00005E8D0000}"/>
    <cellStyle name="Normal 6 5 4 3 6 3" xfId="36386" xr:uid="{00000000-0005-0000-0000-00005F8D0000}"/>
    <cellStyle name="Normal 6 5 4 3 7" xfId="36387" xr:uid="{00000000-0005-0000-0000-0000608D0000}"/>
    <cellStyle name="Normal 6 5 4 3 8" xfId="36388" xr:uid="{00000000-0005-0000-0000-0000618D0000}"/>
    <cellStyle name="Normal 6 5 4 3 9" xfId="36389" xr:uid="{00000000-0005-0000-0000-0000628D0000}"/>
    <cellStyle name="Normal 6 5 4 4" xfId="36390" xr:uid="{00000000-0005-0000-0000-0000638D0000}"/>
    <cellStyle name="Normal 6 5 4 4 2" xfId="36391" xr:uid="{00000000-0005-0000-0000-0000648D0000}"/>
    <cellStyle name="Normal 6 5 4 4 2 2" xfId="36392" xr:uid="{00000000-0005-0000-0000-0000658D0000}"/>
    <cellStyle name="Normal 6 5 4 4 2 3" xfId="36393" xr:uid="{00000000-0005-0000-0000-0000668D0000}"/>
    <cellStyle name="Normal 6 5 4 4 2 4" xfId="36394" xr:uid="{00000000-0005-0000-0000-0000678D0000}"/>
    <cellStyle name="Normal 6 5 4 4 3" xfId="36395" xr:uid="{00000000-0005-0000-0000-0000688D0000}"/>
    <cellStyle name="Normal 6 5 4 4 3 2" xfId="36396" xr:uid="{00000000-0005-0000-0000-0000698D0000}"/>
    <cellStyle name="Normal 6 5 4 4 3 3" xfId="36397" xr:uid="{00000000-0005-0000-0000-00006A8D0000}"/>
    <cellStyle name="Normal 6 5 4 4 4" xfId="36398" xr:uid="{00000000-0005-0000-0000-00006B8D0000}"/>
    <cellStyle name="Normal 6 5 4 4 5" xfId="36399" xr:uid="{00000000-0005-0000-0000-00006C8D0000}"/>
    <cellStyle name="Normal 6 5 4 4 6" xfId="36400" xr:uid="{00000000-0005-0000-0000-00006D8D0000}"/>
    <cellStyle name="Normal 6 5 4 5" xfId="36401" xr:uid="{00000000-0005-0000-0000-00006E8D0000}"/>
    <cellStyle name="Normal 6 5 4 5 2" xfId="36402" xr:uid="{00000000-0005-0000-0000-00006F8D0000}"/>
    <cellStyle name="Normal 6 5 4 5 3" xfId="36403" xr:uid="{00000000-0005-0000-0000-0000708D0000}"/>
    <cellStyle name="Normal 6 5 4 5 4" xfId="36404" xr:uid="{00000000-0005-0000-0000-0000718D0000}"/>
    <cellStyle name="Normal 6 5 4 6" xfId="36405" xr:uid="{00000000-0005-0000-0000-0000728D0000}"/>
    <cellStyle name="Normal 6 5 4 6 2" xfId="36406" xr:uid="{00000000-0005-0000-0000-0000738D0000}"/>
    <cellStyle name="Normal 6 5 4 6 3" xfId="36407" xr:uid="{00000000-0005-0000-0000-0000748D0000}"/>
    <cellStyle name="Normal 6 5 4 6 4" xfId="36408" xr:uid="{00000000-0005-0000-0000-0000758D0000}"/>
    <cellStyle name="Normal 6 5 4 7" xfId="36409" xr:uid="{00000000-0005-0000-0000-0000768D0000}"/>
    <cellStyle name="Normal 6 5 4 7 2" xfId="36410" xr:uid="{00000000-0005-0000-0000-0000778D0000}"/>
    <cellStyle name="Normal 6 5 4 7 3" xfId="36411" xr:uid="{00000000-0005-0000-0000-0000788D0000}"/>
    <cellStyle name="Normal 6 5 4 7 4" xfId="36412" xr:uid="{00000000-0005-0000-0000-0000798D0000}"/>
    <cellStyle name="Normal 6 5 4 8" xfId="36413" xr:uid="{00000000-0005-0000-0000-00007A8D0000}"/>
    <cellStyle name="Normal 6 5 4 8 2" xfId="36414" xr:uid="{00000000-0005-0000-0000-00007B8D0000}"/>
    <cellStyle name="Normal 6 5 4 8 3" xfId="36415" xr:uid="{00000000-0005-0000-0000-00007C8D0000}"/>
    <cellStyle name="Normal 6 5 4 9" xfId="36416" xr:uid="{00000000-0005-0000-0000-00007D8D0000}"/>
    <cellStyle name="Normal 6 5 5" xfId="36417" xr:uid="{00000000-0005-0000-0000-00007E8D0000}"/>
    <cellStyle name="Normal 6 5 5 10" xfId="36418" xr:uid="{00000000-0005-0000-0000-00007F8D0000}"/>
    <cellStyle name="Normal 6 5 5 11" xfId="36419" xr:uid="{00000000-0005-0000-0000-0000808D0000}"/>
    <cellStyle name="Normal 6 5 5 2" xfId="36420" xr:uid="{00000000-0005-0000-0000-0000818D0000}"/>
    <cellStyle name="Normal 6 5 5 2 10" xfId="36421" xr:uid="{00000000-0005-0000-0000-0000828D0000}"/>
    <cellStyle name="Normal 6 5 5 2 2" xfId="36422" xr:uid="{00000000-0005-0000-0000-0000838D0000}"/>
    <cellStyle name="Normal 6 5 5 2 2 2" xfId="36423" xr:uid="{00000000-0005-0000-0000-0000848D0000}"/>
    <cellStyle name="Normal 6 5 5 2 2 2 2" xfId="36424" xr:uid="{00000000-0005-0000-0000-0000858D0000}"/>
    <cellStyle name="Normal 6 5 5 2 2 2 2 2" xfId="36425" xr:uid="{00000000-0005-0000-0000-0000868D0000}"/>
    <cellStyle name="Normal 6 5 5 2 2 2 2 3" xfId="36426" xr:uid="{00000000-0005-0000-0000-0000878D0000}"/>
    <cellStyle name="Normal 6 5 5 2 2 2 2 4" xfId="36427" xr:uid="{00000000-0005-0000-0000-0000888D0000}"/>
    <cellStyle name="Normal 6 5 5 2 2 2 3" xfId="36428" xr:uid="{00000000-0005-0000-0000-0000898D0000}"/>
    <cellStyle name="Normal 6 5 5 2 2 2 3 2" xfId="36429" xr:uid="{00000000-0005-0000-0000-00008A8D0000}"/>
    <cellStyle name="Normal 6 5 5 2 2 2 3 3" xfId="36430" xr:uid="{00000000-0005-0000-0000-00008B8D0000}"/>
    <cellStyle name="Normal 6 5 5 2 2 2 4" xfId="36431" xr:uid="{00000000-0005-0000-0000-00008C8D0000}"/>
    <cellStyle name="Normal 6 5 5 2 2 2 5" xfId="36432" xr:uid="{00000000-0005-0000-0000-00008D8D0000}"/>
    <cellStyle name="Normal 6 5 5 2 2 2 6" xfId="36433" xr:uid="{00000000-0005-0000-0000-00008E8D0000}"/>
    <cellStyle name="Normal 6 5 5 2 2 3" xfId="36434" xr:uid="{00000000-0005-0000-0000-00008F8D0000}"/>
    <cellStyle name="Normal 6 5 5 2 2 3 2" xfId="36435" xr:uid="{00000000-0005-0000-0000-0000908D0000}"/>
    <cellStyle name="Normal 6 5 5 2 2 3 3" xfId="36436" xr:uid="{00000000-0005-0000-0000-0000918D0000}"/>
    <cellStyle name="Normal 6 5 5 2 2 3 4" xfId="36437" xr:uid="{00000000-0005-0000-0000-0000928D0000}"/>
    <cellStyle name="Normal 6 5 5 2 2 4" xfId="36438" xr:uid="{00000000-0005-0000-0000-0000938D0000}"/>
    <cellStyle name="Normal 6 5 5 2 2 4 2" xfId="36439" xr:uid="{00000000-0005-0000-0000-0000948D0000}"/>
    <cellStyle name="Normal 6 5 5 2 2 4 3" xfId="36440" xr:uid="{00000000-0005-0000-0000-0000958D0000}"/>
    <cellStyle name="Normal 6 5 5 2 2 4 4" xfId="36441" xr:uid="{00000000-0005-0000-0000-0000968D0000}"/>
    <cellStyle name="Normal 6 5 5 2 2 5" xfId="36442" xr:uid="{00000000-0005-0000-0000-0000978D0000}"/>
    <cellStyle name="Normal 6 5 5 2 2 5 2" xfId="36443" xr:uid="{00000000-0005-0000-0000-0000988D0000}"/>
    <cellStyle name="Normal 6 5 5 2 2 5 3" xfId="36444" xr:uid="{00000000-0005-0000-0000-0000998D0000}"/>
    <cellStyle name="Normal 6 5 5 2 2 5 4" xfId="36445" xr:uid="{00000000-0005-0000-0000-00009A8D0000}"/>
    <cellStyle name="Normal 6 5 5 2 2 6" xfId="36446" xr:uid="{00000000-0005-0000-0000-00009B8D0000}"/>
    <cellStyle name="Normal 6 5 5 2 2 6 2" xfId="36447" xr:uid="{00000000-0005-0000-0000-00009C8D0000}"/>
    <cellStyle name="Normal 6 5 5 2 2 6 3" xfId="36448" xr:uid="{00000000-0005-0000-0000-00009D8D0000}"/>
    <cellStyle name="Normal 6 5 5 2 2 7" xfId="36449" xr:uid="{00000000-0005-0000-0000-00009E8D0000}"/>
    <cellStyle name="Normal 6 5 5 2 2 8" xfId="36450" xr:uid="{00000000-0005-0000-0000-00009F8D0000}"/>
    <cellStyle name="Normal 6 5 5 2 2 9" xfId="36451" xr:uid="{00000000-0005-0000-0000-0000A08D0000}"/>
    <cellStyle name="Normal 6 5 5 2 3" xfId="36452" xr:uid="{00000000-0005-0000-0000-0000A18D0000}"/>
    <cellStyle name="Normal 6 5 5 2 3 2" xfId="36453" xr:uid="{00000000-0005-0000-0000-0000A28D0000}"/>
    <cellStyle name="Normal 6 5 5 2 3 2 2" xfId="36454" xr:uid="{00000000-0005-0000-0000-0000A38D0000}"/>
    <cellStyle name="Normal 6 5 5 2 3 2 3" xfId="36455" xr:uid="{00000000-0005-0000-0000-0000A48D0000}"/>
    <cellStyle name="Normal 6 5 5 2 3 2 4" xfId="36456" xr:uid="{00000000-0005-0000-0000-0000A58D0000}"/>
    <cellStyle name="Normal 6 5 5 2 3 3" xfId="36457" xr:uid="{00000000-0005-0000-0000-0000A68D0000}"/>
    <cellStyle name="Normal 6 5 5 2 3 3 2" xfId="36458" xr:uid="{00000000-0005-0000-0000-0000A78D0000}"/>
    <cellStyle name="Normal 6 5 5 2 3 3 3" xfId="36459" xr:uid="{00000000-0005-0000-0000-0000A88D0000}"/>
    <cellStyle name="Normal 6 5 5 2 3 4" xfId="36460" xr:uid="{00000000-0005-0000-0000-0000A98D0000}"/>
    <cellStyle name="Normal 6 5 5 2 3 5" xfId="36461" xr:uid="{00000000-0005-0000-0000-0000AA8D0000}"/>
    <cellStyle name="Normal 6 5 5 2 3 6" xfId="36462" xr:uid="{00000000-0005-0000-0000-0000AB8D0000}"/>
    <cellStyle name="Normal 6 5 5 2 4" xfId="36463" xr:uid="{00000000-0005-0000-0000-0000AC8D0000}"/>
    <cellStyle name="Normal 6 5 5 2 4 2" xfId="36464" xr:uid="{00000000-0005-0000-0000-0000AD8D0000}"/>
    <cellStyle name="Normal 6 5 5 2 4 3" xfId="36465" xr:uid="{00000000-0005-0000-0000-0000AE8D0000}"/>
    <cellStyle name="Normal 6 5 5 2 4 4" xfId="36466" xr:uid="{00000000-0005-0000-0000-0000AF8D0000}"/>
    <cellStyle name="Normal 6 5 5 2 5" xfId="36467" xr:uid="{00000000-0005-0000-0000-0000B08D0000}"/>
    <cellStyle name="Normal 6 5 5 2 5 2" xfId="36468" xr:uid="{00000000-0005-0000-0000-0000B18D0000}"/>
    <cellStyle name="Normal 6 5 5 2 5 3" xfId="36469" xr:uid="{00000000-0005-0000-0000-0000B28D0000}"/>
    <cellStyle name="Normal 6 5 5 2 5 4" xfId="36470" xr:uid="{00000000-0005-0000-0000-0000B38D0000}"/>
    <cellStyle name="Normal 6 5 5 2 6" xfId="36471" xr:uid="{00000000-0005-0000-0000-0000B48D0000}"/>
    <cellStyle name="Normal 6 5 5 2 6 2" xfId="36472" xr:uid="{00000000-0005-0000-0000-0000B58D0000}"/>
    <cellStyle name="Normal 6 5 5 2 6 3" xfId="36473" xr:uid="{00000000-0005-0000-0000-0000B68D0000}"/>
    <cellStyle name="Normal 6 5 5 2 6 4" xfId="36474" xr:uid="{00000000-0005-0000-0000-0000B78D0000}"/>
    <cellStyle name="Normal 6 5 5 2 7" xfId="36475" xr:uid="{00000000-0005-0000-0000-0000B88D0000}"/>
    <cellStyle name="Normal 6 5 5 2 7 2" xfId="36476" xr:uid="{00000000-0005-0000-0000-0000B98D0000}"/>
    <cellStyle name="Normal 6 5 5 2 7 3" xfId="36477" xr:uid="{00000000-0005-0000-0000-0000BA8D0000}"/>
    <cellStyle name="Normal 6 5 5 2 8" xfId="36478" xr:uid="{00000000-0005-0000-0000-0000BB8D0000}"/>
    <cellStyle name="Normal 6 5 5 2 9" xfId="36479" xr:uid="{00000000-0005-0000-0000-0000BC8D0000}"/>
    <cellStyle name="Normal 6 5 5 3" xfId="36480" xr:uid="{00000000-0005-0000-0000-0000BD8D0000}"/>
    <cellStyle name="Normal 6 5 5 3 2" xfId="36481" xr:uid="{00000000-0005-0000-0000-0000BE8D0000}"/>
    <cellStyle name="Normal 6 5 5 3 2 2" xfId="36482" xr:uid="{00000000-0005-0000-0000-0000BF8D0000}"/>
    <cellStyle name="Normal 6 5 5 3 2 2 2" xfId="36483" xr:uid="{00000000-0005-0000-0000-0000C08D0000}"/>
    <cellStyle name="Normal 6 5 5 3 2 2 3" xfId="36484" xr:uid="{00000000-0005-0000-0000-0000C18D0000}"/>
    <cellStyle name="Normal 6 5 5 3 2 2 4" xfId="36485" xr:uid="{00000000-0005-0000-0000-0000C28D0000}"/>
    <cellStyle name="Normal 6 5 5 3 2 3" xfId="36486" xr:uid="{00000000-0005-0000-0000-0000C38D0000}"/>
    <cellStyle name="Normal 6 5 5 3 2 3 2" xfId="36487" xr:uid="{00000000-0005-0000-0000-0000C48D0000}"/>
    <cellStyle name="Normal 6 5 5 3 2 3 3" xfId="36488" xr:uid="{00000000-0005-0000-0000-0000C58D0000}"/>
    <cellStyle name="Normal 6 5 5 3 2 4" xfId="36489" xr:uid="{00000000-0005-0000-0000-0000C68D0000}"/>
    <cellStyle name="Normal 6 5 5 3 2 5" xfId="36490" xr:uid="{00000000-0005-0000-0000-0000C78D0000}"/>
    <cellStyle name="Normal 6 5 5 3 2 6" xfId="36491" xr:uid="{00000000-0005-0000-0000-0000C88D0000}"/>
    <cellStyle name="Normal 6 5 5 3 3" xfId="36492" xr:uid="{00000000-0005-0000-0000-0000C98D0000}"/>
    <cellStyle name="Normal 6 5 5 3 3 2" xfId="36493" xr:uid="{00000000-0005-0000-0000-0000CA8D0000}"/>
    <cellStyle name="Normal 6 5 5 3 3 3" xfId="36494" xr:uid="{00000000-0005-0000-0000-0000CB8D0000}"/>
    <cellStyle name="Normal 6 5 5 3 3 4" xfId="36495" xr:uid="{00000000-0005-0000-0000-0000CC8D0000}"/>
    <cellStyle name="Normal 6 5 5 3 4" xfId="36496" xr:uid="{00000000-0005-0000-0000-0000CD8D0000}"/>
    <cellStyle name="Normal 6 5 5 3 4 2" xfId="36497" xr:uid="{00000000-0005-0000-0000-0000CE8D0000}"/>
    <cellStyle name="Normal 6 5 5 3 4 3" xfId="36498" xr:uid="{00000000-0005-0000-0000-0000CF8D0000}"/>
    <cellStyle name="Normal 6 5 5 3 4 4" xfId="36499" xr:uid="{00000000-0005-0000-0000-0000D08D0000}"/>
    <cellStyle name="Normal 6 5 5 3 5" xfId="36500" xr:uid="{00000000-0005-0000-0000-0000D18D0000}"/>
    <cellStyle name="Normal 6 5 5 3 5 2" xfId="36501" xr:uid="{00000000-0005-0000-0000-0000D28D0000}"/>
    <cellStyle name="Normal 6 5 5 3 5 3" xfId="36502" xr:uid="{00000000-0005-0000-0000-0000D38D0000}"/>
    <cellStyle name="Normal 6 5 5 3 5 4" xfId="36503" xr:uid="{00000000-0005-0000-0000-0000D48D0000}"/>
    <cellStyle name="Normal 6 5 5 3 6" xfId="36504" xr:uid="{00000000-0005-0000-0000-0000D58D0000}"/>
    <cellStyle name="Normal 6 5 5 3 6 2" xfId="36505" xr:uid="{00000000-0005-0000-0000-0000D68D0000}"/>
    <cellStyle name="Normal 6 5 5 3 6 3" xfId="36506" xr:uid="{00000000-0005-0000-0000-0000D78D0000}"/>
    <cellStyle name="Normal 6 5 5 3 7" xfId="36507" xr:uid="{00000000-0005-0000-0000-0000D88D0000}"/>
    <cellStyle name="Normal 6 5 5 3 8" xfId="36508" xr:uid="{00000000-0005-0000-0000-0000D98D0000}"/>
    <cellStyle name="Normal 6 5 5 3 9" xfId="36509" xr:uid="{00000000-0005-0000-0000-0000DA8D0000}"/>
    <cellStyle name="Normal 6 5 5 4" xfId="36510" xr:uid="{00000000-0005-0000-0000-0000DB8D0000}"/>
    <cellStyle name="Normal 6 5 5 4 2" xfId="36511" xr:uid="{00000000-0005-0000-0000-0000DC8D0000}"/>
    <cellStyle name="Normal 6 5 5 4 2 2" xfId="36512" xr:uid="{00000000-0005-0000-0000-0000DD8D0000}"/>
    <cellStyle name="Normal 6 5 5 4 2 3" xfId="36513" xr:uid="{00000000-0005-0000-0000-0000DE8D0000}"/>
    <cellStyle name="Normal 6 5 5 4 2 4" xfId="36514" xr:uid="{00000000-0005-0000-0000-0000DF8D0000}"/>
    <cellStyle name="Normal 6 5 5 4 3" xfId="36515" xr:uid="{00000000-0005-0000-0000-0000E08D0000}"/>
    <cellStyle name="Normal 6 5 5 4 3 2" xfId="36516" xr:uid="{00000000-0005-0000-0000-0000E18D0000}"/>
    <cellStyle name="Normal 6 5 5 4 3 3" xfId="36517" xr:uid="{00000000-0005-0000-0000-0000E28D0000}"/>
    <cellStyle name="Normal 6 5 5 4 4" xfId="36518" xr:uid="{00000000-0005-0000-0000-0000E38D0000}"/>
    <cellStyle name="Normal 6 5 5 4 5" xfId="36519" xr:uid="{00000000-0005-0000-0000-0000E48D0000}"/>
    <cellStyle name="Normal 6 5 5 4 6" xfId="36520" xr:uid="{00000000-0005-0000-0000-0000E58D0000}"/>
    <cellStyle name="Normal 6 5 5 5" xfId="36521" xr:uid="{00000000-0005-0000-0000-0000E68D0000}"/>
    <cellStyle name="Normal 6 5 5 5 2" xfId="36522" xr:uid="{00000000-0005-0000-0000-0000E78D0000}"/>
    <cellStyle name="Normal 6 5 5 5 3" xfId="36523" xr:uid="{00000000-0005-0000-0000-0000E88D0000}"/>
    <cellStyle name="Normal 6 5 5 5 4" xfId="36524" xr:uid="{00000000-0005-0000-0000-0000E98D0000}"/>
    <cellStyle name="Normal 6 5 5 6" xfId="36525" xr:uid="{00000000-0005-0000-0000-0000EA8D0000}"/>
    <cellStyle name="Normal 6 5 5 6 2" xfId="36526" xr:uid="{00000000-0005-0000-0000-0000EB8D0000}"/>
    <cellStyle name="Normal 6 5 5 6 3" xfId="36527" xr:uid="{00000000-0005-0000-0000-0000EC8D0000}"/>
    <cellStyle name="Normal 6 5 5 6 4" xfId="36528" xr:uid="{00000000-0005-0000-0000-0000ED8D0000}"/>
    <cellStyle name="Normal 6 5 5 7" xfId="36529" xr:uid="{00000000-0005-0000-0000-0000EE8D0000}"/>
    <cellStyle name="Normal 6 5 5 7 2" xfId="36530" xr:uid="{00000000-0005-0000-0000-0000EF8D0000}"/>
    <cellStyle name="Normal 6 5 5 7 3" xfId="36531" xr:uid="{00000000-0005-0000-0000-0000F08D0000}"/>
    <cellStyle name="Normal 6 5 5 7 4" xfId="36532" xr:uid="{00000000-0005-0000-0000-0000F18D0000}"/>
    <cellStyle name="Normal 6 5 5 8" xfId="36533" xr:uid="{00000000-0005-0000-0000-0000F28D0000}"/>
    <cellStyle name="Normal 6 5 5 8 2" xfId="36534" xr:uid="{00000000-0005-0000-0000-0000F38D0000}"/>
    <cellStyle name="Normal 6 5 5 8 3" xfId="36535" xr:uid="{00000000-0005-0000-0000-0000F48D0000}"/>
    <cellStyle name="Normal 6 5 5 9" xfId="36536" xr:uid="{00000000-0005-0000-0000-0000F58D0000}"/>
    <cellStyle name="Normal 6 5 6" xfId="36537" xr:uid="{00000000-0005-0000-0000-0000F68D0000}"/>
    <cellStyle name="Normal 6 5 6 10" xfId="36538" xr:uid="{00000000-0005-0000-0000-0000F78D0000}"/>
    <cellStyle name="Normal 6 5 6 11" xfId="36539" xr:uid="{00000000-0005-0000-0000-0000F88D0000}"/>
    <cellStyle name="Normal 6 5 6 2" xfId="36540" xr:uid="{00000000-0005-0000-0000-0000F98D0000}"/>
    <cellStyle name="Normal 6 5 6 2 10" xfId="36541" xr:uid="{00000000-0005-0000-0000-0000FA8D0000}"/>
    <cellStyle name="Normal 6 5 6 2 2" xfId="36542" xr:uid="{00000000-0005-0000-0000-0000FB8D0000}"/>
    <cellStyle name="Normal 6 5 6 2 2 2" xfId="36543" xr:uid="{00000000-0005-0000-0000-0000FC8D0000}"/>
    <cellStyle name="Normal 6 5 6 2 2 2 2" xfId="36544" xr:uid="{00000000-0005-0000-0000-0000FD8D0000}"/>
    <cellStyle name="Normal 6 5 6 2 2 2 2 2" xfId="36545" xr:uid="{00000000-0005-0000-0000-0000FE8D0000}"/>
    <cellStyle name="Normal 6 5 6 2 2 2 2 3" xfId="36546" xr:uid="{00000000-0005-0000-0000-0000FF8D0000}"/>
    <cellStyle name="Normal 6 5 6 2 2 2 2 4" xfId="36547" xr:uid="{00000000-0005-0000-0000-0000008E0000}"/>
    <cellStyle name="Normal 6 5 6 2 2 2 3" xfId="36548" xr:uid="{00000000-0005-0000-0000-0000018E0000}"/>
    <cellStyle name="Normal 6 5 6 2 2 2 3 2" xfId="36549" xr:uid="{00000000-0005-0000-0000-0000028E0000}"/>
    <cellStyle name="Normal 6 5 6 2 2 2 3 3" xfId="36550" xr:uid="{00000000-0005-0000-0000-0000038E0000}"/>
    <cellStyle name="Normal 6 5 6 2 2 2 4" xfId="36551" xr:uid="{00000000-0005-0000-0000-0000048E0000}"/>
    <cellStyle name="Normal 6 5 6 2 2 2 5" xfId="36552" xr:uid="{00000000-0005-0000-0000-0000058E0000}"/>
    <cellStyle name="Normal 6 5 6 2 2 2 6" xfId="36553" xr:uid="{00000000-0005-0000-0000-0000068E0000}"/>
    <cellStyle name="Normal 6 5 6 2 2 3" xfId="36554" xr:uid="{00000000-0005-0000-0000-0000078E0000}"/>
    <cellStyle name="Normal 6 5 6 2 2 3 2" xfId="36555" xr:uid="{00000000-0005-0000-0000-0000088E0000}"/>
    <cellStyle name="Normal 6 5 6 2 2 3 3" xfId="36556" xr:uid="{00000000-0005-0000-0000-0000098E0000}"/>
    <cellStyle name="Normal 6 5 6 2 2 3 4" xfId="36557" xr:uid="{00000000-0005-0000-0000-00000A8E0000}"/>
    <cellStyle name="Normal 6 5 6 2 2 4" xfId="36558" xr:uid="{00000000-0005-0000-0000-00000B8E0000}"/>
    <cellStyle name="Normal 6 5 6 2 2 4 2" xfId="36559" xr:uid="{00000000-0005-0000-0000-00000C8E0000}"/>
    <cellStyle name="Normal 6 5 6 2 2 4 3" xfId="36560" xr:uid="{00000000-0005-0000-0000-00000D8E0000}"/>
    <cellStyle name="Normal 6 5 6 2 2 4 4" xfId="36561" xr:uid="{00000000-0005-0000-0000-00000E8E0000}"/>
    <cellStyle name="Normal 6 5 6 2 2 5" xfId="36562" xr:uid="{00000000-0005-0000-0000-00000F8E0000}"/>
    <cellStyle name="Normal 6 5 6 2 2 5 2" xfId="36563" xr:uid="{00000000-0005-0000-0000-0000108E0000}"/>
    <cellStyle name="Normal 6 5 6 2 2 5 3" xfId="36564" xr:uid="{00000000-0005-0000-0000-0000118E0000}"/>
    <cellStyle name="Normal 6 5 6 2 2 5 4" xfId="36565" xr:uid="{00000000-0005-0000-0000-0000128E0000}"/>
    <cellStyle name="Normal 6 5 6 2 2 6" xfId="36566" xr:uid="{00000000-0005-0000-0000-0000138E0000}"/>
    <cellStyle name="Normal 6 5 6 2 2 6 2" xfId="36567" xr:uid="{00000000-0005-0000-0000-0000148E0000}"/>
    <cellStyle name="Normal 6 5 6 2 2 6 3" xfId="36568" xr:uid="{00000000-0005-0000-0000-0000158E0000}"/>
    <cellStyle name="Normal 6 5 6 2 2 7" xfId="36569" xr:uid="{00000000-0005-0000-0000-0000168E0000}"/>
    <cellStyle name="Normal 6 5 6 2 2 8" xfId="36570" xr:uid="{00000000-0005-0000-0000-0000178E0000}"/>
    <cellStyle name="Normal 6 5 6 2 2 9" xfId="36571" xr:uid="{00000000-0005-0000-0000-0000188E0000}"/>
    <cellStyle name="Normal 6 5 6 2 3" xfId="36572" xr:uid="{00000000-0005-0000-0000-0000198E0000}"/>
    <cellStyle name="Normal 6 5 6 2 3 2" xfId="36573" xr:uid="{00000000-0005-0000-0000-00001A8E0000}"/>
    <cellStyle name="Normal 6 5 6 2 3 2 2" xfId="36574" xr:uid="{00000000-0005-0000-0000-00001B8E0000}"/>
    <cellStyle name="Normal 6 5 6 2 3 2 3" xfId="36575" xr:uid="{00000000-0005-0000-0000-00001C8E0000}"/>
    <cellStyle name="Normal 6 5 6 2 3 2 4" xfId="36576" xr:uid="{00000000-0005-0000-0000-00001D8E0000}"/>
    <cellStyle name="Normal 6 5 6 2 3 3" xfId="36577" xr:uid="{00000000-0005-0000-0000-00001E8E0000}"/>
    <cellStyle name="Normal 6 5 6 2 3 3 2" xfId="36578" xr:uid="{00000000-0005-0000-0000-00001F8E0000}"/>
    <cellStyle name="Normal 6 5 6 2 3 3 3" xfId="36579" xr:uid="{00000000-0005-0000-0000-0000208E0000}"/>
    <cellStyle name="Normal 6 5 6 2 3 4" xfId="36580" xr:uid="{00000000-0005-0000-0000-0000218E0000}"/>
    <cellStyle name="Normal 6 5 6 2 3 5" xfId="36581" xr:uid="{00000000-0005-0000-0000-0000228E0000}"/>
    <cellStyle name="Normal 6 5 6 2 3 6" xfId="36582" xr:uid="{00000000-0005-0000-0000-0000238E0000}"/>
    <cellStyle name="Normal 6 5 6 2 4" xfId="36583" xr:uid="{00000000-0005-0000-0000-0000248E0000}"/>
    <cellStyle name="Normal 6 5 6 2 4 2" xfId="36584" xr:uid="{00000000-0005-0000-0000-0000258E0000}"/>
    <cellStyle name="Normal 6 5 6 2 4 3" xfId="36585" xr:uid="{00000000-0005-0000-0000-0000268E0000}"/>
    <cellStyle name="Normal 6 5 6 2 4 4" xfId="36586" xr:uid="{00000000-0005-0000-0000-0000278E0000}"/>
    <cellStyle name="Normal 6 5 6 2 5" xfId="36587" xr:uid="{00000000-0005-0000-0000-0000288E0000}"/>
    <cellStyle name="Normal 6 5 6 2 5 2" xfId="36588" xr:uid="{00000000-0005-0000-0000-0000298E0000}"/>
    <cellStyle name="Normal 6 5 6 2 5 3" xfId="36589" xr:uid="{00000000-0005-0000-0000-00002A8E0000}"/>
    <cellStyle name="Normal 6 5 6 2 5 4" xfId="36590" xr:uid="{00000000-0005-0000-0000-00002B8E0000}"/>
    <cellStyle name="Normal 6 5 6 2 6" xfId="36591" xr:uid="{00000000-0005-0000-0000-00002C8E0000}"/>
    <cellStyle name="Normal 6 5 6 2 6 2" xfId="36592" xr:uid="{00000000-0005-0000-0000-00002D8E0000}"/>
    <cellStyle name="Normal 6 5 6 2 6 3" xfId="36593" xr:uid="{00000000-0005-0000-0000-00002E8E0000}"/>
    <cellStyle name="Normal 6 5 6 2 6 4" xfId="36594" xr:uid="{00000000-0005-0000-0000-00002F8E0000}"/>
    <cellStyle name="Normal 6 5 6 2 7" xfId="36595" xr:uid="{00000000-0005-0000-0000-0000308E0000}"/>
    <cellStyle name="Normal 6 5 6 2 7 2" xfId="36596" xr:uid="{00000000-0005-0000-0000-0000318E0000}"/>
    <cellStyle name="Normal 6 5 6 2 7 3" xfId="36597" xr:uid="{00000000-0005-0000-0000-0000328E0000}"/>
    <cellStyle name="Normal 6 5 6 2 8" xfId="36598" xr:uid="{00000000-0005-0000-0000-0000338E0000}"/>
    <cellStyle name="Normal 6 5 6 2 9" xfId="36599" xr:uid="{00000000-0005-0000-0000-0000348E0000}"/>
    <cellStyle name="Normal 6 5 6 3" xfId="36600" xr:uid="{00000000-0005-0000-0000-0000358E0000}"/>
    <cellStyle name="Normal 6 5 6 3 2" xfId="36601" xr:uid="{00000000-0005-0000-0000-0000368E0000}"/>
    <cellStyle name="Normal 6 5 6 3 2 2" xfId="36602" xr:uid="{00000000-0005-0000-0000-0000378E0000}"/>
    <cellStyle name="Normal 6 5 6 3 2 2 2" xfId="36603" xr:uid="{00000000-0005-0000-0000-0000388E0000}"/>
    <cellStyle name="Normal 6 5 6 3 2 2 3" xfId="36604" xr:uid="{00000000-0005-0000-0000-0000398E0000}"/>
    <cellStyle name="Normal 6 5 6 3 2 2 4" xfId="36605" xr:uid="{00000000-0005-0000-0000-00003A8E0000}"/>
    <cellStyle name="Normal 6 5 6 3 2 3" xfId="36606" xr:uid="{00000000-0005-0000-0000-00003B8E0000}"/>
    <cellStyle name="Normal 6 5 6 3 2 3 2" xfId="36607" xr:uid="{00000000-0005-0000-0000-00003C8E0000}"/>
    <cellStyle name="Normal 6 5 6 3 2 3 3" xfId="36608" xr:uid="{00000000-0005-0000-0000-00003D8E0000}"/>
    <cellStyle name="Normal 6 5 6 3 2 4" xfId="36609" xr:uid="{00000000-0005-0000-0000-00003E8E0000}"/>
    <cellStyle name="Normal 6 5 6 3 2 5" xfId="36610" xr:uid="{00000000-0005-0000-0000-00003F8E0000}"/>
    <cellStyle name="Normal 6 5 6 3 2 6" xfId="36611" xr:uid="{00000000-0005-0000-0000-0000408E0000}"/>
    <cellStyle name="Normal 6 5 6 3 3" xfId="36612" xr:uid="{00000000-0005-0000-0000-0000418E0000}"/>
    <cellStyle name="Normal 6 5 6 3 3 2" xfId="36613" xr:uid="{00000000-0005-0000-0000-0000428E0000}"/>
    <cellStyle name="Normal 6 5 6 3 3 3" xfId="36614" xr:uid="{00000000-0005-0000-0000-0000438E0000}"/>
    <cellStyle name="Normal 6 5 6 3 3 4" xfId="36615" xr:uid="{00000000-0005-0000-0000-0000448E0000}"/>
    <cellStyle name="Normal 6 5 6 3 4" xfId="36616" xr:uid="{00000000-0005-0000-0000-0000458E0000}"/>
    <cellStyle name="Normal 6 5 6 3 4 2" xfId="36617" xr:uid="{00000000-0005-0000-0000-0000468E0000}"/>
    <cellStyle name="Normal 6 5 6 3 4 3" xfId="36618" xr:uid="{00000000-0005-0000-0000-0000478E0000}"/>
    <cellStyle name="Normal 6 5 6 3 4 4" xfId="36619" xr:uid="{00000000-0005-0000-0000-0000488E0000}"/>
    <cellStyle name="Normal 6 5 6 3 5" xfId="36620" xr:uid="{00000000-0005-0000-0000-0000498E0000}"/>
    <cellStyle name="Normal 6 5 6 3 5 2" xfId="36621" xr:uid="{00000000-0005-0000-0000-00004A8E0000}"/>
    <cellStyle name="Normal 6 5 6 3 5 3" xfId="36622" xr:uid="{00000000-0005-0000-0000-00004B8E0000}"/>
    <cellStyle name="Normal 6 5 6 3 5 4" xfId="36623" xr:uid="{00000000-0005-0000-0000-00004C8E0000}"/>
    <cellStyle name="Normal 6 5 6 3 6" xfId="36624" xr:uid="{00000000-0005-0000-0000-00004D8E0000}"/>
    <cellStyle name="Normal 6 5 6 3 6 2" xfId="36625" xr:uid="{00000000-0005-0000-0000-00004E8E0000}"/>
    <cellStyle name="Normal 6 5 6 3 6 3" xfId="36626" xr:uid="{00000000-0005-0000-0000-00004F8E0000}"/>
    <cellStyle name="Normal 6 5 6 3 7" xfId="36627" xr:uid="{00000000-0005-0000-0000-0000508E0000}"/>
    <cellStyle name="Normal 6 5 6 3 8" xfId="36628" xr:uid="{00000000-0005-0000-0000-0000518E0000}"/>
    <cellStyle name="Normal 6 5 6 3 9" xfId="36629" xr:uid="{00000000-0005-0000-0000-0000528E0000}"/>
    <cellStyle name="Normal 6 5 6 4" xfId="36630" xr:uid="{00000000-0005-0000-0000-0000538E0000}"/>
    <cellStyle name="Normal 6 5 6 4 2" xfId="36631" xr:uid="{00000000-0005-0000-0000-0000548E0000}"/>
    <cellStyle name="Normal 6 5 6 4 2 2" xfId="36632" xr:uid="{00000000-0005-0000-0000-0000558E0000}"/>
    <cellStyle name="Normal 6 5 6 4 2 3" xfId="36633" xr:uid="{00000000-0005-0000-0000-0000568E0000}"/>
    <cellStyle name="Normal 6 5 6 4 2 4" xfId="36634" xr:uid="{00000000-0005-0000-0000-0000578E0000}"/>
    <cellStyle name="Normal 6 5 6 4 3" xfId="36635" xr:uid="{00000000-0005-0000-0000-0000588E0000}"/>
    <cellStyle name="Normal 6 5 6 4 3 2" xfId="36636" xr:uid="{00000000-0005-0000-0000-0000598E0000}"/>
    <cellStyle name="Normal 6 5 6 4 3 3" xfId="36637" xr:uid="{00000000-0005-0000-0000-00005A8E0000}"/>
    <cellStyle name="Normal 6 5 6 4 4" xfId="36638" xr:uid="{00000000-0005-0000-0000-00005B8E0000}"/>
    <cellStyle name="Normal 6 5 6 4 5" xfId="36639" xr:uid="{00000000-0005-0000-0000-00005C8E0000}"/>
    <cellStyle name="Normal 6 5 6 4 6" xfId="36640" xr:uid="{00000000-0005-0000-0000-00005D8E0000}"/>
    <cellStyle name="Normal 6 5 6 5" xfId="36641" xr:uid="{00000000-0005-0000-0000-00005E8E0000}"/>
    <cellStyle name="Normal 6 5 6 5 2" xfId="36642" xr:uid="{00000000-0005-0000-0000-00005F8E0000}"/>
    <cellStyle name="Normal 6 5 6 5 3" xfId="36643" xr:uid="{00000000-0005-0000-0000-0000608E0000}"/>
    <cellStyle name="Normal 6 5 6 5 4" xfId="36644" xr:uid="{00000000-0005-0000-0000-0000618E0000}"/>
    <cellStyle name="Normal 6 5 6 6" xfId="36645" xr:uid="{00000000-0005-0000-0000-0000628E0000}"/>
    <cellStyle name="Normal 6 5 6 6 2" xfId="36646" xr:uid="{00000000-0005-0000-0000-0000638E0000}"/>
    <cellStyle name="Normal 6 5 6 6 3" xfId="36647" xr:uid="{00000000-0005-0000-0000-0000648E0000}"/>
    <cellStyle name="Normal 6 5 6 6 4" xfId="36648" xr:uid="{00000000-0005-0000-0000-0000658E0000}"/>
    <cellStyle name="Normal 6 5 6 7" xfId="36649" xr:uid="{00000000-0005-0000-0000-0000668E0000}"/>
    <cellStyle name="Normal 6 5 6 7 2" xfId="36650" xr:uid="{00000000-0005-0000-0000-0000678E0000}"/>
    <cellStyle name="Normal 6 5 6 7 3" xfId="36651" xr:uid="{00000000-0005-0000-0000-0000688E0000}"/>
    <cellStyle name="Normal 6 5 6 7 4" xfId="36652" xr:uid="{00000000-0005-0000-0000-0000698E0000}"/>
    <cellStyle name="Normal 6 5 6 8" xfId="36653" xr:uid="{00000000-0005-0000-0000-00006A8E0000}"/>
    <cellStyle name="Normal 6 5 6 8 2" xfId="36654" xr:uid="{00000000-0005-0000-0000-00006B8E0000}"/>
    <cellStyle name="Normal 6 5 6 8 3" xfId="36655" xr:uid="{00000000-0005-0000-0000-00006C8E0000}"/>
    <cellStyle name="Normal 6 5 6 9" xfId="36656" xr:uid="{00000000-0005-0000-0000-00006D8E0000}"/>
    <cellStyle name="Normal 6 5 7" xfId="36657" xr:uid="{00000000-0005-0000-0000-00006E8E0000}"/>
    <cellStyle name="Normal 6 5 7 10" xfId="36658" xr:uid="{00000000-0005-0000-0000-00006F8E0000}"/>
    <cellStyle name="Normal 6 5 7 2" xfId="36659" xr:uid="{00000000-0005-0000-0000-0000708E0000}"/>
    <cellStyle name="Normal 6 5 7 2 2" xfId="36660" xr:uid="{00000000-0005-0000-0000-0000718E0000}"/>
    <cellStyle name="Normal 6 5 7 2 2 2" xfId="36661" xr:uid="{00000000-0005-0000-0000-0000728E0000}"/>
    <cellStyle name="Normal 6 5 7 2 2 2 2" xfId="36662" xr:uid="{00000000-0005-0000-0000-0000738E0000}"/>
    <cellStyle name="Normal 6 5 7 2 2 2 3" xfId="36663" xr:uid="{00000000-0005-0000-0000-0000748E0000}"/>
    <cellStyle name="Normal 6 5 7 2 2 2 4" xfId="36664" xr:uid="{00000000-0005-0000-0000-0000758E0000}"/>
    <cellStyle name="Normal 6 5 7 2 2 3" xfId="36665" xr:uid="{00000000-0005-0000-0000-0000768E0000}"/>
    <cellStyle name="Normal 6 5 7 2 2 3 2" xfId="36666" xr:uid="{00000000-0005-0000-0000-0000778E0000}"/>
    <cellStyle name="Normal 6 5 7 2 2 3 3" xfId="36667" xr:uid="{00000000-0005-0000-0000-0000788E0000}"/>
    <cellStyle name="Normal 6 5 7 2 2 4" xfId="36668" xr:uid="{00000000-0005-0000-0000-0000798E0000}"/>
    <cellStyle name="Normal 6 5 7 2 2 5" xfId="36669" xr:uid="{00000000-0005-0000-0000-00007A8E0000}"/>
    <cellStyle name="Normal 6 5 7 2 2 6" xfId="36670" xr:uid="{00000000-0005-0000-0000-00007B8E0000}"/>
    <cellStyle name="Normal 6 5 7 2 3" xfId="36671" xr:uid="{00000000-0005-0000-0000-00007C8E0000}"/>
    <cellStyle name="Normal 6 5 7 2 3 2" xfId="36672" xr:uid="{00000000-0005-0000-0000-00007D8E0000}"/>
    <cellStyle name="Normal 6 5 7 2 3 3" xfId="36673" xr:uid="{00000000-0005-0000-0000-00007E8E0000}"/>
    <cellStyle name="Normal 6 5 7 2 3 4" xfId="36674" xr:uid="{00000000-0005-0000-0000-00007F8E0000}"/>
    <cellStyle name="Normal 6 5 7 2 4" xfId="36675" xr:uid="{00000000-0005-0000-0000-0000808E0000}"/>
    <cellStyle name="Normal 6 5 7 2 4 2" xfId="36676" xr:uid="{00000000-0005-0000-0000-0000818E0000}"/>
    <cellStyle name="Normal 6 5 7 2 4 3" xfId="36677" xr:uid="{00000000-0005-0000-0000-0000828E0000}"/>
    <cellStyle name="Normal 6 5 7 2 4 4" xfId="36678" xr:uid="{00000000-0005-0000-0000-0000838E0000}"/>
    <cellStyle name="Normal 6 5 7 2 5" xfId="36679" xr:uid="{00000000-0005-0000-0000-0000848E0000}"/>
    <cellStyle name="Normal 6 5 7 2 5 2" xfId="36680" xr:uid="{00000000-0005-0000-0000-0000858E0000}"/>
    <cellStyle name="Normal 6 5 7 2 5 3" xfId="36681" xr:uid="{00000000-0005-0000-0000-0000868E0000}"/>
    <cellStyle name="Normal 6 5 7 2 5 4" xfId="36682" xr:uid="{00000000-0005-0000-0000-0000878E0000}"/>
    <cellStyle name="Normal 6 5 7 2 6" xfId="36683" xr:uid="{00000000-0005-0000-0000-0000888E0000}"/>
    <cellStyle name="Normal 6 5 7 2 6 2" xfId="36684" xr:uid="{00000000-0005-0000-0000-0000898E0000}"/>
    <cellStyle name="Normal 6 5 7 2 6 3" xfId="36685" xr:uid="{00000000-0005-0000-0000-00008A8E0000}"/>
    <cellStyle name="Normal 6 5 7 2 7" xfId="36686" xr:uid="{00000000-0005-0000-0000-00008B8E0000}"/>
    <cellStyle name="Normal 6 5 7 2 8" xfId="36687" xr:uid="{00000000-0005-0000-0000-00008C8E0000}"/>
    <cellStyle name="Normal 6 5 7 2 9" xfId="36688" xr:uid="{00000000-0005-0000-0000-00008D8E0000}"/>
    <cellStyle name="Normal 6 5 7 3" xfId="36689" xr:uid="{00000000-0005-0000-0000-00008E8E0000}"/>
    <cellStyle name="Normal 6 5 7 3 2" xfId="36690" xr:uid="{00000000-0005-0000-0000-00008F8E0000}"/>
    <cellStyle name="Normal 6 5 7 3 2 2" xfId="36691" xr:uid="{00000000-0005-0000-0000-0000908E0000}"/>
    <cellStyle name="Normal 6 5 7 3 2 3" xfId="36692" xr:uid="{00000000-0005-0000-0000-0000918E0000}"/>
    <cellStyle name="Normal 6 5 7 3 2 4" xfId="36693" xr:uid="{00000000-0005-0000-0000-0000928E0000}"/>
    <cellStyle name="Normal 6 5 7 3 3" xfId="36694" xr:uid="{00000000-0005-0000-0000-0000938E0000}"/>
    <cellStyle name="Normal 6 5 7 3 3 2" xfId="36695" xr:uid="{00000000-0005-0000-0000-0000948E0000}"/>
    <cellStyle name="Normal 6 5 7 3 3 3" xfId="36696" xr:uid="{00000000-0005-0000-0000-0000958E0000}"/>
    <cellStyle name="Normal 6 5 7 3 4" xfId="36697" xr:uid="{00000000-0005-0000-0000-0000968E0000}"/>
    <cellStyle name="Normal 6 5 7 3 5" xfId="36698" xr:uid="{00000000-0005-0000-0000-0000978E0000}"/>
    <cellStyle name="Normal 6 5 7 3 6" xfId="36699" xr:uid="{00000000-0005-0000-0000-0000988E0000}"/>
    <cellStyle name="Normal 6 5 7 4" xfId="36700" xr:uid="{00000000-0005-0000-0000-0000998E0000}"/>
    <cellStyle name="Normal 6 5 7 4 2" xfId="36701" xr:uid="{00000000-0005-0000-0000-00009A8E0000}"/>
    <cellStyle name="Normal 6 5 7 4 3" xfId="36702" xr:uid="{00000000-0005-0000-0000-00009B8E0000}"/>
    <cellStyle name="Normal 6 5 7 4 4" xfId="36703" xr:uid="{00000000-0005-0000-0000-00009C8E0000}"/>
    <cellStyle name="Normal 6 5 7 5" xfId="36704" xr:uid="{00000000-0005-0000-0000-00009D8E0000}"/>
    <cellStyle name="Normal 6 5 7 5 2" xfId="36705" xr:uid="{00000000-0005-0000-0000-00009E8E0000}"/>
    <cellStyle name="Normal 6 5 7 5 3" xfId="36706" xr:uid="{00000000-0005-0000-0000-00009F8E0000}"/>
    <cellStyle name="Normal 6 5 7 5 4" xfId="36707" xr:uid="{00000000-0005-0000-0000-0000A08E0000}"/>
    <cellStyle name="Normal 6 5 7 6" xfId="36708" xr:uid="{00000000-0005-0000-0000-0000A18E0000}"/>
    <cellStyle name="Normal 6 5 7 6 2" xfId="36709" xr:uid="{00000000-0005-0000-0000-0000A28E0000}"/>
    <cellStyle name="Normal 6 5 7 6 3" xfId="36710" xr:uid="{00000000-0005-0000-0000-0000A38E0000}"/>
    <cellStyle name="Normal 6 5 7 6 4" xfId="36711" xr:uid="{00000000-0005-0000-0000-0000A48E0000}"/>
    <cellStyle name="Normal 6 5 7 7" xfId="36712" xr:uid="{00000000-0005-0000-0000-0000A58E0000}"/>
    <cellStyle name="Normal 6 5 7 7 2" xfId="36713" xr:uid="{00000000-0005-0000-0000-0000A68E0000}"/>
    <cellStyle name="Normal 6 5 7 7 3" xfId="36714" xr:uid="{00000000-0005-0000-0000-0000A78E0000}"/>
    <cellStyle name="Normal 6 5 7 8" xfId="36715" xr:uid="{00000000-0005-0000-0000-0000A88E0000}"/>
    <cellStyle name="Normal 6 5 7 9" xfId="36716" xr:uid="{00000000-0005-0000-0000-0000A98E0000}"/>
    <cellStyle name="Normal 6 5 8" xfId="36717" xr:uid="{00000000-0005-0000-0000-0000AA8E0000}"/>
    <cellStyle name="Normal 6 5 8 2" xfId="36718" xr:uid="{00000000-0005-0000-0000-0000AB8E0000}"/>
    <cellStyle name="Normal 6 5 8 2 2" xfId="36719" xr:uid="{00000000-0005-0000-0000-0000AC8E0000}"/>
    <cellStyle name="Normal 6 5 8 2 2 2" xfId="36720" xr:uid="{00000000-0005-0000-0000-0000AD8E0000}"/>
    <cellStyle name="Normal 6 5 8 2 2 3" xfId="36721" xr:uid="{00000000-0005-0000-0000-0000AE8E0000}"/>
    <cellStyle name="Normal 6 5 8 2 2 4" xfId="36722" xr:uid="{00000000-0005-0000-0000-0000AF8E0000}"/>
    <cellStyle name="Normal 6 5 8 2 3" xfId="36723" xr:uid="{00000000-0005-0000-0000-0000B08E0000}"/>
    <cellStyle name="Normal 6 5 8 2 3 2" xfId="36724" xr:uid="{00000000-0005-0000-0000-0000B18E0000}"/>
    <cellStyle name="Normal 6 5 8 2 3 3" xfId="36725" xr:uid="{00000000-0005-0000-0000-0000B28E0000}"/>
    <cellStyle name="Normal 6 5 8 2 4" xfId="36726" xr:uid="{00000000-0005-0000-0000-0000B38E0000}"/>
    <cellStyle name="Normal 6 5 8 2 5" xfId="36727" xr:uid="{00000000-0005-0000-0000-0000B48E0000}"/>
    <cellStyle name="Normal 6 5 8 2 6" xfId="36728" xr:uid="{00000000-0005-0000-0000-0000B58E0000}"/>
    <cellStyle name="Normal 6 5 8 3" xfId="36729" xr:uid="{00000000-0005-0000-0000-0000B68E0000}"/>
    <cellStyle name="Normal 6 5 8 3 2" xfId="36730" xr:uid="{00000000-0005-0000-0000-0000B78E0000}"/>
    <cellStyle name="Normal 6 5 8 3 3" xfId="36731" xr:uid="{00000000-0005-0000-0000-0000B88E0000}"/>
    <cellStyle name="Normal 6 5 8 3 4" xfId="36732" xr:uid="{00000000-0005-0000-0000-0000B98E0000}"/>
    <cellStyle name="Normal 6 5 8 4" xfId="36733" xr:uid="{00000000-0005-0000-0000-0000BA8E0000}"/>
    <cellStyle name="Normal 6 5 8 4 2" xfId="36734" xr:uid="{00000000-0005-0000-0000-0000BB8E0000}"/>
    <cellStyle name="Normal 6 5 8 4 3" xfId="36735" xr:uid="{00000000-0005-0000-0000-0000BC8E0000}"/>
    <cellStyle name="Normal 6 5 8 4 4" xfId="36736" xr:uid="{00000000-0005-0000-0000-0000BD8E0000}"/>
    <cellStyle name="Normal 6 5 8 5" xfId="36737" xr:uid="{00000000-0005-0000-0000-0000BE8E0000}"/>
    <cellStyle name="Normal 6 5 8 5 2" xfId="36738" xr:uid="{00000000-0005-0000-0000-0000BF8E0000}"/>
    <cellStyle name="Normal 6 5 8 5 3" xfId="36739" xr:uid="{00000000-0005-0000-0000-0000C08E0000}"/>
    <cellStyle name="Normal 6 5 8 5 4" xfId="36740" xr:uid="{00000000-0005-0000-0000-0000C18E0000}"/>
    <cellStyle name="Normal 6 5 8 6" xfId="36741" xr:uid="{00000000-0005-0000-0000-0000C28E0000}"/>
    <cellStyle name="Normal 6 5 8 6 2" xfId="36742" xr:uid="{00000000-0005-0000-0000-0000C38E0000}"/>
    <cellStyle name="Normal 6 5 8 6 3" xfId="36743" xr:uid="{00000000-0005-0000-0000-0000C48E0000}"/>
    <cellStyle name="Normal 6 5 8 7" xfId="36744" xr:uid="{00000000-0005-0000-0000-0000C58E0000}"/>
    <cellStyle name="Normal 6 5 8 8" xfId="36745" xr:uid="{00000000-0005-0000-0000-0000C68E0000}"/>
    <cellStyle name="Normal 6 5 8 9" xfId="36746" xr:uid="{00000000-0005-0000-0000-0000C78E0000}"/>
    <cellStyle name="Normal 6 5 9" xfId="36747" xr:uid="{00000000-0005-0000-0000-0000C88E0000}"/>
    <cellStyle name="Normal 6 5 9 2" xfId="36748" xr:uid="{00000000-0005-0000-0000-0000C98E0000}"/>
    <cellStyle name="Normal 6 5 9 2 2" xfId="36749" xr:uid="{00000000-0005-0000-0000-0000CA8E0000}"/>
    <cellStyle name="Normal 6 5 9 2 2 2" xfId="36750" xr:uid="{00000000-0005-0000-0000-0000CB8E0000}"/>
    <cellStyle name="Normal 6 5 9 2 2 3" xfId="36751" xr:uid="{00000000-0005-0000-0000-0000CC8E0000}"/>
    <cellStyle name="Normal 6 5 9 2 2 4" xfId="36752" xr:uid="{00000000-0005-0000-0000-0000CD8E0000}"/>
    <cellStyle name="Normal 6 5 9 2 3" xfId="36753" xr:uid="{00000000-0005-0000-0000-0000CE8E0000}"/>
    <cellStyle name="Normal 6 5 9 2 3 2" xfId="36754" xr:uid="{00000000-0005-0000-0000-0000CF8E0000}"/>
    <cellStyle name="Normal 6 5 9 2 3 3" xfId="36755" xr:uid="{00000000-0005-0000-0000-0000D08E0000}"/>
    <cellStyle name="Normal 6 5 9 2 4" xfId="36756" xr:uid="{00000000-0005-0000-0000-0000D18E0000}"/>
    <cellStyle name="Normal 6 5 9 2 5" xfId="36757" xr:uid="{00000000-0005-0000-0000-0000D28E0000}"/>
    <cellStyle name="Normal 6 5 9 2 6" xfId="36758" xr:uid="{00000000-0005-0000-0000-0000D38E0000}"/>
    <cellStyle name="Normal 6 5 9 3" xfId="36759" xr:uid="{00000000-0005-0000-0000-0000D48E0000}"/>
    <cellStyle name="Normal 6 5 9 3 2" xfId="36760" xr:uid="{00000000-0005-0000-0000-0000D58E0000}"/>
    <cellStyle name="Normal 6 5 9 3 3" xfId="36761" xr:uid="{00000000-0005-0000-0000-0000D68E0000}"/>
    <cellStyle name="Normal 6 5 9 3 4" xfId="36762" xr:uid="{00000000-0005-0000-0000-0000D78E0000}"/>
    <cellStyle name="Normal 6 5 9 4" xfId="36763" xr:uid="{00000000-0005-0000-0000-0000D88E0000}"/>
    <cellStyle name="Normal 6 5 9 4 2" xfId="36764" xr:uid="{00000000-0005-0000-0000-0000D98E0000}"/>
    <cellStyle name="Normal 6 5 9 4 3" xfId="36765" xr:uid="{00000000-0005-0000-0000-0000DA8E0000}"/>
    <cellStyle name="Normal 6 5 9 4 4" xfId="36766" xr:uid="{00000000-0005-0000-0000-0000DB8E0000}"/>
    <cellStyle name="Normal 6 5 9 5" xfId="36767" xr:uid="{00000000-0005-0000-0000-0000DC8E0000}"/>
    <cellStyle name="Normal 6 5 9 5 2" xfId="36768" xr:uid="{00000000-0005-0000-0000-0000DD8E0000}"/>
    <cellStyle name="Normal 6 5 9 5 3" xfId="36769" xr:uid="{00000000-0005-0000-0000-0000DE8E0000}"/>
    <cellStyle name="Normal 6 5 9 5 4" xfId="36770" xr:uid="{00000000-0005-0000-0000-0000DF8E0000}"/>
    <cellStyle name="Normal 6 5 9 6" xfId="36771" xr:uid="{00000000-0005-0000-0000-0000E08E0000}"/>
    <cellStyle name="Normal 6 5 9 6 2" xfId="36772" xr:uid="{00000000-0005-0000-0000-0000E18E0000}"/>
    <cellStyle name="Normal 6 5 9 6 3" xfId="36773" xr:uid="{00000000-0005-0000-0000-0000E28E0000}"/>
    <cellStyle name="Normal 6 5 9 7" xfId="36774" xr:uid="{00000000-0005-0000-0000-0000E38E0000}"/>
    <cellStyle name="Normal 6 5 9 8" xfId="36775" xr:uid="{00000000-0005-0000-0000-0000E48E0000}"/>
    <cellStyle name="Normal 6 5 9 9" xfId="36776" xr:uid="{00000000-0005-0000-0000-0000E58E0000}"/>
    <cellStyle name="Normal 6 6" xfId="265" xr:uid="{00000000-0005-0000-0000-0000E68E0000}"/>
    <cellStyle name="Normal 6 6 10" xfId="36777" xr:uid="{00000000-0005-0000-0000-0000E78E0000}"/>
    <cellStyle name="Normal 6 6 10 2" xfId="36778" xr:uid="{00000000-0005-0000-0000-0000E88E0000}"/>
    <cellStyle name="Normal 6 6 10 3" xfId="36779" xr:uid="{00000000-0005-0000-0000-0000E98E0000}"/>
    <cellStyle name="Normal 6 6 10 4" xfId="36780" xr:uid="{00000000-0005-0000-0000-0000EA8E0000}"/>
    <cellStyle name="Normal 6 6 11" xfId="36781" xr:uid="{00000000-0005-0000-0000-0000EB8E0000}"/>
    <cellStyle name="Normal 6 6 11 2" xfId="36782" xr:uid="{00000000-0005-0000-0000-0000EC8E0000}"/>
    <cellStyle name="Normal 6 6 11 3" xfId="36783" xr:uid="{00000000-0005-0000-0000-0000ED8E0000}"/>
    <cellStyle name="Normal 6 6 12" xfId="36784" xr:uid="{00000000-0005-0000-0000-0000EE8E0000}"/>
    <cellStyle name="Normal 6 6 13" xfId="36785" xr:uid="{00000000-0005-0000-0000-0000EF8E0000}"/>
    <cellStyle name="Normal 6 6 14" xfId="36786" xr:uid="{00000000-0005-0000-0000-0000F08E0000}"/>
    <cellStyle name="Normal 6 6 2" xfId="555" xr:uid="{00000000-0005-0000-0000-0000F18E0000}"/>
    <cellStyle name="Normal 6 6 2 10" xfId="36787" xr:uid="{00000000-0005-0000-0000-0000F28E0000}"/>
    <cellStyle name="Normal 6 6 2 11" xfId="36788" xr:uid="{00000000-0005-0000-0000-0000F38E0000}"/>
    <cellStyle name="Normal 6 6 2 2" xfId="36789" xr:uid="{00000000-0005-0000-0000-0000F48E0000}"/>
    <cellStyle name="Normal 6 6 2 2 10" xfId="36790" xr:uid="{00000000-0005-0000-0000-0000F58E0000}"/>
    <cellStyle name="Normal 6 6 2 2 2" xfId="36791" xr:uid="{00000000-0005-0000-0000-0000F68E0000}"/>
    <cellStyle name="Normal 6 6 2 2 2 2" xfId="36792" xr:uid="{00000000-0005-0000-0000-0000F78E0000}"/>
    <cellStyle name="Normal 6 6 2 2 2 2 2" xfId="36793" xr:uid="{00000000-0005-0000-0000-0000F88E0000}"/>
    <cellStyle name="Normal 6 6 2 2 2 2 2 2" xfId="36794" xr:uid="{00000000-0005-0000-0000-0000F98E0000}"/>
    <cellStyle name="Normal 6 6 2 2 2 2 2 3" xfId="36795" xr:uid="{00000000-0005-0000-0000-0000FA8E0000}"/>
    <cellStyle name="Normal 6 6 2 2 2 2 2 4" xfId="36796" xr:uid="{00000000-0005-0000-0000-0000FB8E0000}"/>
    <cellStyle name="Normal 6 6 2 2 2 2 3" xfId="36797" xr:uid="{00000000-0005-0000-0000-0000FC8E0000}"/>
    <cellStyle name="Normal 6 6 2 2 2 2 3 2" xfId="36798" xr:uid="{00000000-0005-0000-0000-0000FD8E0000}"/>
    <cellStyle name="Normal 6 6 2 2 2 2 3 3" xfId="36799" xr:uid="{00000000-0005-0000-0000-0000FE8E0000}"/>
    <cellStyle name="Normal 6 6 2 2 2 2 4" xfId="36800" xr:uid="{00000000-0005-0000-0000-0000FF8E0000}"/>
    <cellStyle name="Normal 6 6 2 2 2 2 5" xfId="36801" xr:uid="{00000000-0005-0000-0000-0000008F0000}"/>
    <cellStyle name="Normal 6 6 2 2 2 2 6" xfId="36802" xr:uid="{00000000-0005-0000-0000-0000018F0000}"/>
    <cellStyle name="Normal 6 6 2 2 2 3" xfId="36803" xr:uid="{00000000-0005-0000-0000-0000028F0000}"/>
    <cellStyle name="Normal 6 6 2 2 2 3 2" xfId="36804" xr:uid="{00000000-0005-0000-0000-0000038F0000}"/>
    <cellStyle name="Normal 6 6 2 2 2 3 3" xfId="36805" xr:uid="{00000000-0005-0000-0000-0000048F0000}"/>
    <cellStyle name="Normal 6 6 2 2 2 3 4" xfId="36806" xr:uid="{00000000-0005-0000-0000-0000058F0000}"/>
    <cellStyle name="Normal 6 6 2 2 2 4" xfId="36807" xr:uid="{00000000-0005-0000-0000-0000068F0000}"/>
    <cellStyle name="Normal 6 6 2 2 2 4 2" xfId="36808" xr:uid="{00000000-0005-0000-0000-0000078F0000}"/>
    <cellStyle name="Normal 6 6 2 2 2 4 3" xfId="36809" xr:uid="{00000000-0005-0000-0000-0000088F0000}"/>
    <cellStyle name="Normal 6 6 2 2 2 4 4" xfId="36810" xr:uid="{00000000-0005-0000-0000-0000098F0000}"/>
    <cellStyle name="Normal 6 6 2 2 2 5" xfId="36811" xr:uid="{00000000-0005-0000-0000-00000A8F0000}"/>
    <cellStyle name="Normal 6 6 2 2 2 5 2" xfId="36812" xr:uid="{00000000-0005-0000-0000-00000B8F0000}"/>
    <cellStyle name="Normal 6 6 2 2 2 5 3" xfId="36813" xr:uid="{00000000-0005-0000-0000-00000C8F0000}"/>
    <cellStyle name="Normal 6 6 2 2 2 5 4" xfId="36814" xr:uid="{00000000-0005-0000-0000-00000D8F0000}"/>
    <cellStyle name="Normal 6 6 2 2 2 6" xfId="36815" xr:uid="{00000000-0005-0000-0000-00000E8F0000}"/>
    <cellStyle name="Normal 6 6 2 2 2 6 2" xfId="36816" xr:uid="{00000000-0005-0000-0000-00000F8F0000}"/>
    <cellStyle name="Normal 6 6 2 2 2 6 3" xfId="36817" xr:uid="{00000000-0005-0000-0000-0000108F0000}"/>
    <cellStyle name="Normal 6 6 2 2 2 7" xfId="36818" xr:uid="{00000000-0005-0000-0000-0000118F0000}"/>
    <cellStyle name="Normal 6 6 2 2 2 8" xfId="36819" xr:uid="{00000000-0005-0000-0000-0000128F0000}"/>
    <cellStyle name="Normal 6 6 2 2 2 9" xfId="36820" xr:uid="{00000000-0005-0000-0000-0000138F0000}"/>
    <cellStyle name="Normal 6 6 2 2 3" xfId="36821" xr:uid="{00000000-0005-0000-0000-0000148F0000}"/>
    <cellStyle name="Normal 6 6 2 2 3 2" xfId="36822" xr:uid="{00000000-0005-0000-0000-0000158F0000}"/>
    <cellStyle name="Normal 6 6 2 2 3 2 2" xfId="36823" xr:uid="{00000000-0005-0000-0000-0000168F0000}"/>
    <cellStyle name="Normal 6 6 2 2 3 2 3" xfId="36824" xr:uid="{00000000-0005-0000-0000-0000178F0000}"/>
    <cellStyle name="Normal 6 6 2 2 3 2 4" xfId="36825" xr:uid="{00000000-0005-0000-0000-0000188F0000}"/>
    <cellStyle name="Normal 6 6 2 2 3 3" xfId="36826" xr:uid="{00000000-0005-0000-0000-0000198F0000}"/>
    <cellStyle name="Normal 6 6 2 2 3 3 2" xfId="36827" xr:uid="{00000000-0005-0000-0000-00001A8F0000}"/>
    <cellStyle name="Normal 6 6 2 2 3 3 3" xfId="36828" xr:uid="{00000000-0005-0000-0000-00001B8F0000}"/>
    <cellStyle name="Normal 6 6 2 2 3 4" xfId="36829" xr:uid="{00000000-0005-0000-0000-00001C8F0000}"/>
    <cellStyle name="Normal 6 6 2 2 3 5" xfId="36830" xr:uid="{00000000-0005-0000-0000-00001D8F0000}"/>
    <cellStyle name="Normal 6 6 2 2 3 6" xfId="36831" xr:uid="{00000000-0005-0000-0000-00001E8F0000}"/>
    <cellStyle name="Normal 6 6 2 2 4" xfId="36832" xr:uid="{00000000-0005-0000-0000-00001F8F0000}"/>
    <cellStyle name="Normal 6 6 2 2 4 2" xfId="36833" xr:uid="{00000000-0005-0000-0000-0000208F0000}"/>
    <cellStyle name="Normal 6 6 2 2 4 3" xfId="36834" xr:uid="{00000000-0005-0000-0000-0000218F0000}"/>
    <cellStyle name="Normal 6 6 2 2 4 4" xfId="36835" xr:uid="{00000000-0005-0000-0000-0000228F0000}"/>
    <cellStyle name="Normal 6 6 2 2 5" xfId="36836" xr:uid="{00000000-0005-0000-0000-0000238F0000}"/>
    <cellStyle name="Normal 6 6 2 2 5 2" xfId="36837" xr:uid="{00000000-0005-0000-0000-0000248F0000}"/>
    <cellStyle name="Normal 6 6 2 2 5 3" xfId="36838" xr:uid="{00000000-0005-0000-0000-0000258F0000}"/>
    <cellStyle name="Normal 6 6 2 2 5 4" xfId="36839" xr:uid="{00000000-0005-0000-0000-0000268F0000}"/>
    <cellStyle name="Normal 6 6 2 2 6" xfId="36840" xr:uid="{00000000-0005-0000-0000-0000278F0000}"/>
    <cellStyle name="Normal 6 6 2 2 6 2" xfId="36841" xr:uid="{00000000-0005-0000-0000-0000288F0000}"/>
    <cellStyle name="Normal 6 6 2 2 6 3" xfId="36842" xr:uid="{00000000-0005-0000-0000-0000298F0000}"/>
    <cellStyle name="Normal 6 6 2 2 6 4" xfId="36843" xr:uid="{00000000-0005-0000-0000-00002A8F0000}"/>
    <cellStyle name="Normal 6 6 2 2 7" xfId="36844" xr:uid="{00000000-0005-0000-0000-00002B8F0000}"/>
    <cellStyle name="Normal 6 6 2 2 7 2" xfId="36845" xr:uid="{00000000-0005-0000-0000-00002C8F0000}"/>
    <cellStyle name="Normal 6 6 2 2 7 3" xfId="36846" xr:uid="{00000000-0005-0000-0000-00002D8F0000}"/>
    <cellStyle name="Normal 6 6 2 2 8" xfId="36847" xr:uid="{00000000-0005-0000-0000-00002E8F0000}"/>
    <cellStyle name="Normal 6 6 2 2 9" xfId="36848" xr:uid="{00000000-0005-0000-0000-00002F8F0000}"/>
    <cellStyle name="Normal 6 6 2 3" xfId="36849" xr:uid="{00000000-0005-0000-0000-0000308F0000}"/>
    <cellStyle name="Normal 6 6 2 3 2" xfId="36850" xr:uid="{00000000-0005-0000-0000-0000318F0000}"/>
    <cellStyle name="Normal 6 6 2 3 2 2" xfId="36851" xr:uid="{00000000-0005-0000-0000-0000328F0000}"/>
    <cellStyle name="Normal 6 6 2 3 2 2 2" xfId="36852" xr:uid="{00000000-0005-0000-0000-0000338F0000}"/>
    <cellStyle name="Normal 6 6 2 3 2 2 3" xfId="36853" xr:uid="{00000000-0005-0000-0000-0000348F0000}"/>
    <cellStyle name="Normal 6 6 2 3 2 2 4" xfId="36854" xr:uid="{00000000-0005-0000-0000-0000358F0000}"/>
    <cellStyle name="Normal 6 6 2 3 2 3" xfId="36855" xr:uid="{00000000-0005-0000-0000-0000368F0000}"/>
    <cellStyle name="Normal 6 6 2 3 2 3 2" xfId="36856" xr:uid="{00000000-0005-0000-0000-0000378F0000}"/>
    <cellStyle name="Normal 6 6 2 3 2 3 3" xfId="36857" xr:uid="{00000000-0005-0000-0000-0000388F0000}"/>
    <cellStyle name="Normal 6 6 2 3 2 4" xfId="36858" xr:uid="{00000000-0005-0000-0000-0000398F0000}"/>
    <cellStyle name="Normal 6 6 2 3 2 5" xfId="36859" xr:uid="{00000000-0005-0000-0000-00003A8F0000}"/>
    <cellStyle name="Normal 6 6 2 3 2 6" xfId="36860" xr:uid="{00000000-0005-0000-0000-00003B8F0000}"/>
    <cellStyle name="Normal 6 6 2 3 3" xfId="36861" xr:uid="{00000000-0005-0000-0000-00003C8F0000}"/>
    <cellStyle name="Normal 6 6 2 3 3 2" xfId="36862" xr:uid="{00000000-0005-0000-0000-00003D8F0000}"/>
    <cellStyle name="Normal 6 6 2 3 3 3" xfId="36863" xr:uid="{00000000-0005-0000-0000-00003E8F0000}"/>
    <cellStyle name="Normal 6 6 2 3 3 4" xfId="36864" xr:uid="{00000000-0005-0000-0000-00003F8F0000}"/>
    <cellStyle name="Normal 6 6 2 3 4" xfId="36865" xr:uid="{00000000-0005-0000-0000-0000408F0000}"/>
    <cellStyle name="Normal 6 6 2 3 4 2" xfId="36866" xr:uid="{00000000-0005-0000-0000-0000418F0000}"/>
    <cellStyle name="Normal 6 6 2 3 4 3" xfId="36867" xr:uid="{00000000-0005-0000-0000-0000428F0000}"/>
    <cellStyle name="Normal 6 6 2 3 4 4" xfId="36868" xr:uid="{00000000-0005-0000-0000-0000438F0000}"/>
    <cellStyle name="Normal 6 6 2 3 5" xfId="36869" xr:uid="{00000000-0005-0000-0000-0000448F0000}"/>
    <cellStyle name="Normal 6 6 2 3 5 2" xfId="36870" xr:uid="{00000000-0005-0000-0000-0000458F0000}"/>
    <cellStyle name="Normal 6 6 2 3 5 3" xfId="36871" xr:uid="{00000000-0005-0000-0000-0000468F0000}"/>
    <cellStyle name="Normal 6 6 2 3 5 4" xfId="36872" xr:uid="{00000000-0005-0000-0000-0000478F0000}"/>
    <cellStyle name="Normal 6 6 2 3 6" xfId="36873" xr:uid="{00000000-0005-0000-0000-0000488F0000}"/>
    <cellStyle name="Normal 6 6 2 3 6 2" xfId="36874" xr:uid="{00000000-0005-0000-0000-0000498F0000}"/>
    <cellStyle name="Normal 6 6 2 3 6 3" xfId="36875" xr:uid="{00000000-0005-0000-0000-00004A8F0000}"/>
    <cellStyle name="Normal 6 6 2 3 7" xfId="36876" xr:uid="{00000000-0005-0000-0000-00004B8F0000}"/>
    <cellStyle name="Normal 6 6 2 3 8" xfId="36877" xr:uid="{00000000-0005-0000-0000-00004C8F0000}"/>
    <cellStyle name="Normal 6 6 2 3 9" xfId="36878" xr:uid="{00000000-0005-0000-0000-00004D8F0000}"/>
    <cellStyle name="Normal 6 6 2 4" xfId="36879" xr:uid="{00000000-0005-0000-0000-00004E8F0000}"/>
    <cellStyle name="Normal 6 6 2 4 2" xfId="36880" xr:uid="{00000000-0005-0000-0000-00004F8F0000}"/>
    <cellStyle name="Normal 6 6 2 4 2 2" xfId="36881" xr:uid="{00000000-0005-0000-0000-0000508F0000}"/>
    <cellStyle name="Normal 6 6 2 4 2 3" xfId="36882" xr:uid="{00000000-0005-0000-0000-0000518F0000}"/>
    <cellStyle name="Normal 6 6 2 4 2 4" xfId="36883" xr:uid="{00000000-0005-0000-0000-0000528F0000}"/>
    <cellStyle name="Normal 6 6 2 4 3" xfId="36884" xr:uid="{00000000-0005-0000-0000-0000538F0000}"/>
    <cellStyle name="Normal 6 6 2 4 3 2" xfId="36885" xr:uid="{00000000-0005-0000-0000-0000548F0000}"/>
    <cellStyle name="Normal 6 6 2 4 3 3" xfId="36886" xr:uid="{00000000-0005-0000-0000-0000558F0000}"/>
    <cellStyle name="Normal 6 6 2 4 4" xfId="36887" xr:uid="{00000000-0005-0000-0000-0000568F0000}"/>
    <cellStyle name="Normal 6 6 2 4 5" xfId="36888" xr:uid="{00000000-0005-0000-0000-0000578F0000}"/>
    <cellStyle name="Normal 6 6 2 4 6" xfId="36889" xr:uid="{00000000-0005-0000-0000-0000588F0000}"/>
    <cellStyle name="Normal 6 6 2 5" xfId="36890" xr:uid="{00000000-0005-0000-0000-0000598F0000}"/>
    <cellStyle name="Normal 6 6 2 5 2" xfId="36891" xr:uid="{00000000-0005-0000-0000-00005A8F0000}"/>
    <cellStyle name="Normal 6 6 2 5 3" xfId="36892" xr:uid="{00000000-0005-0000-0000-00005B8F0000}"/>
    <cellStyle name="Normal 6 6 2 5 4" xfId="36893" xr:uid="{00000000-0005-0000-0000-00005C8F0000}"/>
    <cellStyle name="Normal 6 6 2 6" xfId="36894" xr:uid="{00000000-0005-0000-0000-00005D8F0000}"/>
    <cellStyle name="Normal 6 6 2 6 2" xfId="36895" xr:uid="{00000000-0005-0000-0000-00005E8F0000}"/>
    <cellStyle name="Normal 6 6 2 6 3" xfId="36896" xr:uid="{00000000-0005-0000-0000-00005F8F0000}"/>
    <cellStyle name="Normal 6 6 2 6 4" xfId="36897" xr:uid="{00000000-0005-0000-0000-0000608F0000}"/>
    <cellStyle name="Normal 6 6 2 7" xfId="36898" xr:uid="{00000000-0005-0000-0000-0000618F0000}"/>
    <cellStyle name="Normal 6 6 2 7 2" xfId="36899" xr:uid="{00000000-0005-0000-0000-0000628F0000}"/>
    <cellStyle name="Normal 6 6 2 7 3" xfId="36900" xr:uid="{00000000-0005-0000-0000-0000638F0000}"/>
    <cellStyle name="Normal 6 6 2 7 4" xfId="36901" xr:uid="{00000000-0005-0000-0000-0000648F0000}"/>
    <cellStyle name="Normal 6 6 2 8" xfId="36902" xr:uid="{00000000-0005-0000-0000-0000658F0000}"/>
    <cellStyle name="Normal 6 6 2 8 2" xfId="36903" xr:uid="{00000000-0005-0000-0000-0000668F0000}"/>
    <cellStyle name="Normal 6 6 2 8 3" xfId="36904" xr:uid="{00000000-0005-0000-0000-0000678F0000}"/>
    <cellStyle name="Normal 6 6 2 9" xfId="36905" xr:uid="{00000000-0005-0000-0000-0000688F0000}"/>
    <cellStyle name="Normal 6 6 3" xfId="36906" xr:uid="{00000000-0005-0000-0000-0000698F0000}"/>
    <cellStyle name="Normal 6 6 3 10" xfId="36907" xr:uid="{00000000-0005-0000-0000-00006A8F0000}"/>
    <cellStyle name="Normal 6 6 3 2" xfId="36908" xr:uid="{00000000-0005-0000-0000-00006B8F0000}"/>
    <cellStyle name="Normal 6 6 3 2 2" xfId="36909" xr:uid="{00000000-0005-0000-0000-00006C8F0000}"/>
    <cellStyle name="Normal 6 6 3 2 2 2" xfId="36910" xr:uid="{00000000-0005-0000-0000-00006D8F0000}"/>
    <cellStyle name="Normal 6 6 3 2 2 2 2" xfId="36911" xr:uid="{00000000-0005-0000-0000-00006E8F0000}"/>
    <cellStyle name="Normal 6 6 3 2 2 2 3" xfId="36912" xr:uid="{00000000-0005-0000-0000-00006F8F0000}"/>
    <cellStyle name="Normal 6 6 3 2 2 2 4" xfId="36913" xr:uid="{00000000-0005-0000-0000-0000708F0000}"/>
    <cellStyle name="Normal 6 6 3 2 2 3" xfId="36914" xr:uid="{00000000-0005-0000-0000-0000718F0000}"/>
    <cellStyle name="Normal 6 6 3 2 2 3 2" xfId="36915" xr:uid="{00000000-0005-0000-0000-0000728F0000}"/>
    <cellStyle name="Normal 6 6 3 2 2 3 3" xfId="36916" xr:uid="{00000000-0005-0000-0000-0000738F0000}"/>
    <cellStyle name="Normal 6 6 3 2 2 4" xfId="36917" xr:uid="{00000000-0005-0000-0000-0000748F0000}"/>
    <cellStyle name="Normal 6 6 3 2 2 5" xfId="36918" xr:uid="{00000000-0005-0000-0000-0000758F0000}"/>
    <cellStyle name="Normal 6 6 3 2 2 6" xfId="36919" xr:uid="{00000000-0005-0000-0000-0000768F0000}"/>
    <cellStyle name="Normal 6 6 3 2 3" xfId="36920" xr:uid="{00000000-0005-0000-0000-0000778F0000}"/>
    <cellStyle name="Normal 6 6 3 2 3 2" xfId="36921" xr:uid="{00000000-0005-0000-0000-0000788F0000}"/>
    <cellStyle name="Normal 6 6 3 2 3 3" xfId="36922" xr:uid="{00000000-0005-0000-0000-0000798F0000}"/>
    <cellStyle name="Normal 6 6 3 2 3 4" xfId="36923" xr:uid="{00000000-0005-0000-0000-00007A8F0000}"/>
    <cellStyle name="Normal 6 6 3 2 4" xfId="36924" xr:uid="{00000000-0005-0000-0000-00007B8F0000}"/>
    <cellStyle name="Normal 6 6 3 2 4 2" xfId="36925" xr:uid="{00000000-0005-0000-0000-00007C8F0000}"/>
    <cellStyle name="Normal 6 6 3 2 4 3" xfId="36926" xr:uid="{00000000-0005-0000-0000-00007D8F0000}"/>
    <cellStyle name="Normal 6 6 3 2 4 4" xfId="36927" xr:uid="{00000000-0005-0000-0000-00007E8F0000}"/>
    <cellStyle name="Normal 6 6 3 2 5" xfId="36928" xr:uid="{00000000-0005-0000-0000-00007F8F0000}"/>
    <cellStyle name="Normal 6 6 3 2 5 2" xfId="36929" xr:uid="{00000000-0005-0000-0000-0000808F0000}"/>
    <cellStyle name="Normal 6 6 3 2 5 3" xfId="36930" xr:uid="{00000000-0005-0000-0000-0000818F0000}"/>
    <cellStyle name="Normal 6 6 3 2 5 4" xfId="36931" xr:uid="{00000000-0005-0000-0000-0000828F0000}"/>
    <cellStyle name="Normal 6 6 3 2 6" xfId="36932" xr:uid="{00000000-0005-0000-0000-0000838F0000}"/>
    <cellStyle name="Normal 6 6 3 2 6 2" xfId="36933" xr:uid="{00000000-0005-0000-0000-0000848F0000}"/>
    <cellStyle name="Normal 6 6 3 2 6 3" xfId="36934" xr:uid="{00000000-0005-0000-0000-0000858F0000}"/>
    <cellStyle name="Normal 6 6 3 2 7" xfId="36935" xr:uid="{00000000-0005-0000-0000-0000868F0000}"/>
    <cellStyle name="Normal 6 6 3 2 8" xfId="36936" xr:uid="{00000000-0005-0000-0000-0000878F0000}"/>
    <cellStyle name="Normal 6 6 3 2 9" xfId="36937" xr:uid="{00000000-0005-0000-0000-0000888F0000}"/>
    <cellStyle name="Normal 6 6 3 3" xfId="36938" xr:uid="{00000000-0005-0000-0000-0000898F0000}"/>
    <cellStyle name="Normal 6 6 3 3 2" xfId="36939" xr:uid="{00000000-0005-0000-0000-00008A8F0000}"/>
    <cellStyle name="Normal 6 6 3 3 2 2" xfId="36940" xr:uid="{00000000-0005-0000-0000-00008B8F0000}"/>
    <cellStyle name="Normal 6 6 3 3 2 3" xfId="36941" xr:uid="{00000000-0005-0000-0000-00008C8F0000}"/>
    <cellStyle name="Normal 6 6 3 3 2 4" xfId="36942" xr:uid="{00000000-0005-0000-0000-00008D8F0000}"/>
    <cellStyle name="Normal 6 6 3 3 3" xfId="36943" xr:uid="{00000000-0005-0000-0000-00008E8F0000}"/>
    <cellStyle name="Normal 6 6 3 3 3 2" xfId="36944" xr:uid="{00000000-0005-0000-0000-00008F8F0000}"/>
    <cellStyle name="Normal 6 6 3 3 3 3" xfId="36945" xr:uid="{00000000-0005-0000-0000-0000908F0000}"/>
    <cellStyle name="Normal 6 6 3 3 4" xfId="36946" xr:uid="{00000000-0005-0000-0000-0000918F0000}"/>
    <cellStyle name="Normal 6 6 3 3 5" xfId="36947" xr:uid="{00000000-0005-0000-0000-0000928F0000}"/>
    <cellStyle name="Normal 6 6 3 3 6" xfId="36948" xr:uid="{00000000-0005-0000-0000-0000938F0000}"/>
    <cellStyle name="Normal 6 6 3 4" xfId="36949" xr:uid="{00000000-0005-0000-0000-0000948F0000}"/>
    <cellStyle name="Normal 6 6 3 4 2" xfId="36950" xr:uid="{00000000-0005-0000-0000-0000958F0000}"/>
    <cellStyle name="Normal 6 6 3 4 3" xfId="36951" xr:uid="{00000000-0005-0000-0000-0000968F0000}"/>
    <cellStyle name="Normal 6 6 3 4 4" xfId="36952" xr:uid="{00000000-0005-0000-0000-0000978F0000}"/>
    <cellStyle name="Normal 6 6 3 5" xfId="36953" xr:uid="{00000000-0005-0000-0000-0000988F0000}"/>
    <cellStyle name="Normal 6 6 3 5 2" xfId="36954" xr:uid="{00000000-0005-0000-0000-0000998F0000}"/>
    <cellStyle name="Normal 6 6 3 5 3" xfId="36955" xr:uid="{00000000-0005-0000-0000-00009A8F0000}"/>
    <cellStyle name="Normal 6 6 3 5 4" xfId="36956" xr:uid="{00000000-0005-0000-0000-00009B8F0000}"/>
    <cellStyle name="Normal 6 6 3 6" xfId="36957" xr:uid="{00000000-0005-0000-0000-00009C8F0000}"/>
    <cellStyle name="Normal 6 6 3 6 2" xfId="36958" xr:uid="{00000000-0005-0000-0000-00009D8F0000}"/>
    <cellStyle name="Normal 6 6 3 6 3" xfId="36959" xr:uid="{00000000-0005-0000-0000-00009E8F0000}"/>
    <cellStyle name="Normal 6 6 3 6 4" xfId="36960" xr:uid="{00000000-0005-0000-0000-00009F8F0000}"/>
    <cellStyle name="Normal 6 6 3 7" xfId="36961" xr:uid="{00000000-0005-0000-0000-0000A08F0000}"/>
    <cellStyle name="Normal 6 6 3 7 2" xfId="36962" xr:uid="{00000000-0005-0000-0000-0000A18F0000}"/>
    <cellStyle name="Normal 6 6 3 7 3" xfId="36963" xr:uid="{00000000-0005-0000-0000-0000A28F0000}"/>
    <cellStyle name="Normal 6 6 3 8" xfId="36964" xr:uid="{00000000-0005-0000-0000-0000A38F0000}"/>
    <cellStyle name="Normal 6 6 3 9" xfId="36965" xr:uid="{00000000-0005-0000-0000-0000A48F0000}"/>
    <cellStyle name="Normal 6 6 4" xfId="36966" xr:uid="{00000000-0005-0000-0000-0000A58F0000}"/>
    <cellStyle name="Normal 6 6 4 2" xfId="36967" xr:uid="{00000000-0005-0000-0000-0000A68F0000}"/>
    <cellStyle name="Normal 6 6 4 2 2" xfId="36968" xr:uid="{00000000-0005-0000-0000-0000A78F0000}"/>
    <cellStyle name="Normal 6 6 4 2 2 2" xfId="36969" xr:uid="{00000000-0005-0000-0000-0000A88F0000}"/>
    <cellStyle name="Normal 6 6 4 2 2 3" xfId="36970" xr:uid="{00000000-0005-0000-0000-0000A98F0000}"/>
    <cellStyle name="Normal 6 6 4 2 2 4" xfId="36971" xr:uid="{00000000-0005-0000-0000-0000AA8F0000}"/>
    <cellStyle name="Normal 6 6 4 2 3" xfId="36972" xr:uid="{00000000-0005-0000-0000-0000AB8F0000}"/>
    <cellStyle name="Normal 6 6 4 2 3 2" xfId="36973" xr:uid="{00000000-0005-0000-0000-0000AC8F0000}"/>
    <cellStyle name="Normal 6 6 4 2 3 3" xfId="36974" xr:uid="{00000000-0005-0000-0000-0000AD8F0000}"/>
    <cellStyle name="Normal 6 6 4 2 4" xfId="36975" xr:uid="{00000000-0005-0000-0000-0000AE8F0000}"/>
    <cellStyle name="Normal 6 6 4 2 5" xfId="36976" xr:uid="{00000000-0005-0000-0000-0000AF8F0000}"/>
    <cellStyle name="Normal 6 6 4 2 6" xfId="36977" xr:uid="{00000000-0005-0000-0000-0000B08F0000}"/>
    <cellStyle name="Normal 6 6 4 3" xfId="36978" xr:uid="{00000000-0005-0000-0000-0000B18F0000}"/>
    <cellStyle name="Normal 6 6 4 3 2" xfId="36979" xr:uid="{00000000-0005-0000-0000-0000B28F0000}"/>
    <cellStyle name="Normal 6 6 4 3 3" xfId="36980" xr:uid="{00000000-0005-0000-0000-0000B38F0000}"/>
    <cellStyle name="Normal 6 6 4 3 4" xfId="36981" xr:uid="{00000000-0005-0000-0000-0000B48F0000}"/>
    <cellStyle name="Normal 6 6 4 4" xfId="36982" xr:uid="{00000000-0005-0000-0000-0000B58F0000}"/>
    <cellStyle name="Normal 6 6 4 4 2" xfId="36983" xr:uid="{00000000-0005-0000-0000-0000B68F0000}"/>
    <cellStyle name="Normal 6 6 4 4 3" xfId="36984" xr:uid="{00000000-0005-0000-0000-0000B78F0000}"/>
    <cellStyle name="Normal 6 6 4 4 4" xfId="36985" xr:uid="{00000000-0005-0000-0000-0000B88F0000}"/>
    <cellStyle name="Normal 6 6 4 5" xfId="36986" xr:uid="{00000000-0005-0000-0000-0000B98F0000}"/>
    <cellStyle name="Normal 6 6 4 5 2" xfId="36987" xr:uid="{00000000-0005-0000-0000-0000BA8F0000}"/>
    <cellStyle name="Normal 6 6 4 5 3" xfId="36988" xr:uid="{00000000-0005-0000-0000-0000BB8F0000}"/>
    <cellStyle name="Normal 6 6 4 5 4" xfId="36989" xr:uid="{00000000-0005-0000-0000-0000BC8F0000}"/>
    <cellStyle name="Normal 6 6 4 6" xfId="36990" xr:uid="{00000000-0005-0000-0000-0000BD8F0000}"/>
    <cellStyle name="Normal 6 6 4 6 2" xfId="36991" xr:uid="{00000000-0005-0000-0000-0000BE8F0000}"/>
    <cellStyle name="Normal 6 6 4 6 3" xfId="36992" xr:uid="{00000000-0005-0000-0000-0000BF8F0000}"/>
    <cellStyle name="Normal 6 6 4 7" xfId="36993" xr:uid="{00000000-0005-0000-0000-0000C08F0000}"/>
    <cellStyle name="Normal 6 6 4 8" xfId="36994" xr:uid="{00000000-0005-0000-0000-0000C18F0000}"/>
    <cellStyle name="Normal 6 6 4 9" xfId="36995" xr:uid="{00000000-0005-0000-0000-0000C28F0000}"/>
    <cellStyle name="Normal 6 6 5" xfId="36996" xr:uid="{00000000-0005-0000-0000-0000C38F0000}"/>
    <cellStyle name="Normal 6 6 5 2" xfId="36997" xr:uid="{00000000-0005-0000-0000-0000C48F0000}"/>
    <cellStyle name="Normal 6 6 5 2 2" xfId="36998" xr:uid="{00000000-0005-0000-0000-0000C58F0000}"/>
    <cellStyle name="Normal 6 6 5 2 2 2" xfId="36999" xr:uid="{00000000-0005-0000-0000-0000C68F0000}"/>
    <cellStyle name="Normal 6 6 5 2 2 3" xfId="37000" xr:uid="{00000000-0005-0000-0000-0000C78F0000}"/>
    <cellStyle name="Normal 6 6 5 2 2 4" xfId="37001" xr:uid="{00000000-0005-0000-0000-0000C88F0000}"/>
    <cellStyle name="Normal 6 6 5 2 3" xfId="37002" xr:uid="{00000000-0005-0000-0000-0000C98F0000}"/>
    <cellStyle name="Normal 6 6 5 2 3 2" xfId="37003" xr:uid="{00000000-0005-0000-0000-0000CA8F0000}"/>
    <cellStyle name="Normal 6 6 5 2 3 3" xfId="37004" xr:uid="{00000000-0005-0000-0000-0000CB8F0000}"/>
    <cellStyle name="Normal 6 6 5 2 4" xfId="37005" xr:uid="{00000000-0005-0000-0000-0000CC8F0000}"/>
    <cellStyle name="Normal 6 6 5 2 5" xfId="37006" xr:uid="{00000000-0005-0000-0000-0000CD8F0000}"/>
    <cellStyle name="Normal 6 6 5 2 6" xfId="37007" xr:uid="{00000000-0005-0000-0000-0000CE8F0000}"/>
    <cellStyle name="Normal 6 6 5 3" xfId="37008" xr:uid="{00000000-0005-0000-0000-0000CF8F0000}"/>
    <cellStyle name="Normal 6 6 5 3 2" xfId="37009" xr:uid="{00000000-0005-0000-0000-0000D08F0000}"/>
    <cellStyle name="Normal 6 6 5 3 3" xfId="37010" xr:uid="{00000000-0005-0000-0000-0000D18F0000}"/>
    <cellStyle name="Normal 6 6 5 3 4" xfId="37011" xr:uid="{00000000-0005-0000-0000-0000D28F0000}"/>
    <cellStyle name="Normal 6 6 5 4" xfId="37012" xr:uid="{00000000-0005-0000-0000-0000D38F0000}"/>
    <cellStyle name="Normal 6 6 5 4 2" xfId="37013" xr:uid="{00000000-0005-0000-0000-0000D48F0000}"/>
    <cellStyle name="Normal 6 6 5 4 3" xfId="37014" xr:uid="{00000000-0005-0000-0000-0000D58F0000}"/>
    <cellStyle name="Normal 6 6 5 4 4" xfId="37015" xr:uid="{00000000-0005-0000-0000-0000D68F0000}"/>
    <cellStyle name="Normal 6 6 5 5" xfId="37016" xr:uid="{00000000-0005-0000-0000-0000D78F0000}"/>
    <cellStyle name="Normal 6 6 5 5 2" xfId="37017" xr:uid="{00000000-0005-0000-0000-0000D88F0000}"/>
    <cellStyle name="Normal 6 6 5 5 3" xfId="37018" xr:uid="{00000000-0005-0000-0000-0000D98F0000}"/>
    <cellStyle name="Normal 6 6 5 5 4" xfId="37019" xr:uid="{00000000-0005-0000-0000-0000DA8F0000}"/>
    <cellStyle name="Normal 6 6 5 6" xfId="37020" xr:uid="{00000000-0005-0000-0000-0000DB8F0000}"/>
    <cellStyle name="Normal 6 6 5 6 2" xfId="37021" xr:uid="{00000000-0005-0000-0000-0000DC8F0000}"/>
    <cellStyle name="Normal 6 6 5 6 3" xfId="37022" xr:uid="{00000000-0005-0000-0000-0000DD8F0000}"/>
    <cellStyle name="Normal 6 6 5 7" xfId="37023" xr:uid="{00000000-0005-0000-0000-0000DE8F0000}"/>
    <cellStyle name="Normal 6 6 5 8" xfId="37024" xr:uid="{00000000-0005-0000-0000-0000DF8F0000}"/>
    <cellStyle name="Normal 6 6 5 9" xfId="37025" xr:uid="{00000000-0005-0000-0000-0000E08F0000}"/>
    <cellStyle name="Normal 6 6 6" xfId="37026" xr:uid="{00000000-0005-0000-0000-0000E18F0000}"/>
    <cellStyle name="Normal 6 6 6 2" xfId="37027" xr:uid="{00000000-0005-0000-0000-0000E28F0000}"/>
    <cellStyle name="Normal 6 6 6 2 2" xfId="37028" xr:uid="{00000000-0005-0000-0000-0000E38F0000}"/>
    <cellStyle name="Normal 6 6 6 2 2 2" xfId="37029" xr:uid="{00000000-0005-0000-0000-0000E48F0000}"/>
    <cellStyle name="Normal 6 6 6 2 2 3" xfId="37030" xr:uid="{00000000-0005-0000-0000-0000E58F0000}"/>
    <cellStyle name="Normal 6 6 6 2 2 4" xfId="37031" xr:uid="{00000000-0005-0000-0000-0000E68F0000}"/>
    <cellStyle name="Normal 6 6 6 2 3" xfId="37032" xr:uid="{00000000-0005-0000-0000-0000E78F0000}"/>
    <cellStyle name="Normal 6 6 6 2 3 2" xfId="37033" xr:uid="{00000000-0005-0000-0000-0000E88F0000}"/>
    <cellStyle name="Normal 6 6 6 2 3 3" xfId="37034" xr:uid="{00000000-0005-0000-0000-0000E98F0000}"/>
    <cellStyle name="Normal 6 6 6 2 4" xfId="37035" xr:uid="{00000000-0005-0000-0000-0000EA8F0000}"/>
    <cellStyle name="Normal 6 6 6 2 5" xfId="37036" xr:uid="{00000000-0005-0000-0000-0000EB8F0000}"/>
    <cellStyle name="Normal 6 6 6 2 6" xfId="37037" xr:uid="{00000000-0005-0000-0000-0000EC8F0000}"/>
    <cellStyle name="Normal 6 6 6 3" xfId="37038" xr:uid="{00000000-0005-0000-0000-0000ED8F0000}"/>
    <cellStyle name="Normal 6 6 6 3 2" xfId="37039" xr:uid="{00000000-0005-0000-0000-0000EE8F0000}"/>
    <cellStyle name="Normal 6 6 6 3 3" xfId="37040" xr:uid="{00000000-0005-0000-0000-0000EF8F0000}"/>
    <cellStyle name="Normal 6 6 6 3 4" xfId="37041" xr:uid="{00000000-0005-0000-0000-0000F08F0000}"/>
    <cellStyle name="Normal 6 6 6 4" xfId="37042" xr:uid="{00000000-0005-0000-0000-0000F18F0000}"/>
    <cellStyle name="Normal 6 6 6 4 2" xfId="37043" xr:uid="{00000000-0005-0000-0000-0000F28F0000}"/>
    <cellStyle name="Normal 6 6 6 4 3" xfId="37044" xr:uid="{00000000-0005-0000-0000-0000F38F0000}"/>
    <cellStyle name="Normal 6 6 6 4 4" xfId="37045" xr:uid="{00000000-0005-0000-0000-0000F48F0000}"/>
    <cellStyle name="Normal 6 6 6 5" xfId="37046" xr:uid="{00000000-0005-0000-0000-0000F58F0000}"/>
    <cellStyle name="Normal 6 6 6 5 2" xfId="37047" xr:uid="{00000000-0005-0000-0000-0000F68F0000}"/>
    <cellStyle name="Normal 6 6 6 5 3" xfId="37048" xr:uid="{00000000-0005-0000-0000-0000F78F0000}"/>
    <cellStyle name="Normal 6 6 6 6" xfId="37049" xr:uid="{00000000-0005-0000-0000-0000F88F0000}"/>
    <cellStyle name="Normal 6 6 6 7" xfId="37050" xr:uid="{00000000-0005-0000-0000-0000F98F0000}"/>
    <cellStyle name="Normal 6 6 6 8" xfId="37051" xr:uid="{00000000-0005-0000-0000-0000FA8F0000}"/>
    <cellStyle name="Normal 6 6 7" xfId="37052" xr:uid="{00000000-0005-0000-0000-0000FB8F0000}"/>
    <cellStyle name="Normal 6 6 7 2" xfId="37053" xr:uid="{00000000-0005-0000-0000-0000FC8F0000}"/>
    <cellStyle name="Normal 6 6 7 2 2" xfId="37054" xr:uid="{00000000-0005-0000-0000-0000FD8F0000}"/>
    <cellStyle name="Normal 6 6 7 2 3" xfId="37055" xr:uid="{00000000-0005-0000-0000-0000FE8F0000}"/>
    <cellStyle name="Normal 6 6 7 2 4" xfId="37056" xr:uid="{00000000-0005-0000-0000-0000FF8F0000}"/>
    <cellStyle name="Normal 6 6 7 3" xfId="37057" xr:uid="{00000000-0005-0000-0000-000000900000}"/>
    <cellStyle name="Normal 6 6 7 3 2" xfId="37058" xr:uid="{00000000-0005-0000-0000-000001900000}"/>
    <cellStyle name="Normal 6 6 7 3 3" xfId="37059" xr:uid="{00000000-0005-0000-0000-000002900000}"/>
    <cellStyle name="Normal 6 6 7 4" xfId="37060" xr:uid="{00000000-0005-0000-0000-000003900000}"/>
    <cellStyle name="Normal 6 6 7 5" xfId="37061" xr:uid="{00000000-0005-0000-0000-000004900000}"/>
    <cellStyle name="Normal 6 6 7 6" xfId="37062" xr:uid="{00000000-0005-0000-0000-000005900000}"/>
    <cellStyle name="Normal 6 6 8" xfId="37063" xr:uid="{00000000-0005-0000-0000-000006900000}"/>
    <cellStyle name="Normal 6 6 8 2" xfId="37064" xr:uid="{00000000-0005-0000-0000-000007900000}"/>
    <cellStyle name="Normal 6 6 8 3" xfId="37065" xr:uid="{00000000-0005-0000-0000-000008900000}"/>
    <cellStyle name="Normal 6 6 8 4" xfId="37066" xr:uid="{00000000-0005-0000-0000-000009900000}"/>
    <cellStyle name="Normal 6 6 9" xfId="37067" xr:uid="{00000000-0005-0000-0000-00000A900000}"/>
    <cellStyle name="Normal 6 6 9 2" xfId="37068" xr:uid="{00000000-0005-0000-0000-00000B900000}"/>
    <cellStyle name="Normal 6 6 9 3" xfId="37069" xr:uid="{00000000-0005-0000-0000-00000C900000}"/>
    <cellStyle name="Normal 6 6 9 4" xfId="37070" xr:uid="{00000000-0005-0000-0000-00000D900000}"/>
    <cellStyle name="Normal 6 7" xfId="302" xr:uid="{00000000-0005-0000-0000-00000E900000}"/>
    <cellStyle name="Normal 6 7 10" xfId="37071" xr:uid="{00000000-0005-0000-0000-00000F900000}"/>
    <cellStyle name="Normal 6 7 10 2" xfId="37072" xr:uid="{00000000-0005-0000-0000-000010900000}"/>
    <cellStyle name="Normal 6 7 10 3" xfId="37073" xr:uid="{00000000-0005-0000-0000-000011900000}"/>
    <cellStyle name="Normal 6 7 10 4" xfId="37074" xr:uid="{00000000-0005-0000-0000-000012900000}"/>
    <cellStyle name="Normal 6 7 11" xfId="37075" xr:uid="{00000000-0005-0000-0000-000013900000}"/>
    <cellStyle name="Normal 6 7 11 2" xfId="37076" xr:uid="{00000000-0005-0000-0000-000014900000}"/>
    <cellStyle name="Normal 6 7 11 3" xfId="37077" xr:uid="{00000000-0005-0000-0000-000015900000}"/>
    <cellStyle name="Normal 6 7 12" xfId="37078" xr:uid="{00000000-0005-0000-0000-000016900000}"/>
    <cellStyle name="Normal 6 7 13" xfId="37079" xr:uid="{00000000-0005-0000-0000-000017900000}"/>
    <cellStyle name="Normal 6 7 14" xfId="37080" xr:uid="{00000000-0005-0000-0000-000018900000}"/>
    <cellStyle name="Normal 6 7 2" xfId="37081" xr:uid="{00000000-0005-0000-0000-000019900000}"/>
    <cellStyle name="Normal 6 7 2 10" xfId="37082" xr:uid="{00000000-0005-0000-0000-00001A900000}"/>
    <cellStyle name="Normal 6 7 2 11" xfId="37083" xr:uid="{00000000-0005-0000-0000-00001B900000}"/>
    <cellStyle name="Normal 6 7 2 2" xfId="37084" xr:uid="{00000000-0005-0000-0000-00001C900000}"/>
    <cellStyle name="Normal 6 7 2 2 10" xfId="37085" xr:uid="{00000000-0005-0000-0000-00001D900000}"/>
    <cellStyle name="Normal 6 7 2 2 2" xfId="37086" xr:uid="{00000000-0005-0000-0000-00001E900000}"/>
    <cellStyle name="Normal 6 7 2 2 2 2" xfId="37087" xr:uid="{00000000-0005-0000-0000-00001F900000}"/>
    <cellStyle name="Normal 6 7 2 2 2 2 2" xfId="37088" xr:uid="{00000000-0005-0000-0000-000020900000}"/>
    <cellStyle name="Normal 6 7 2 2 2 2 2 2" xfId="37089" xr:uid="{00000000-0005-0000-0000-000021900000}"/>
    <cellStyle name="Normal 6 7 2 2 2 2 2 3" xfId="37090" xr:uid="{00000000-0005-0000-0000-000022900000}"/>
    <cellStyle name="Normal 6 7 2 2 2 2 2 4" xfId="37091" xr:uid="{00000000-0005-0000-0000-000023900000}"/>
    <cellStyle name="Normal 6 7 2 2 2 2 3" xfId="37092" xr:uid="{00000000-0005-0000-0000-000024900000}"/>
    <cellStyle name="Normal 6 7 2 2 2 2 3 2" xfId="37093" xr:uid="{00000000-0005-0000-0000-000025900000}"/>
    <cellStyle name="Normal 6 7 2 2 2 2 3 3" xfId="37094" xr:uid="{00000000-0005-0000-0000-000026900000}"/>
    <cellStyle name="Normal 6 7 2 2 2 2 4" xfId="37095" xr:uid="{00000000-0005-0000-0000-000027900000}"/>
    <cellStyle name="Normal 6 7 2 2 2 2 5" xfId="37096" xr:uid="{00000000-0005-0000-0000-000028900000}"/>
    <cellStyle name="Normal 6 7 2 2 2 2 6" xfId="37097" xr:uid="{00000000-0005-0000-0000-000029900000}"/>
    <cellStyle name="Normal 6 7 2 2 2 3" xfId="37098" xr:uid="{00000000-0005-0000-0000-00002A900000}"/>
    <cellStyle name="Normal 6 7 2 2 2 3 2" xfId="37099" xr:uid="{00000000-0005-0000-0000-00002B900000}"/>
    <cellStyle name="Normal 6 7 2 2 2 3 3" xfId="37100" xr:uid="{00000000-0005-0000-0000-00002C900000}"/>
    <cellStyle name="Normal 6 7 2 2 2 3 4" xfId="37101" xr:uid="{00000000-0005-0000-0000-00002D900000}"/>
    <cellStyle name="Normal 6 7 2 2 2 4" xfId="37102" xr:uid="{00000000-0005-0000-0000-00002E900000}"/>
    <cellStyle name="Normal 6 7 2 2 2 4 2" xfId="37103" xr:uid="{00000000-0005-0000-0000-00002F900000}"/>
    <cellStyle name="Normal 6 7 2 2 2 4 3" xfId="37104" xr:uid="{00000000-0005-0000-0000-000030900000}"/>
    <cellStyle name="Normal 6 7 2 2 2 4 4" xfId="37105" xr:uid="{00000000-0005-0000-0000-000031900000}"/>
    <cellStyle name="Normal 6 7 2 2 2 5" xfId="37106" xr:uid="{00000000-0005-0000-0000-000032900000}"/>
    <cellStyle name="Normal 6 7 2 2 2 5 2" xfId="37107" xr:uid="{00000000-0005-0000-0000-000033900000}"/>
    <cellStyle name="Normal 6 7 2 2 2 5 3" xfId="37108" xr:uid="{00000000-0005-0000-0000-000034900000}"/>
    <cellStyle name="Normal 6 7 2 2 2 5 4" xfId="37109" xr:uid="{00000000-0005-0000-0000-000035900000}"/>
    <cellStyle name="Normal 6 7 2 2 2 6" xfId="37110" xr:uid="{00000000-0005-0000-0000-000036900000}"/>
    <cellStyle name="Normal 6 7 2 2 2 6 2" xfId="37111" xr:uid="{00000000-0005-0000-0000-000037900000}"/>
    <cellStyle name="Normal 6 7 2 2 2 6 3" xfId="37112" xr:uid="{00000000-0005-0000-0000-000038900000}"/>
    <cellStyle name="Normal 6 7 2 2 2 7" xfId="37113" xr:uid="{00000000-0005-0000-0000-000039900000}"/>
    <cellStyle name="Normal 6 7 2 2 2 8" xfId="37114" xr:uid="{00000000-0005-0000-0000-00003A900000}"/>
    <cellStyle name="Normal 6 7 2 2 2 9" xfId="37115" xr:uid="{00000000-0005-0000-0000-00003B900000}"/>
    <cellStyle name="Normal 6 7 2 2 3" xfId="37116" xr:uid="{00000000-0005-0000-0000-00003C900000}"/>
    <cellStyle name="Normal 6 7 2 2 3 2" xfId="37117" xr:uid="{00000000-0005-0000-0000-00003D900000}"/>
    <cellStyle name="Normal 6 7 2 2 3 2 2" xfId="37118" xr:uid="{00000000-0005-0000-0000-00003E900000}"/>
    <cellStyle name="Normal 6 7 2 2 3 2 3" xfId="37119" xr:uid="{00000000-0005-0000-0000-00003F900000}"/>
    <cellStyle name="Normal 6 7 2 2 3 2 4" xfId="37120" xr:uid="{00000000-0005-0000-0000-000040900000}"/>
    <cellStyle name="Normal 6 7 2 2 3 3" xfId="37121" xr:uid="{00000000-0005-0000-0000-000041900000}"/>
    <cellStyle name="Normal 6 7 2 2 3 3 2" xfId="37122" xr:uid="{00000000-0005-0000-0000-000042900000}"/>
    <cellStyle name="Normal 6 7 2 2 3 3 3" xfId="37123" xr:uid="{00000000-0005-0000-0000-000043900000}"/>
    <cellStyle name="Normal 6 7 2 2 3 4" xfId="37124" xr:uid="{00000000-0005-0000-0000-000044900000}"/>
    <cellStyle name="Normal 6 7 2 2 3 5" xfId="37125" xr:uid="{00000000-0005-0000-0000-000045900000}"/>
    <cellStyle name="Normal 6 7 2 2 3 6" xfId="37126" xr:uid="{00000000-0005-0000-0000-000046900000}"/>
    <cellStyle name="Normal 6 7 2 2 4" xfId="37127" xr:uid="{00000000-0005-0000-0000-000047900000}"/>
    <cellStyle name="Normal 6 7 2 2 4 2" xfId="37128" xr:uid="{00000000-0005-0000-0000-000048900000}"/>
    <cellStyle name="Normal 6 7 2 2 4 3" xfId="37129" xr:uid="{00000000-0005-0000-0000-000049900000}"/>
    <cellStyle name="Normal 6 7 2 2 4 4" xfId="37130" xr:uid="{00000000-0005-0000-0000-00004A900000}"/>
    <cellStyle name="Normal 6 7 2 2 5" xfId="37131" xr:uid="{00000000-0005-0000-0000-00004B900000}"/>
    <cellStyle name="Normal 6 7 2 2 5 2" xfId="37132" xr:uid="{00000000-0005-0000-0000-00004C900000}"/>
    <cellStyle name="Normal 6 7 2 2 5 3" xfId="37133" xr:uid="{00000000-0005-0000-0000-00004D900000}"/>
    <cellStyle name="Normal 6 7 2 2 5 4" xfId="37134" xr:uid="{00000000-0005-0000-0000-00004E900000}"/>
    <cellStyle name="Normal 6 7 2 2 6" xfId="37135" xr:uid="{00000000-0005-0000-0000-00004F900000}"/>
    <cellStyle name="Normal 6 7 2 2 6 2" xfId="37136" xr:uid="{00000000-0005-0000-0000-000050900000}"/>
    <cellStyle name="Normal 6 7 2 2 6 3" xfId="37137" xr:uid="{00000000-0005-0000-0000-000051900000}"/>
    <cellStyle name="Normal 6 7 2 2 6 4" xfId="37138" xr:uid="{00000000-0005-0000-0000-000052900000}"/>
    <cellStyle name="Normal 6 7 2 2 7" xfId="37139" xr:uid="{00000000-0005-0000-0000-000053900000}"/>
    <cellStyle name="Normal 6 7 2 2 7 2" xfId="37140" xr:uid="{00000000-0005-0000-0000-000054900000}"/>
    <cellStyle name="Normal 6 7 2 2 7 3" xfId="37141" xr:uid="{00000000-0005-0000-0000-000055900000}"/>
    <cellStyle name="Normal 6 7 2 2 8" xfId="37142" xr:uid="{00000000-0005-0000-0000-000056900000}"/>
    <cellStyle name="Normal 6 7 2 2 9" xfId="37143" xr:uid="{00000000-0005-0000-0000-000057900000}"/>
    <cellStyle name="Normal 6 7 2 3" xfId="37144" xr:uid="{00000000-0005-0000-0000-000058900000}"/>
    <cellStyle name="Normal 6 7 2 3 2" xfId="37145" xr:uid="{00000000-0005-0000-0000-000059900000}"/>
    <cellStyle name="Normal 6 7 2 3 2 2" xfId="37146" xr:uid="{00000000-0005-0000-0000-00005A900000}"/>
    <cellStyle name="Normal 6 7 2 3 2 2 2" xfId="37147" xr:uid="{00000000-0005-0000-0000-00005B900000}"/>
    <cellStyle name="Normal 6 7 2 3 2 2 3" xfId="37148" xr:uid="{00000000-0005-0000-0000-00005C900000}"/>
    <cellStyle name="Normal 6 7 2 3 2 2 4" xfId="37149" xr:uid="{00000000-0005-0000-0000-00005D900000}"/>
    <cellStyle name="Normal 6 7 2 3 2 3" xfId="37150" xr:uid="{00000000-0005-0000-0000-00005E900000}"/>
    <cellStyle name="Normal 6 7 2 3 2 3 2" xfId="37151" xr:uid="{00000000-0005-0000-0000-00005F900000}"/>
    <cellStyle name="Normal 6 7 2 3 2 3 3" xfId="37152" xr:uid="{00000000-0005-0000-0000-000060900000}"/>
    <cellStyle name="Normal 6 7 2 3 2 4" xfId="37153" xr:uid="{00000000-0005-0000-0000-000061900000}"/>
    <cellStyle name="Normal 6 7 2 3 2 5" xfId="37154" xr:uid="{00000000-0005-0000-0000-000062900000}"/>
    <cellStyle name="Normal 6 7 2 3 2 6" xfId="37155" xr:uid="{00000000-0005-0000-0000-000063900000}"/>
    <cellStyle name="Normal 6 7 2 3 3" xfId="37156" xr:uid="{00000000-0005-0000-0000-000064900000}"/>
    <cellStyle name="Normal 6 7 2 3 3 2" xfId="37157" xr:uid="{00000000-0005-0000-0000-000065900000}"/>
    <cellStyle name="Normal 6 7 2 3 3 3" xfId="37158" xr:uid="{00000000-0005-0000-0000-000066900000}"/>
    <cellStyle name="Normal 6 7 2 3 3 4" xfId="37159" xr:uid="{00000000-0005-0000-0000-000067900000}"/>
    <cellStyle name="Normal 6 7 2 3 4" xfId="37160" xr:uid="{00000000-0005-0000-0000-000068900000}"/>
    <cellStyle name="Normal 6 7 2 3 4 2" xfId="37161" xr:uid="{00000000-0005-0000-0000-000069900000}"/>
    <cellStyle name="Normal 6 7 2 3 4 3" xfId="37162" xr:uid="{00000000-0005-0000-0000-00006A900000}"/>
    <cellStyle name="Normal 6 7 2 3 4 4" xfId="37163" xr:uid="{00000000-0005-0000-0000-00006B900000}"/>
    <cellStyle name="Normal 6 7 2 3 5" xfId="37164" xr:uid="{00000000-0005-0000-0000-00006C900000}"/>
    <cellStyle name="Normal 6 7 2 3 5 2" xfId="37165" xr:uid="{00000000-0005-0000-0000-00006D900000}"/>
    <cellStyle name="Normal 6 7 2 3 5 3" xfId="37166" xr:uid="{00000000-0005-0000-0000-00006E900000}"/>
    <cellStyle name="Normal 6 7 2 3 5 4" xfId="37167" xr:uid="{00000000-0005-0000-0000-00006F900000}"/>
    <cellStyle name="Normal 6 7 2 3 6" xfId="37168" xr:uid="{00000000-0005-0000-0000-000070900000}"/>
    <cellStyle name="Normal 6 7 2 3 6 2" xfId="37169" xr:uid="{00000000-0005-0000-0000-000071900000}"/>
    <cellStyle name="Normal 6 7 2 3 6 3" xfId="37170" xr:uid="{00000000-0005-0000-0000-000072900000}"/>
    <cellStyle name="Normal 6 7 2 3 7" xfId="37171" xr:uid="{00000000-0005-0000-0000-000073900000}"/>
    <cellStyle name="Normal 6 7 2 3 8" xfId="37172" xr:uid="{00000000-0005-0000-0000-000074900000}"/>
    <cellStyle name="Normal 6 7 2 3 9" xfId="37173" xr:uid="{00000000-0005-0000-0000-000075900000}"/>
    <cellStyle name="Normal 6 7 2 4" xfId="37174" xr:uid="{00000000-0005-0000-0000-000076900000}"/>
    <cellStyle name="Normal 6 7 2 4 2" xfId="37175" xr:uid="{00000000-0005-0000-0000-000077900000}"/>
    <cellStyle name="Normal 6 7 2 4 2 2" xfId="37176" xr:uid="{00000000-0005-0000-0000-000078900000}"/>
    <cellStyle name="Normal 6 7 2 4 2 3" xfId="37177" xr:uid="{00000000-0005-0000-0000-000079900000}"/>
    <cellStyle name="Normal 6 7 2 4 2 4" xfId="37178" xr:uid="{00000000-0005-0000-0000-00007A900000}"/>
    <cellStyle name="Normal 6 7 2 4 3" xfId="37179" xr:uid="{00000000-0005-0000-0000-00007B900000}"/>
    <cellStyle name="Normal 6 7 2 4 3 2" xfId="37180" xr:uid="{00000000-0005-0000-0000-00007C900000}"/>
    <cellStyle name="Normal 6 7 2 4 3 3" xfId="37181" xr:uid="{00000000-0005-0000-0000-00007D900000}"/>
    <cellStyle name="Normal 6 7 2 4 4" xfId="37182" xr:uid="{00000000-0005-0000-0000-00007E900000}"/>
    <cellStyle name="Normal 6 7 2 4 5" xfId="37183" xr:uid="{00000000-0005-0000-0000-00007F900000}"/>
    <cellStyle name="Normal 6 7 2 4 6" xfId="37184" xr:uid="{00000000-0005-0000-0000-000080900000}"/>
    <cellStyle name="Normal 6 7 2 5" xfId="37185" xr:uid="{00000000-0005-0000-0000-000081900000}"/>
    <cellStyle name="Normal 6 7 2 5 2" xfId="37186" xr:uid="{00000000-0005-0000-0000-000082900000}"/>
    <cellStyle name="Normal 6 7 2 5 3" xfId="37187" xr:uid="{00000000-0005-0000-0000-000083900000}"/>
    <cellStyle name="Normal 6 7 2 5 4" xfId="37188" xr:uid="{00000000-0005-0000-0000-000084900000}"/>
    <cellStyle name="Normal 6 7 2 6" xfId="37189" xr:uid="{00000000-0005-0000-0000-000085900000}"/>
    <cellStyle name="Normal 6 7 2 6 2" xfId="37190" xr:uid="{00000000-0005-0000-0000-000086900000}"/>
    <cellStyle name="Normal 6 7 2 6 3" xfId="37191" xr:uid="{00000000-0005-0000-0000-000087900000}"/>
    <cellStyle name="Normal 6 7 2 6 4" xfId="37192" xr:uid="{00000000-0005-0000-0000-000088900000}"/>
    <cellStyle name="Normal 6 7 2 7" xfId="37193" xr:uid="{00000000-0005-0000-0000-000089900000}"/>
    <cellStyle name="Normal 6 7 2 7 2" xfId="37194" xr:uid="{00000000-0005-0000-0000-00008A900000}"/>
    <cellStyle name="Normal 6 7 2 7 3" xfId="37195" xr:uid="{00000000-0005-0000-0000-00008B900000}"/>
    <cellStyle name="Normal 6 7 2 7 4" xfId="37196" xr:uid="{00000000-0005-0000-0000-00008C900000}"/>
    <cellStyle name="Normal 6 7 2 8" xfId="37197" xr:uid="{00000000-0005-0000-0000-00008D900000}"/>
    <cellStyle name="Normal 6 7 2 8 2" xfId="37198" xr:uid="{00000000-0005-0000-0000-00008E900000}"/>
    <cellStyle name="Normal 6 7 2 8 3" xfId="37199" xr:uid="{00000000-0005-0000-0000-00008F900000}"/>
    <cellStyle name="Normal 6 7 2 9" xfId="37200" xr:uid="{00000000-0005-0000-0000-000090900000}"/>
    <cellStyle name="Normal 6 7 3" xfId="37201" xr:uid="{00000000-0005-0000-0000-000091900000}"/>
    <cellStyle name="Normal 6 7 3 10" xfId="37202" xr:uid="{00000000-0005-0000-0000-000092900000}"/>
    <cellStyle name="Normal 6 7 3 2" xfId="37203" xr:uid="{00000000-0005-0000-0000-000093900000}"/>
    <cellStyle name="Normal 6 7 3 2 2" xfId="37204" xr:uid="{00000000-0005-0000-0000-000094900000}"/>
    <cellStyle name="Normal 6 7 3 2 2 2" xfId="37205" xr:uid="{00000000-0005-0000-0000-000095900000}"/>
    <cellStyle name="Normal 6 7 3 2 2 2 2" xfId="37206" xr:uid="{00000000-0005-0000-0000-000096900000}"/>
    <cellStyle name="Normal 6 7 3 2 2 2 3" xfId="37207" xr:uid="{00000000-0005-0000-0000-000097900000}"/>
    <cellStyle name="Normal 6 7 3 2 2 2 4" xfId="37208" xr:uid="{00000000-0005-0000-0000-000098900000}"/>
    <cellStyle name="Normal 6 7 3 2 2 3" xfId="37209" xr:uid="{00000000-0005-0000-0000-000099900000}"/>
    <cellStyle name="Normal 6 7 3 2 2 3 2" xfId="37210" xr:uid="{00000000-0005-0000-0000-00009A900000}"/>
    <cellStyle name="Normal 6 7 3 2 2 3 3" xfId="37211" xr:uid="{00000000-0005-0000-0000-00009B900000}"/>
    <cellStyle name="Normal 6 7 3 2 2 4" xfId="37212" xr:uid="{00000000-0005-0000-0000-00009C900000}"/>
    <cellStyle name="Normal 6 7 3 2 2 5" xfId="37213" xr:uid="{00000000-0005-0000-0000-00009D900000}"/>
    <cellStyle name="Normal 6 7 3 2 2 6" xfId="37214" xr:uid="{00000000-0005-0000-0000-00009E900000}"/>
    <cellStyle name="Normal 6 7 3 2 3" xfId="37215" xr:uid="{00000000-0005-0000-0000-00009F900000}"/>
    <cellStyle name="Normal 6 7 3 2 3 2" xfId="37216" xr:uid="{00000000-0005-0000-0000-0000A0900000}"/>
    <cellStyle name="Normal 6 7 3 2 3 3" xfId="37217" xr:uid="{00000000-0005-0000-0000-0000A1900000}"/>
    <cellStyle name="Normal 6 7 3 2 3 4" xfId="37218" xr:uid="{00000000-0005-0000-0000-0000A2900000}"/>
    <cellStyle name="Normal 6 7 3 2 4" xfId="37219" xr:uid="{00000000-0005-0000-0000-0000A3900000}"/>
    <cellStyle name="Normal 6 7 3 2 4 2" xfId="37220" xr:uid="{00000000-0005-0000-0000-0000A4900000}"/>
    <cellStyle name="Normal 6 7 3 2 4 3" xfId="37221" xr:uid="{00000000-0005-0000-0000-0000A5900000}"/>
    <cellStyle name="Normal 6 7 3 2 4 4" xfId="37222" xr:uid="{00000000-0005-0000-0000-0000A6900000}"/>
    <cellStyle name="Normal 6 7 3 2 5" xfId="37223" xr:uid="{00000000-0005-0000-0000-0000A7900000}"/>
    <cellStyle name="Normal 6 7 3 2 5 2" xfId="37224" xr:uid="{00000000-0005-0000-0000-0000A8900000}"/>
    <cellStyle name="Normal 6 7 3 2 5 3" xfId="37225" xr:uid="{00000000-0005-0000-0000-0000A9900000}"/>
    <cellStyle name="Normal 6 7 3 2 5 4" xfId="37226" xr:uid="{00000000-0005-0000-0000-0000AA900000}"/>
    <cellStyle name="Normal 6 7 3 2 6" xfId="37227" xr:uid="{00000000-0005-0000-0000-0000AB900000}"/>
    <cellStyle name="Normal 6 7 3 2 6 2" xfId="37228" xr:uid="{00000000-0005-0000-0000-0000AC900000}"/>
    <cellStyle name="Normal 6 7 3 2 6 3" xfId="37229" xr:uid="{00000000-0005-0000-0000-0000AD900000}"/>
    <cellStyle name="Normal 6 7 3 2 7" xfId="37230" xr:uid="{00000000-0005-0000-0000-0000AE900000}"/>
    <cellStyle name="Normal 6 7 3 2 8" xfId="37231" xr:uid="{00000000-0005-0000-0000-0000AF900000}"/>
    <cellStyle name="Normal 6 7 3 2 9" xfId="37232" xr:uid="{00000000-0005-0000-0000-0000B0900000}"/>
    <cellStyle name="Normal 6 7 3 3" xfId="37233" xr:uid="{00000000-0005-0000-0000-0000B1900000}"/>
    <cellStyle name="Normal 6 7 3 3 2" xfId="37234" xr:uid="{00000000-0005-0000-0000-0000B2900000}"/>
    <cellStyle name="Normal 6 7 3 3 2 2" xfId="37235" xr:uid="{00000000-0005-0000-0000-0000B3900000}"/>
    <cellStyle name="Normal 6 7 3 3 2 3" xfId="37236" xr:uid="{00000000-0005-0000-0000-0000B4900000}"/>
    <cellStyle name="Normal 6 7 3 3 2 4" xfId="37237" xr:uid="{00000000-0005-0000-0000-0000B5900000}"/>
    <cellStyle name="Normal 6 7 3 3 3" xfId="37238" xr:uid="{00000000-0005-0000-0000-0000B6900000}"/>
    <cellStyle name="Normal 6 7 3 3 3 2" xfId="37239" xr:uid="{00000000-0005-0000-0000-0000B7900000}"/>
    <cellStyle name="Normal 6 7 3 3 3 3" xfId="37240" xr:uid="{00000000-0005-0000-0000-0000B8900000}"/>
    <cellStyle name="Normal 6 7 3 3 4" xfId="37241" xr:uid="{00000000-0005-0000-0000-0000B9900000}"/>
    <cellStyle name="Normal 6 7 3 3 5" xfId="37242" xr:uid="{00000000-0005-0000-0000-0000BA900000}"/>
    <cellStyle name="Normal 6 7 3 3 6" xfId="37243" xr:uid="{00000000-0005-0000-0000-0000BB900000}"/>
    <cellStyle name="Normal 6 7 3 4" xfId="37244" xr:uid="{00000000-0005-0000-0000-0000BC900000}"/>
    <cellStyle name="Normal 6 7 3 4 2" xfId="37245" xr:uid="{00000000-0005-0000-0000-0000BD900000}"/>
    <cellStyle name="Normal 6 7 3 4 3" xfId="37246" xr:uid="{00000000-0005-0000-0000-0000BE900000}"/>
    <cellStyle name="Normal 6 7 3 4 4" xfId="37247" xr:uid="{00000000-0005-0000-0000-0000BF900000}"/>
    <cellStyle name="Normal 6 7 3 5" xfId="37248" xr:uid="{00000000-0005-0000-0000-0000C0900000}"/>
    <cellStyle name="Normal 6 7 3 5 2" xfId="37249" xr:uid="{00000000-0005-0000-0000-0000C1900000}"/>
    <cellStyle name="Normal 6 7 3 5 3" xfId="37250" xr:uid="{00000000-0005-0000-0000-0000C2900000}"/>
    <cellStyle name="Normal 6 7 3 5 4" xfId="37251" xr:uid="{00000000-0005-0000-0000-0000C3900000}"/>
    <cellStyle name="Normal 6 7 3 6" xfId="37252" xr:uid="{00000000-0005-0000-0000-0000C4900000}"/>
    <cellStyle name="Normal 6 7 3 6 2" xfId="37253" xr:uid="{00000000-0005-0000-0000-0000C5900000}"/>
    <cellStyle name="Normal 6 7 3 6 3" xfId="37254" xr:uid="{00000000-0005-0000-0000-0000C6900000}"/>
    <cellStyle name="Normal 6 7 3 6 4" xfId="37255" xr:uid="{00000000-0005-0000-0000-0000C7900000}"/>
    <cellStyle name="Normal 6 7 3 7" xfId="37256" xr:uid="{00000000-0005-0000-0000-0000C8900000}"/>
    <cellStyle name="Normal 6 7 3 7 2" xfId="37257" xr:uid="{00000000-0005-0000-0000-0000C9900000}"/>
    <cellStyle name="Normal 6 7 3 7 3" xfId="37258" xr:uid="{00000000-0005-0000-0000-0000CA900000}"/>
    <cellStyle name="Normal 6 7 3 8" xfId="37259" xr:uid="{00000000-0005-0000-0000-0000CB900000}"/>
    <cellStyle name="Normal 6 7 3 9" xfId="37260" xr:uid="{00000000-0005-0000-0000-0000CC900000}"/>
    <cellStyle name="Normal 6 7 4" xfId="37261" xr:uid="{00000000-0005-0000-0000-0000CD900000}"/>
    <cellStyle name="Normal 6 7 4 2" xfId="37262" xr:uid="{00000000-0005-0000-0000-0000CE900000}"/>
    <cellStyle name="Normal 6 7 4 2 2" xfId="37263" xr:uid="{00000000-0005-0000-0000-0000CF900000}"/>
    <cellStyle name="Normal 6 7 4 2 2 2" xfId="37264" xr:uid="{00000000-0005-0000-0000-0000D0900000}"/>
    <cellStyle name="Normal 6 7 4 2 2 3" xfId="37265" xr:uid="{00000000-0005-0000-0000-0000D1900000}"/>
    <cellStyle name="Normal 6 7 4 2 2 4" xfId="37266" xr:uid="{00000000-0005-0000-0000-0000D2900000}"/>
    <cellStyle name="Normal 6 7 4 2 3" xfId="37267" xr:uid="{00000000-0005-0000-0000-0000D3900000}"/>
    <cellStyle name="Normal 6 7 4 2 3 2" xfId="37268" xr:uid="{00000000-0005-0000-0000-0000D4900000}"/>
    <cellStyle name="Normal 6 7 4 2 3 3" xfId="37269" xr:uid="{00000000-0005-0000-0000-0000D5900000}"/>
    <cellStyle name="Normal 6 7 4 2 4" xfId="37270" xr:uid="{00000000-0005-0000-0000-0000D6900000}"/>
    <cellStyle name="Normal 6 7 4 2 5" xfId="37271" xr:uid="{00000000-0005-0000-0000-0000D7900000}"/>
    <cellStyle name="Normal 6 7 4 2 6" xfId="37272" xr:uid="{00000000-0005-0000-0000-0000D8900000}"/>
    <cellStyle name="Normal 6 7 4 3" xfId="37273" xr:uid="{00000000-0005-0000-0000-0000D9900000}"/>
    <cellStyle name="Normal 6 7 4 3 2" xfId="37274" xr:uid="{00000000-0005-0000-0000-0000DA900000}"/>
    <cellStyle name="Normal 6 7 4 3 3" xfId="37275" xr:uid="{00000000-0005-0000-0000-0000DB900000}"/>
    <cellStyle name="Normal 6 7 4 3 4" xfId="37276" xr:uid="{00000000-0005-0000-0000-0000DC900000}"/>
    <cellStyle name="Normal 6 7 4 4" xfId="37277" xr:uid="{00000000-0005-0000-0000-0000DD900000}"/>
    <cellStyle name="Normal 6 7 4 4 2" xfId="37278" xr:uid="{00000000-0005-0000-0000-0000DE900000}"/>
    <cellStyle name="Normal 6 7 4 4 3" xfId="37279" xr:uid="{00000000-0005-0000-0000-0000DF900000}"/>
    <cellStyle name="Normal 6 7 4 4 4" xfId="37280" xr:uid="{00000000-0005-0000-0000-0000E0900000}"/>
    <cellStyle name="Normal 6 7 4 5" xfId="37281" xr:uid="{00000000-0005-0000-0000-0000E1900000}"/>
    <cellStyle name="Normal 6 7 4 5 2" xfId="37282" xr:uid="{00000000-0005-0000-0000-0000E2900000}"/>
    <cellStyle name="Normal 6 7 4 5 3" xfId="37283" xr:uid="{00000000-0005-0000-0000-0000E3900000}"/>
    <cellStyle name="Normal 6 7 4 5 4" xfId="37284" xr:uid="{00000000-0005-0000-0000-0000E4900000}"/>
    <cellStyle name="Normal 6 7 4 6" xfId="37285" xr:uid="{00000000-0005-0000-0000-0000E5900000}"/>
    <cellStyle name="Normal 6 7 4 6 2" xfId="37286" xr:uid="{00000000-0005-0000-0000-0000E6900000}"/>
    <cellStyle name="Normal 6 7 4 6 3" xfId="37287" xr:uid="{00000000-0005-0000-0000-0000E7900000}"/>
    <cellStyle name="Normal 6 7 4 7" xfId="37288" xr:uid="{00000000-0005-0000-0000-0000E8900000}"/>
    <cellStyle name="Normal 6 7 4 8" xfId="37289" xr:uid="{00000000-0005-0000-0000-0000E9900000}"/>
    <cellStyle name="Normal 6 7 4 9" xfId="37290" xr:uid="{00000000-0005-0000-0000-0000EA900000}"/>
    <cellStyle name="Normal 6 7 5" xfId="37291" xr:uid="{00000000-0005-0000-0000-0000EB900000}"/>
    <cellStyle name="Normal 6 7 5 2" xfId="37292" xr:uid="{00000000-0005-0000-0000-0000EC900000}"/>
    <cellStyle name="Normal 6 7 5 2 2" xfId="37293" xr:uid="{00000000-0005-0000-0000-0000ED900000}"/>
    <cellStyle name="Normal 6 7 5 2 2 2" xfId="37294" xr:uid="{00000000-0005-0000-0000-0000EE900000}"/>
    <cellStyle name="Normal 6 7 5 2 2 3" xfId="37295" xr:uid="{00000000-0005-0000-0000-0000EF900000}"/>
    <cellStyle name="Normal 6 7 5 2 2 4" xfId="37296" xr:uid="{00000000-0005-0000-0000-0000F0900000}"/>
    <cellStyle name="Normal 6 7 5 2 3" xfId="37297" xr:uid="{00000000-0005-0000-0000-0000F1900000}"/>
    <cellStyle name="Normal 6 7 5 2 3 2" xfId="37298" xr:uid="{00000000-0005-0000-0000-0000F2900000}"/>
    <cellStyle name="Normal 6 7 5 2 3 3" xfId="37299" xr:uid="{00000000-0005-0000-0000-0000F3900000}"/>
    <cellStyle name="Normal 6 7 5 2 4" xfId="37300" xr:uid="{00000000-0005-0000-0000-0000F4900000}"/>
    <cellStyle name="Normal 6 7 5 2 5" xfId="37301" xr:uid="{00000000-0005-0000-0000-0000F5900000}"/>
    <cellStyle name="Normal 6 7 5 2 6" xfId="37302" xr:uid="{00000000-0005-0000-0000-0000F6900000}"/>
    <cellStyle name="Normal 6 7 5 3" xfId="37303" xr:uid="{00000000-0005-0000-0000-0000F7900000}"/>
    <cellStyle name="Normal 6 7 5 3 2" xfId="37304" xr:uid="{00000000-0005-0000-0000-0000F8900000}"/>
    <cellStyle name="Normal 6 7 5 3 3" xfId="37305" xr:uid="{00000000-0005-0000-0000-0000F9900000}"/>
    <cellStyle name="Normal 6 7 5 3 4" xfId="37306" xr:uid="{00000000-0005-0000-0000-0000FA900000}"/>
    <cellStyle name="Normal 6 7 5 4" xfId="37307" xr:uid="{00000000-0005-0000-0000-0000FB900000}"/>
    <cellStyle name="Normal 6 7 5 4 2" xfId="37308" xr:uid="{00000000-0005-0000-0000-0000FC900000}"/>
    <cellStyle name="Normal 6 7 5 4 3" xfId="37309" xr:uid="{00000000-0005-0000-0000-0000FD900000}"/>
    <cellStyle name="Normal 6 7 5 4 4" xfId="37310" xr:uid="{00000000-0005-0000-0000-0000FE900000}"/>
    <cellStyle name="Normal 6 7 5 5" xfId="37311" xr:uid="{00000000-0005-0000-0000-0000FF900000}"/>
    <cellStyle name="Normal 6 7 5 5 2" xfId="37312" xr:uid="{00000000-0005-0000-0000-000000910000}"/>
    <cellStyle name="Normal 6 7 5 5 3" xfId="37313" xr:uid="{00000000-0005-0000-0000-000001910000}"/>
    <cellStyle name="Normal 6 7 5 5 4" xfId="37314" xr:uid="{00000000-0005-0000-0000-000002910000}"/>
    <cellStyle name="Normal 6 7 5 6" xfId="37315" xr:uid="{00000000-0005-0000-0000-000003910000}"/>
    <cellStyle name="Normal 6 7 5 6 2" xfId="37316" xr:uid="{00000000-0005-0000-0000-000004910000}"/>
    <cellStyle name="Normal 6 7 5 6 3" xfId="37317" xr:uid="{00000000-0005-0000-0000-000005910000}"/>
    <cellStyle name="Normal 6 7 5 7" xfId="37318" xr:uid="{00000000-0005-0000-0000-000006910000}"/>
    <cellStyle name="Normal 6 7 5 8" xfId="37319" xr:uid="{00000000-0005-0000-0000-000007910000}"/>
    <cellStyle name="Normal 6 7 5 9" xfId="37320" xr:uid="{00000000-0005-0000-0000-000008910000}"/>
    <cellStyle name="Normal 6 7 6" xfId="37321" xr:uid="{00000000-0005-0000-0000-000009910000}"/>
    <cellStyle name="Normal 6 7 6 2" xfId="37322" xr:uid="{00000000-0005-0000-0000-00000A910000}"/>
    <cellStyle name="Normal 6 7 6 2 2" xfId="37323" xr:uid="{00000000-0005-0000-0000-00000B910000}"/>
    <cellStyle name="Normal 6 7 6 2 2 2" xfId="37324" xr:uid="{00000000-0005-0000-0000-00000C910000}"/>
    <cellStyle name="Normal 6 7 6 2 2 3" xfId="37325" xr:uid="{00000000-0005-0000-0000-00000D910000}"/>
    <cellStyle name="Normal 6 7 6 2 2 4" xfId="37326" xr:uid="{00000000-0005-0000-0000-00000E910000}"/>
    <cellStyle name="Normal 6 7 6 2 3" xfId="37327" xr:uid="{00000000-0005-0000-0000-00000F910000}"/>
    <cellStyle name="Normal 6 7 6 2 3 2" xfId="37328" xr:uid="{00000000-0005-0000-0000-000010910000}"/>
    <cellStyle name="Normal 6 7 6 2 3 3" xfId="37329" xr:uid="{00000000-0005-0000-0000-000011910000}"/>
    <cellStyle name="Normal 6 7 6 2 4" xfId="37330" xr:uid="{00000000-0005-0000-0000-000012910000}"/>
    <cellStyle name="Normal 6 7 6 2 5" xfId="37331" xr:uid="{00000000-0005-0000-0000-000013910000}"/>
    <cellStyle name="Normal 6 7 6 2 6" xfId="37332" xr:uid="{00000000-0005-0000-0000-000014910000}"/>
    <cellStyle name="Normal 6 7 6 3" xfId="37333" xr:uid="{00000000-0005-0000-0000-000015910000}"/>
    <cellStyle name="Normal 6 7 6 3 2" xfId="37334" xr:uid="{00000000-0005-0000-0000-000016910000}"/>
    <cellStyle name="Normal 6 7 6 3 3" xfId="37335" xr:uid="{00000000-0005-0000-0000-000017910000}"/>
    <cellStyle name="Normal 6 7 6 3 4" xfId="37336" xr:uid="{00000000-0005-0000-0000-000018910000}"/>
    <cellStyle name="Normal 6 7 6 4" xfId="37337" xr:uid="{00000000-0005-0000-0000-000019910000}"/>
    <cellStyle name="Normal 6 7 6 4 2" xfId="37338" xr:uid="{00000000-0005-0000-0000-00001A910000}"/>
    <cellStyle name="Normal 6 7 6 4 3" xfId="37339" xr:uid="{00000000-0005-0000-0000-00001B910000}"/>
    <cellStyle name="Normal 6 7 6 4 4" xfId="37340" xr:uid="{00000000-0005-0000-0000-00001C910000}"/>
    <cellStyle name="Normal 6 7 6 5" xfId="37341" xr:uid="{00000000-0005-0000-0000-00001D910000}"/>
    <cellStyle name="Normal 6 7 6 5 2" xfId="37342" xr:uid="{00000000-0005-0000-0000-00001E910000}"/>
    <cellStyle name="Normal 6 7 6 5 3" xfId="37343" xr:uid="{00000000-0005-0000-0000-00001F910000}"/>
    <cellStyle name="Normal 6 7 6 6" xfId="37344" xr:uid="{00000000-0005-0000-0000-000020910000}"/>
    <cellStyle name="Normal 6 7 6 7" xfId="37345" xr:uid="{00000000-0005-0000-0000-000021910000}"/>
    <cellStyle name="Normal 6 7 6 8" xfId="37346" xr:uid="{00000000-0005-0000-0000-000022910000}"/>
    <cellStyle name="Normal 6 7 7" xfId="37347" xr:uid="{00000000-0005-0000-0000-000023910000}"/>
    <cellStyle name="Normal 6 7 7 2" xfId="37348" xr:uid="{00000000-0005-0000-0000-000024910000}"/>
    <cellStyle name="Normal 6 7 7 2 2" xfId="37349" xr:uid="{00000000-0005-0000-0000-000025910000}"/>
    <cellStyle name="Normal 6 7 7 2 3" xfId="37350" xr:uid="{00000000-0005-0000-0000-000026910000}"/>
    <cellStyle name="Normal 6 7 7 2 4" xfId="37351" xr:uid="{00000000-0005-0000-0000-000027910000}"/>
    <cellStyle name="Normal 6 7 7 3" xfId="37352" xr:uid="{00000000-0005-0000-0000-000028910000}"/>
    <cellStyle name="Normal 6 7 7 3 2" xfId="37353" xr:uid="{00000000-0005-0000-0000-000029910000}"/>
    <cellStyle name="Normal 6 7 7 3 3" xfId="37354" xr:uid="{00000000-0005-0000-0000-00002A910000}"/>
    <cellStyle name="Normal 6 7 7 4" xfId="37355" xr:uid="{00000000-0005-0000-0000-00002B910000}"/>
    <cellStyle name="Normal 6 7 7 5" xfId="37356" xr:uid="{00000000-0005-0000-0000-00002C910000}"/>
    <cellStyle name="Normal 6 7 7 6" xfId="37357" xr:uid="{00000000-0005-0000-0000-00002D910000}"/>
    <cellStyle name="Normal 6 7 8" xfId="37358" xr:uid="{00000000-0005-0000-0000-00002E910000}"/>
    <cellStyle name="Normal 6 7 8 2" xfId="37359" xr:uid="{00000000-0005-0000-0000-00002F910000}"/>
    <cellStyle name="Normal 6 7 8 3" xfId="37360" xr:uid="{00000000-0005-0000-0000-000030910000}"/>
    <cellStyle name="Normal 6 7 8 4" xfId="37361" xr:uid="{00000000-0005-0000-0000-000031910000}"/>
    <cellStyle name="Normal 6 7 9" xfId="37362" xr:uid="{00000000-0005-0000-0000-000032910000}"/>
    <cellStyle name="Normal 6 7 9 2" xfId="37363" xr:uid="{00000000-0005-0000-0000-000033910000}"/>
    <cellStyle name="Normal 6 7 9 3" xfId="37364" xr:uid="{00000000-0005-0000-0000-000034910000}"/>
    <cellStyle name="Normal 6 7 9 4" xfId="37365" xr:uid="{00000000-0005-0000-0000-000035910000}"/>
    <cellStyle name="Normal 6 8" xfId="365" xr:uid="{00000000-0005-0000-0000-000036910000}"/>
    <cellStyle name="Normal 6 8 10" xfId="37366" xr:uid="{00000000-0005-0000-0000-000037910000}"/>
    <cellStyle name="Normal 6 8 11" xfId="37367" xr:uid="{00000000-0005-0000-0000-000038910000}"/>
    <cellStyle name="Normal 6 8 2" xfId="37368" xr:uid="{00000000-0005-0000-0000-000039910000}"/>
    <cellStyle name="Normal 6 8 2 10" xfId="37369" xr:uid="{00000000-0005-0000-0000-00003A910000}"/>
    <cellStyle name="Normal 6 8 2 2" xfId="37370" xr:uid="{00000000-0005-0000-0000-00003B910000}"/>
    <cellStyle name="Normal 6 8 2 2 2" xfId="37371" xr:uid="{00000000-0005-0000-0000-00003C910000}"/>
    <cellStyle name="Normal 6 8 2 2 2 2" xfId="37372" xr:uid="{00000000-0005-0000-0000-00003D910000}"/>
    <cellStyle name="Normal 6 8 2 2 2 2 2" xfId="37373" xr:uid="{00000000-0005-0000-0000-00003E910000}"/>
    <cellStyle name="Normal 6 8 2 2 2 2 3" xfId="37374" xr:uid="{00000000-0005-0000-0000-00003F910000}"/>
    <cellStyle name="Normal 6 8 2 2 2 2 4" xfId="37375" xr:uid="{00000000-0005-0000-0000-000040910000}"/>
    <cellStyle name="Normal 6 8 2 2 2 3" xfId="37376" xr:uid="{00000000-0005-0000-0000-000041910000}"/>
    <cellStyle name="Normal 6 8 2 2 2 3 2" xfId="37377" xr:uid="{00000000-0005-0000-0000-000042910000}"/>
    <cellStyle name="Normal 6 8 2 2 2 3 3" xfId="37378" xr:uid="{00000000-0005-0000-0000-000043910000}"/>
    <cellStyle name="Normal 6 8 2 2 2 4" xfId="37379" xr:uid="{00000000-0005-0000-0000-000044910000}"/>
    <cellStyle name="Normal 6 8 2 2 2 5" xfId="37380" xr:uid="{00000000-0005-0000-0000-000045910000}"/>
    <cellStyle name="Normal 6 8 2 2 2 6" xfId="37381" xr:uid="{00000000-0005-0000-0000-000046910000}"/>
    <cellStyle name="Normal 6 8 2 2 3" xfId="37382" xr:uid="{00000000-0005-0000-0000-000047910000}"/>
    <cellStyle name="Normal 6 8 2 2 3 2" xfId="37383" xr:uid="{00000000-0005-0000-0000-000048910000}"/>
    <cellStyle name="Normal 6 8 2 2 3 3" xfId="37384" xr:uid="{00000000-0005-0000-0000-000049910000}"/>
    <cellStyle name="Normal 6 8 2 2 3 4" xfId="37385" xr:uid="{00000000-0005-0000-0000-00004A910000}"/>
    <cellStyle name="Normal 6 8 2 2 4" xfId="37386" xr:uid="{00000000-0005-0000-0000-00004B910000}"/>
    <cellStyle name="Normal 6 8 2 2 4 2" xfId="37387" xr:uid="{00000000-0005-0000-0000-00004C910000}"/>
    <cellStyle name="Normal 6 8 2 2 4 3" xfId="37388" xr:uid="{00000000-0005-0000-0000-00004D910000}"/>
    <cellStyle name="Normal 6 8 2 2 4 4" xfId="37389" xr:uid="{00000000-0005-0000-0000-00004E910000}"/>
    <cellStyle name="Normal 6 8 2 2 5" xfId="37390" xr:uid="{00000000-0005-0000-0000-00004F910000}"/>
    <cellStyle name="Normal 6 8 2 2 5 2" xfId="37391" xr:uid="{00000000-0005-0000-0000-000050910000}"/>
    <cellStyle name="Normal 6 8 2 2 5 3" xfId="37392" xr:uid="{00000000-0005-0000-0000-000051910000}"/>
    <cellStyle name="Normal 6 8 2 2 5 4" xfId="37393" xr:uid="{00000000-0005-0000-0000-000052910000}"/>
    <cellStyle name="Normal 6 8 2 2 6" xfId="37394" xr:uid="{00000000-0005-0000-0000-000053910000}"/>
    <cellStyle name="Normal 6 8 2 2 6 2" xfId="37395" xr:uid="{00000000-0005-0000-0000-000054910000}"/>
    <cellStyle name="Normal 6 8 2 2 6 3" xfId="37396" xr:uid="{00000000-0005-0000-0000-000055910000}"/>
    <cellStyle name="Normal 6 8 2 2 7" xfId="37397" xr:uid="{00000000-0005-0000-0000-000056910000}"/>
    <cellStyle name="Normal 6 8 2 2 8" xfId="37398" xr:uid="{00000000-0005-0000-0000-000057910000}"/>
    <cellStyle name="Normal 6 8 2 2 9" xfId="37399" xr:uid="{00000000-0005-0000-0000-000058910000}"/>
    <cellStyle name="Normal 6 8 2 3" xfId="37400" xr:uid="{00000000-0005-0000-0000-000059910000}"/>
    <cellStyle name="Normal 6 8 2 3 2" xfId="37401" xr:uid="{00000000-0005-0000-0000-00005A910000}"/>
    <cellStyle name="Normal 6 8 2 3 2 2" xfId="37402" xr:uid="{00000000-0005-0000-0000-00005B910000}"/>
    <cellStyle name="Normal 6 8 2 3 2 3" xfId="37403" xr:uid="{00000000-0005-0000-0000-00005C910000}"/>
    <cellStyle name="Normal 6 8 2 3 2 4" xfId="37404" xr:uid="{00000000-0005-0000-0000-00005D910000}"/>
    <cellStyle name="Normal 6 8 2 3 3" xfId="37405" xr:uid="{00000000-0005-0000-0000-00005E910000}"/>
    <cellStyle name="Normal 6 8 2 3 3 2" xfId="37406" xr:uid="{00000000-0005-0000-0000-00005F910000}"/>
    <cellStyle name="Normal 6 8 2 3 3 3" xfId="37407" xr:uid="{00000000-0005-0000-0000-000060910000}"/>
    <cellStyle name="Normal 6 8 2 3 4" xfId="37408" xr:uid="{00000000-0005-0000-0000-000061910000}"/>
    <cellStyle name="Normal 6 8 2 3 5" xfId="37409" xr:uid="{00000000-0005-0000-0000-000062910000}"/>
    <cellStyle name="Normal 6 8 2 3 6" xfId="37410" xr:uid="{00000000-0005-0000-0000-000063910000}"/>
    <cellStyle name="Normal 6 8 2 4" xfId="37411" xr:uid="{00000000-0005-0000-0000-000064910000}"/>
    <cellStyle name="Normal 6 8 2 4 2" xfId="37412" xr:uid="{00000000-0005-0000-0000-000065910000}"/>
    <cellStyle name="Normal 6 8 2 4 3" xfId="37413" xr:uid="{00000000-0005-0000-0000-000066910000}"/>
    <cellStyle name="Normal 6 8 2 4 4" xfId="37414" xr:uid="{00000000-0005-0000-0000-000067910000}"/>
    <cellStyle name="Normal 6 8 2 5" xfId="37415" xr:uid="{00000000-0005-0000-0000-000068910000}"/>
    <cellStyle name="Normal 6 8 2 5 2" xfId="37416" xr:uid="{00000000-0005-0000-0000-000069910000}"/>
    <cellStyle name="Normal 6 8 2 5 3" xfId="37417" xr:uid="{00000000-0005-0000-0000-00006A910000}"/>
    <cellStyle name="Normal 6 8 2 5 4" xfId="37418" xr:uid="{00000000-0005-0000-0000-00006B910000}"/>
    <cellStyle name="Normal 6 8 2 6" xfId="37419" xr:uid="{00000000-0005-0000-0000-00006C910000}"/>
    <cellStyle name="Normal 6 8 2 6 2" xfId="37420" xr:uid="{00000000-0005-0000-0000-00006D910000}"/>
    <cellStyle name="Normal 6 8 2 6 3" xfId="37421" xr:uid="{00000000-0005-0000-0000-00006E910000}"/>
    <cellStyle name="Normal 6 8 2 6 4" xfId="37422" xr:uid="{00000000-0005-0000-0000-00006F910000}"/>
    <cellStyle name="Normal 6 8 2 7" xfId="37423" xr:uid="{00000000-0005-0000-0000-000070910000}"/>
    <cellStyle name="Normal 6 8 2 7 2" xfId="37424" xr:uid="{00000000-0005-0000-0000-000071910000}"/>
    <cellStyle name="Normal 6 8 2 7 3" xfId="37425" xr:uid="{00000000-0005-0000-0000-000072910000}"/>
    <cellStyle name="Normal 6 8 2 8" xfId="37426" xr:uid="{00000000-0005-0000-0000-000073910000}"/>
    <cellStyle name="Normal 6 8 2 9" xfId="37427" xr:uid="{00000000-0005-0000-0000-000074910000}"/>
    <cellStyle name="Normal 6 8 3" xfId="37428" xr:uid="{00000000-0005-0000-0000-000075910000}"/>
    <cellStyle name="Normal 6 8 3 2" xfId="37429" xr:uid="{00000000-0005-0000-0000-000076910000}"/>
    <cellStyle name="Normal 6 8 3 2 2" xfId="37430" xr:uid="{00000000-0005-0000-0000-000077910000}"/>
    <cellStyle name="Normal 6 8 3 2 2 2" xfId="37431" xr:uid="{00000000-0005-0000-0000-000078910000}"/>
    <cellStyle name="Normal 6 8 3 2 2 3" xfId="37432" xr:uid="{00000000-0005-0000-0000-000079910000}"/>
    <cellStyle name="Normal 6 8 3 2 2 4" xfId="37433" xr:uid="{00000000-0005-0000-0000-00007A910000}"/>
    <cellStyle name="Normal 6 8 3 2 3" xfId="37434" xr:uid="{00000000-0005-0000-0000-00007B910000}"/>
    <cellStyle name="Normal 6 8 3 2 3 2" xfId="37435" xr:uid="{00000000-0005-0000-0000-00007C910000}"/>
    <cellStyle name="Normal 6 8 3 2 3 3" xfId="37436" xr:uid="{00000000-0005-0000-0000-00007D910000}"/>
    <cellStyle name="Normal 6 8 3 2 4" xfId="37437" xr:uid="{00000000-0005-0000-0000-00007E910000}"/>
    <cellStyle name="Normal 6 8 3 2 5" xfId="37438" xr:uid="{00000000-0005-0000-0000-00007F910000}"/>
    <cellStyle name="Normal 6 8 3 2 6" xfId="37439" xr:uid="{00000000-0005-0000-0000-000080910000}"/>
    <cellStyle name="Normal 6 8 3 3" xfId="37440" xr:uid="{00000000-0005-0000-0000-000081910000}"/>
    <cellStyle name="Normal 6 8 3 3 2" xfId="37441" xr:uid="{00000000-0005-0000-0000-000082910000}"/>
    <cellStyle name="Normal 6 8 3 3 3" xfId="37442" xr:uid="{00000000-0005-0000-0000-000083910000}"/>
    <cellStyle name="Normal 6 8 3 3 4" xfId="37443" xr:uid="{00000000-0005-0000-0000-000084910000}"/>
    <cellStyle name="Normal 6 8 3 4" xfId="37444" xr:uid="{00000000-0005-0000-0000-000085910000}"/>
    <cellStyle name="Normal 6 8 3 4 2" xfId="37445" xr:uid="{00000000-0005-0000-0000-000086910000}"/>
    <cellStyle name="Normal 6 8 3 4 3" xfId="37446" xr:uid="{00000000-0005-0000-0000-000087910000}"/>
    <cellStyle name="Normal 6 8 3 4 4" xfId="37447" xr:uid="{00000000-0005-0000-0000-000088910000}"/>
    <cellStyle name="Normal 6 8 3 5" xfId="37448" xr:uid="{00000000-0005-0000-0000-000089910000}"/>
    <cellStyle name="Normal 6 8 3 5 2" xfId="37449" xr:uid="{00000000-0005-0000-0000-00008A910000}"/>
    <cellStyle name="Normal 6 8 3 5 3" xfId="37450" xr:uid="{00000000-0005-0000-0000-00008B910000}"/>
    <cellStyle name="Normal 6 8 3 5 4" xfId="37451" xr:uid="{00000000-0005-0000-0000-00008C910000}"/>
    <cellStyle name="Normal 6 8 3 6" xfId="37452" xr:uid="{00000000-0005-0000-0000-00008D910000}"/>
    <cellStyle name="Normal 6 8 3 6 2" xfId="37453" xr:uid="{00000000-0005-0000-0000-00008E910000}"/>
    <cellStyle name="Normal 6 8 3 6 3" xfId="37454" xr:uid="{00000000-0005-0000-0000-00008F910000}"/>
    <cellStyle name="Normal 6 8 3 7" xfId="37455" xr:uid="{00000000-0005-0000-0000-000090910000}"/>
    <cellStyle name="Normal 6 8 3 8" xfId="37456" xr:uid="{00000000-0005-0000-0000-000091910000}"/>
    <cellStyle name="Normal 6 8 3 9" xfId="37457" xr:uid="{00000000-0005-0000-0000-000092910000}"/>
    <cellStyle name="Normal 6 8 4" xfId="37458" xr:uid="{00000000-0005-0000-0000-000093910000}"/>
    <cellStyle name="Normal 6 8 4 2" xfId="37459" xr:uid="{00000000-0005-0000-0000-000094910000}"/>
    <cellStyle name="Normal 6 8 4 2 2" xfId="37460" xr:uid="{00000000-0005-0000-0000-000095910000}"/>
    <cellStyle name="Normal 6 8 4 2 3" xfId="37461" xr:uid="{00000000-0005-0000-0000-000096910000}"/>
    <cellStyle name="Normal 6 8 4 2 4" xfId="37462" xr:uid="{00000000-0005-0000-0000-000097910000}"/>
    <cellStyle name="Normal 6 8 4 3" xfId="37463" xr:uid="{00000000-0005-0000-0000-000098910000}"/>
    <cellStyle name="Normal 6 8 4 3 2" xfId="37464" xr:uid="{00000000-0005-0000-0000-000099910000}"/>
    <cellStyle name="Normal 6 8 4 3 3" xfId="37465" xr:uid="{00000000-0005-0000-0000-00009A910000}"/>
    <cellStyle name="Normal 6 8 4 4" xfId="37466" xr:uid="{00000000-0005-0000-0000-00009B910000}"/>
    <cellStyle name="Normal 6 8 4 5" xfId="37467" xr:uid="{00000000-0005-0000-0000-00009C910000}"/>
    <cellStyle name="Normal 6 8 4 6" xfId="37468" xr:uid="{00000000-0005-0000-0000-00009D910000}"/>
    <cellStyle name="Normal 6 8 5" xfId="37469" xr:uid="{00000000-0005-0000-0000-00009E910000}"/>
    <cellStyle name="Normal 6 8 5 2" xfId="37470" xr:uid="{00000000-0005-0000-0000-00009F910000}"/>
    <cellStyle name="Normal 6 8 5 3" xfId="37471" xr:uid="{00000000-0005-0000-0000-0000A0910000}"/>
    <cellStyle name="Normal 6 8 5 4" xfId="37472" xr:uid="{00000000-0005-0000-0000-0000A1910000}"/>
    <cellStyle name="Normal 6 8 6" xfId="37473" xr:uid="{00000000-0005-0000-0000-0000A2910000}"/>
    <cellStyle name="Normal 6 8 6 2" xfId="37474" xr:uid="{00000000-0005-0000-0000-0000A3910000}"/>
    <cellStyle name="Normal 6 8 6 3" xfId="37475" xr:uid="{00000000-0005-0000-0000-0000A4910000}"/>
    <cellStyle name="Normal 6 8 6 4" xfId="37476" xr:uid="{00000000-0005-0000-0000-0000A5910000}"/>
    <cellStyle name="Normal 6 8 7" xfId="37477" xr:uid="{00000000-0005-0000-0000-0000A6910000}"/>
    <cellStyle name="Normal 6 8 7 2" xfId="37478" xr:uid="{00000000-0005-0000-0000-0000A7910000}"/>
    <cellStyle name="Normal 6 8 7 3" xfId="37479" xr:uid="{00000000-0005-0000-0000-0000A8910000}"/>
    <cellStyle name="Normal 6 8 7 4" xfId="37480" xr:uid="{00000000-0005-0000-0000-0000A9910000}"/>
    <cellStyle name="Normal 6 8 8" xfId="37481" xr:uid="{00000000-0005-0000-0000-0000AA910000}"/>
    <cellStyle name="Normal 6 8 8 2" xfId="37482" xr:uid="{00000000-0005-0000-0000-0000AB910000}"/>
    <cellStyle name="Normal 6 8 8 3" xfId="37483" xr:uid="{00000000-0005-0000-0000-0000AC910000}"/>
    <cellStyle name="Normal 6 8 9" xfId="37484" xr:uid="{00000000-0005-0000-0000-0000AD910000}"/>
    <cellStyle name="Normal 6 9" xfId="37485" xr:uid="{00000000-0005-0000-0000-0000AE910000}"/>
    <cellStyle name="Normal 6 9 10" xfId="37486" xr:uid="{00000000-0005-0000-0000-0000AF910000}"/>
    <cellStyle name="Normal 6 9 11" xfId="37487" xr:uid="{00000000-0005-0000-0000-0000B0910000}"/>
    <cellStyle name="Normal 6 9 2" xfId="37488" xr:uid="{00000000-0005-0000-0000-0000B1910000}"/>
    <cellStyle name="Normal 6 9 2 10" xfId="37489" xr:uid="{00000000-0005-0000-0000-0000B2910000}"/>
    <cellStyle name="Normal 6 9 2 2" xfId="37490" xr:uid="{00000000-0005-0000-0000-0000B3910000}"/>
    <cellStyle name="Normal 6 9 2 2 2" xfId="37491" xr:uid="{00000000-0005-0000-0000-0000B4910000}"/>
    <cellStyle name="Normal 6 9 2 2 2 2" xfId="37492" xr:uid="{00000000-0005-0000-0000-0000B5910000}"/>
    <cellStyle name="Normal 6 9 2 2 2 2 2" xfId="37493" xr:uid="{00000000-0005-0000-0000-0000B6910000}"/>
    <cellStyle name="Normal 6 9 2 2 2 2 3" xfId="37494" xr:uid="{00000000-0005-0000-0000-0000B7910000}"/>
    <cellStyle name="Normal 6 9 2 2 2 2 4" xfId="37495" xr:uid="{00000000-0005-0000-0000-0000B8910000}"/>
    <cellStyle name="Normal 6 9 2 2 2 3" xfId="37496" xr:uid="{00000000-0005-0000-0000-0000B9910000}"/>
    <cellStyle name="Normal 6 9 2 2 2 3 2" xfId="37497" xr:uid="{00000000-0005-0000-0000-0000BA910000}"/>
    <cellStyle name="Normal 6 9 2 2 2 3 3" xfId="37498" xr:uid="{00000000-0005-0000-0000-0000BB910000}"/>
    <cellStyle name="Normal 6 9 2 2 2 4" xfId="37499" xr:uid="{00000000-0005-0000-0000-0000BC910000}"/>
    <cellStyle name="Normal 6 9 2 2 2 5" xfId="37500" xr:uid="{00000000-0005-0000-0000-0000BD910000}"/>
    <cellStyle name="Normal 6 9 2 2 2 6" xfId="37501" xr:uid="{00000000-0005-0000-0000-0000BE910000}"/>
    <cellStyle name="Normal 6 9 2 2 3" xfId="37502" xr:uid="{00000000-0005-0000-0000-0000BF910000}"/>
    <cellStyle name="Normal 6 9 2 2 3 2" xfId="37503" xr:uid="{00000000-0005-0000-0000-0000C0910000}"/>
    <cellStyle name="Normal 6 9 2 2 3 3" xfId="37504" xr:uid="{00000000-0005-0000-0000-0000C1910000}"/>
    <cellStyle name="Normal 6 9 2 2 3 4" xfId="37505" xr:uid="{00000000-0005-0000-0000-0000C2910000}"/>
    <cellStyle name="Normal 6 9 2 2 4" xfId="37506" xr:uid="{00000000-0005-0000-0000-0000C3910000}"/>
    <cellStyle name="Normal 6 9 2 2 4 2" xfId="37507" xr:uid="{00000000-0005-0000-0000-0000C4910000}"/>
    <cellStyle name="Normal 6 9 2 2 4 3" xfId="37508" xr:uid="{00000000-0005-0000-0000-0000C5910000}"/>
    <cellStyle name="Normal 6 9 2 2 4 4" xfId="37509" xr:uid="{00000000-0005-0000-0000-0000C6910000}"/>
    <cellStyle name="Normal 6 9 2 2 5" xfId="37510" xr:uid="{00000000-0005-0000-0000-0000C7910000}"/>
    <cellStyle name="Normal 6 9 2 2 5 2" xfId="37511" xr:uid="{00000000-0005-0000-0000-0000C8910000}"/>
    <cellStyle name="Normal 6 9 2 2 5 3" xfId="37512" xr:uid="{00000000-0005-0000-0000-0000C9910000}"/>
    <cellStyle name="Normal 6 9 2 2 5 4" xfId="37513" xr:uid="{00000000-0005-0000-0000-0000CA910000}"/>
    <cellStyle name="Normal 6 9 2 2 6" xfId="37514" xr:uid="{00000000-0005-0000-0000-0000CB910000}"/>
    <cellStyle name="Normal 6 9 2 2 6 2" xfId="37515" xr:uid="{00000000-0005-0000-0000-0000CC910000}"/>
    <cellStyle name="Normal 6 9 2 2 6 3" xfId="37516" xr:uid="{00000000-0005-0000-0000-0000CD910000}"/>
    <cellStyle name="Normal 6 9 2 2 7" xfId="37517" xr:uid="{00000000-0005-0000-0000-0000CE910000}"/>
    <cellStyle name="Normal 6 9 2 2 8" xfId="37518" xr:uid="{00000000-0005-0000-0000-0000CF910000}"/>
    <cellStyle name="Normal 6 9 2 2 9" xfId="37519" xr:uid="{00000000-0005-0000-0000-0000D0910000}"/>
    <cellStyle name="Normal 6 9 2 3" xfId="37520" xr:uid="{00000000-0005-0000-0000-0000D1910000}"/>
    <cellStyle name="Normal 6 9 2 3 2" xfId="37521" xr:uid="{00000000-0005-0000-0000-0000D2910000}"/>
    <cellStyle name="Normal 6 9 2 3 2 2" xfId="37522" xr:uid="{00000000-0005-0000-0000-0000D3910000}"/>
    <cellStyle name="Normal 6 9 2 3 2 3" xfId="37523" xr:uid="{00000000-0005-0000-0000-0000D4910000}"/>
    <cellStyle name="Normal 6 9 2 3 2 4" xfId="37524" xr:uid="{00000000-0005-0000-0000-0000D5910000}"/>
    <cellStyle name="Normal 6 9 2 3 3" xfId="37525" xr:uid="{00000000-0005-0000-0000-0000D6910000}"/>
    <cellStyle name="Normal 6 9 2 3 3 2" xfId="37526" xr:uid="{00000000-0005-0000-0000-0000D7910000}"/>
    <cellStyle name="Normal 6 9 2 3 3 3" xfId="37527" xr:uid="{00000000-0005-0000-0000-0000D8910000}"/>
    <cellStyle name="Normal 6 9 2 3 4" xfId="37528" xr:uid="{00000000-0005-0000-0000-0000D9910000}"/>
    <cellStyle name="Normal 6 9 2 3 5" xfId="37529" xr:uid="{00000000-0005-0000-0000-0000DA910000}"/>
    <cellStyle name="Normal 6 9 2 3 6" xfId="37530" xr:uid="{00000000-0005-0000-0000-0000DB910000}"/>
    <cellStyle name="Normal 6 9 2 4" xfId="37531" xr:uid="{00000000-0005-0000-0000-0000DC910000}"/>
    <cellStyle name="Normal 6 9 2 4 2" xfId="37532" xr:uid="{00000000-0005-0000-0000-0000DD910000}"/>
    <cellStyle name="Normal 6 9 2 4 3" xfId="37533" xr:uid="{00000000-0005-0000-0000-0000DE910000}"/>
    <cellStyle name="Normal 6 9 2 4 4" xfId="37534" xr:uid="{00000000-0005-0000-0000-0000DF910000}"/>
    <cellStyle name="Normal 6 9 2 5" xfId="37535" xr:uid="{00000000-0005-0000-0000-0000E0910000}"/>
    <cellStyle name="Normal 6 9 2 5 2" xfId="37536" xr:uid="{00000000-0005-0000-0000-0000E1910000}"/>
    <cellStyle name="Normal 6 9 2 5 3" xfId="37537" xr:uid="{00000000-0005-0000-0000-0000E2910000}"/>
    <cellStyle name="Normal 6 9 2 5 4" xfId="37538" xr:uid="{00000000-0005-0000-0000-0000E3910000}"/>
    <cellStyle name="Normal 6 9 2 6" xfId="37539" xr:uid="{00000000-0005-0000-0000-0000E4910000}"/>
    <cellStyle name="Normal 6 9 2 6 2" xfId="37540" xr:uid="{00000000-0005-0000-0000-0000E5910000}"/>
    <cellStyle name="Normal 6 9 2 6 3" xfId="37541" xr:uid="{00000000-0005-0000-0000-0000E6910000}"/>
    <cellStyle name="Normal 6 9 2 6 4" xfId="37542" xr:uid="{00000000-0005-0000-0000-0000E7910000}"/>
    <cellStyle name="Normal 6 9 2 7" xfId="37543" xr:uid="{00000000-0005-0000-0000-0000E8910000}"/>
    <cellStyle name="Normal 6 9 2 7 2" xfId="37544" xr:uid="{00000000-0005-0000-0000-0000E9910000}"/>
    <cellStyle name="Normal 6 9 2 7 3" xfId="37545" xr:uid="{00000000-0005-0000-0000-0000EA910000}"/>
    <cellStyle name="Normal 6 9 2 8" xfId="37546" xr:uid="{00000000-0005-0000-0000-0000EB910000}"/>
    <cellStyle name="Normal 6 9 2 9" xfId="37547" xr:uid="{00000000-0005-0000-0000-0000EC910000}"/>
    <cellStyle name="Normal 6 9 3" xfId="37548" xr:uid="{00000000-0005-0000-0000-0000ED910000}"/>
    <cellStyle name="Normal 6 9 3 2" xfId="37549" xr:uid="{00000000-0005-0000-0000-0000EE910000}"/>
    <cellStyle name="Normal 6 9 3 2 2" xfId="37550" xr:uid="{00000000-0005-0000-0000-0000EF910000}"/>
    <cellStyle name="Normal 6 9 3 2 2 2" xfId="37551" xr:uid="{00000000-0005-0000-0000-0000F0910000}"/>
    <cellStyle name="Normal 6 9 3 2 2 3" xfId="37552" xr:uid="{00000000-0005-0000-0000-0000F1910000}"/>
    <cellStyle name="Normal 6 9 3 2 2 4" xfId="37553" xr:uid="{00000000-0005-0000-0000-0000F2910000}"/>
    <cellStyle name="Normal 6 9 3 2 3" xfId="37554" xr:uid="{00000000-0005-0000-0000-0000F3910000}"/>
    <cellStyle name="Normal 6 9 3 2 3 2" xfId="37555" xr:uid="{00000000-0005-0000-0000-0000F4910000}"/>
    <cellStyle name="Normal 6 9 3 2 3 3" xfId="37556" xr:uid="{00000000-0005-0000-0000-0000F5910000}"/>
    <cellStyle name="Normal 6 9 3 2 4" xfId="37557" xr:uid="{00000000-0005-0000-0000-0000F6910000}"/>
    <cellStyle name="Normal 6 9 3 2 5" xfId="37558" xr:uid="{00000000-0005-0000-0000-0000F7910000}"/>
    <cellStyle name="Normal 6 9 3 2 6" xfId="37559" xr:uid="{00000000-0005-0000-0000-0000F8910000}"/>
    <cellStyle name="Normal 6 9 3 3" xfId="37560" xr:uid="{00000000-0005-0000-0000-0000F9910000}"/>
    <cellStyle name="Normal 6 9 3 3 2" xfId="37561" xr:uid="{00000000-0005-0000-0000-0000FA910000}"/>
    <cellStyle name="Normal 6 9 3 3 3" xfId="37562" xr:uid="{00000000-0005-0000-0000-0000FB910000}"/>
    <cellStyle name="Normal 6 9 3 3 4" xfId="37563" xr:uid="{00000000-0005-0000-0000-0000FC910000}"/>
    <cellStyle name="Normal 6 9 3 4" xfId="37564" xr:uid="{00000000-0005-0000-0000-0000FD910000}"/>
    <cellStyle name="Normal 6 9 3 4 2" xfId="37565" xr:uid="{00000000-0005-0000-0000-0000FE910000}"/>
    <cellStyle name="Normal 6 9 3 4 3" xfId="37566" xr:uid="{00000000-0005-0000-0000-0000FF910000}"/>
    <cellStyle name="Normal 6 9 3 4 4" xfId="37567" xr:uid="{00000000-0005-0000-0000-000000920000}"/>
    <cellStyle name="Normal 6 9 3 5" xfId="37568" xr:uid="{00000000-0005-0000-0000-000001920000}"/>
    <cellStyle name="Normal 6 9 3 5 2" xfId="37569" xr:uid="{00000000-0005-0000-0000-000002920000}"/>
    <cellStyle name="Normal 6 9 3 5 3" xfId="37570" xr:uid="{00000000-0005-0000-0000-000003920000}"/>
    <cellStyle name="Normal 6 9 3 5 4" xfId="37571" xr:uid="{00000000-0005-0000-0000-000004920000}"/>
    <cellStyle name="Normal 6 9 3 6" xfId="37572" xr:uid="{00000000-0005-0000-0000-000005920000}"/>
    <cellStyle name="Normal 6 9 3 6 2" xfId="37573" xr:uid="{00000000-0005-0000-0000-000006920000}"/>
    <cellStyle name="Normal 6 9 3 6 3" xfId="37574" xr:uid="{00000000-0005-0000-0000-000007920000}"/>
    <cellStyle name="Normal 6 9 3 7" xfId="37575" xr:uid="{00000000-0005-0000-0000-000008920000}"/>
    <cellStyle name="Normal 6 9 3 8" xfId="37576" xr:uid="{00000000-0005-0000-0000-000009920000}"/>
    <cellStyle name="Normal 6 9 3 9" xfId="37577" xr:uid="{00000000-0005-0000-0000-00000A920000}"/>
    <cellStyle name="Normal 6 9 4" xfId="37578" xr:uid="{00000000-0005-0000-0000-00000B920000}"/>
    <cellStyle name="Normal 6 9 4 2" xfId="37579" xr:uid="{00000000-0005-0000-0000-00000C920000}"/>
    <cellStyle name="Normal 6 9 4 2 2" xfId="37580" xr:uid="{00000000-0005-0000-0000-00000D920000}"/>
    <cellStyle name="Normal 6 9 4 2 3" xfId="37581" xr:uid="{00000000-0005-0000-0000-00000E920000}"/>
    <cellStyle name="Normal 6 9 4 2 4" xfId="37582" xr:uid="{00000000-0005-0000-0000-00000F920000}"/>
    <cellStyle name="Normal 6 9 4 3" xfId="37583" xr:uid="{00000000-0005-0000-0000-000010920000}"/>
    <cellStyle name="Normal 6 9 4 3 2" xfId="37584" xr:uid="{00000000-0005-0000-0000-000011920000}"/>
    <cellStyle name="Normal 6 9 4 3 3" xfId="37585" xr:uid="{00000000-0005-0000-0000-000012920000}"/>
    <cellStyle name="Normal 6 9 4 4" xfId="37586" xr:uid="{00000000-0005-0000-0000-000013920000}"/>
    <cellStyle name="Normal 6 9 4 5" xfId="37587" xr:uid="{00000000-0005-0000-0000-000014920000}"/>
    <cellStyle name="Normal 6 9 4 6" xfId="37588" xr:uid="{00000000-0005-0000-0000-000015920000}"/>
    <cellStyle name="Normal 6 9 5" xfId="37589" xr:uid="{00000000-0005-0000-0000-000016920000}"/>
    <cellStyle name="Normal 6 9 5 2" xfId="37590" xr:uid="{00000000-0005-0000-0000-000017920000}"/>
    <cellStyle name="Normal 6 9 5 3" xfId="37591" xr:uid="{00000000-0005-0000-0000-000018920000}"/>
    <cellStyle name="Normal 6 9 5 4" xfId="37592" xr:uid="{00000000-0005-0000-0000-000019920000}"/>
    <cellStyle name="Normal 6 9 6" xfId="37593" xr:uid="{00000000-0005-0000-0000-00001A920000}"/>
    <cellStyle name="Normal 6 9 6 2" xfId="37594" xr:uid="{00000000-0005-0000-0000-00001B920000}"/>
    <cellStyle name="Normal 6 9 6 3" xfId="37595" xr:uid="{00000000-0005-0000-0000-00001C920000}"/>
    <cellStyle name="Normal 6 9 6 4" xfId="37596" xr:uid="{00000000-0005-0000-0000-00001D920000}"/>
    <cellStyle name="Normal 6 9 7" xfId="37597" xr:uid="{00000000-0005-0000-0000-00001E920000}"/>
    <cellStyle name="Normal 6 9 7 2" xfId="37598" xr:uid="{00000000-0005-0000-0000-00001F920000}"/>
    <cellStyle name="Normal 6 9 7 3" xfId="37599" xr:uid="{00000000-0005-0000-0000-000020920000}"/>
    <cellStyle name="Normal 6 9 7 4" xfId="37600" xr:uid="{00000000-0005-0000-0000-000021920000}"/>
    <cellStyle name="Normal 6 9 8" xfId="37601" xr:uid="{00000000-0005-0000-0000-000022920000}"/>
    <cellStyle name="Normal 6 9 8 2" xfId="37602" xr:uid="{00000000-0005-0000-0000-000023920000}"/>
    <cellStyle name="Normal 6 9 8 3" xfId="37603" xr:uid="{00000000-0005-0000-0000-000024920000}"/>
    <cellStyle name="Normal 6 9 9" xfId="37604" xr:uid="{00000000-0005-0000-0000-000025920000}"/>
    <cellStyle name="Normal 60" xfId="140" xr:uid="{00000000-0005-0000-0000-000026920000}"/>
    <cellStyle name="Normal 60 2" xfId="266" xr:uid="{00000000-0005-0000-0000-000027920000}"/>
    <cellStyle name="Normal 60 2 2" xfId="556" xr:uid="{00000000-0005-0000-0000-000028920000}"/>
    <cellStyle name="Normal 60 3" xfId="443" xr:uid="{00000000-0005-0000-0000-000029920000}"/>
    <cellStyle name="Normal 60 4" xfId="37605" xr:uid="{00000000-0005-0000-0000-00002A920000}"/>
    <cellStyle name="Normal 60 5" xfId="37606" xr:uid="{00000000-0005-0000-0000-00002B920000}"/>
    <cellStyle name="Normal 61" xfId="141" xr:uid="{00000000-0005-0000-0000-00002C920000}"/>
    <cellStyle name="Normal 61 2" xfId="267" xr:uid="{00000000-0005-0000-0000-00002D920000}"/>
    <cellStyle name="Normal 61 2 2" xfId="557" xr:uid="{00000000-0005-0000-0000-00002E920000}"/>
    <cellStyle name="Normal 61 3" xfId="444" xr:uid="{00000000-0005-0000-0000-00002F920000}"/>
    <cellStyle name="Normal 61 4" xfId="37607" xr:uid="{00000000-0005-0000-0000-000030920000}"/>
    <cellStyle name="Normal 61 5" xfId="37608" xr:uid="{00000000-0005-0000-0000-000031920000}"/>
    <cellStyle name="Normal 62" xfId="142" xr:uid="{00000000-0005-0000-0000-000032920000}"/>
    <cellStyle name="Normal 62 2" xfId="268" xr:uid="{00000000-0005-0000-0000-000033920000}"/>
    <cellStyle name="Normal 62 2 2" xfId="558" xr:uid="{00000000-0005-0000-0000-000034920000}"/>
    <cellStyle name="Normal 62 3" xfId="445" xr:uid="{00000000-0005-0000-0000-000035920000}"/>
    <cellStyle name="Normal 62 4" xfId="37609" xr:uid="{00000000-0005-0000-0000-000036920000}"/>
    <cellStyle name="Normal 62 5" xfId="37610" xr:uid="{00000000-0005-0000-0000-000037920000}"/>
    <cellStyle name="Normal 63" xfId="143" xr:uid="{00000000-0005-0000-0000-000038920000}"/>
    <cellStyle name="Normal 63 2" xfId="269" xr:uid="{00000000-0005-0000-0000-000039920000}"/>
    <cellStyle name="Normal 63 2 2" xfId="559" xr:uid="{00000000-0005-0000-0000-00003A920000}"/>
    <cellStyle name="Normal 63 3" xfId="446" xr:uid="{00000000-0005-0000-0000-00003B920000}"/>
    <cellStyle name="Normal 63 4" xfId="37611" xr:uid="{00000000-0005-0000-0000-00003C920000}"/>
    <cellStyle name="Normal 63 5" xfId="37612" xr:uid="{00000000-0005-0000-0000-00003D920000}"/>
    <cellStyle name="Normal 64" xfId="144" xr:uid="{00000000-0005-0000-0000-00003E920000}"/>
    <cellStyle name="Normal 64 10" xfId="37613" xr:uid="{00000000-0005-0000-0000-00003F920000}"/>
    <cellStyle name="Normal 64 10 2" xfId="37614" xr:uid="{00000000-0005-0000-0000-000040920000}"/>
    <cellStyle name="Normal 64 10 2 2" xfId="37615" xr:uid="{00000000-0005-0000-0000-000041920000}"/>
    <cellStyle name="Normal 64 10 2 2 2" xfId="37616" xr:uid="{00000000-0005-0000-0000-000042920000}"/>
    <cellStyle name="Normal 64 10 2 2 3" xfId="37617" xr:uid="{00000000-0005-0000-0000-000043920000}"/>
    <cellStyle name="Normal 64 10 2 2 4" xfId="37618" xr:uid="{00000000-0005-0000-0000-000044920000}"/>
    <cellStyle name="Normal 64 10 2 3" xfId="37619" xr:uid="{00000000-0005-0000-0000-000045920000}"/>
    <cellStyle name="Normal 64 10 2 3 2" xfId="37620" xr:uid="{00000000-0005-0000-0000-000046920000}"/>
    <cellStyle name="Normal 64 10 2 3 3" xfId="37621" xr:uid="{00000000-0005-0000-0000-000047920000}"/>
    <cellStyle name="Normal 64 10 2 4" xfId="37622" xr:uid="{00000000-0005-0000-0000-000048920000}"/>
    <cellStyle name="Normal 64 10 2 5" xfId="37623" xr:uid="{00000000-0005-0000-0000-000049920000}"/>
    <cellStyle name="Normal 64 10 2 6" xfId="37624" xr:uid="{00000000-0005-0000-0000-00004A920000}"/>
    <cellStyle name="Normal 64 10 3" xfId="37625" xr:uid="{00000000-0005-0000-0000-00004B920000}"/>
    <cellStyle name="Normal 64 10 3 2" xfId="37626" xr:uid="{00000000-0005-0000-0000-00004C920000}"/>
    <cellStyle name="Normal 64 10 3 3" xfId="37627" xr:uid="{00000000-0005-0000-0000-00004D920000}"/>
    <cellStyle name="Normal 64 10 3 4" xfId="37628" xr:uid="{00000000-0005-0000-0000-00004E920000}"/>
    <cellStyle name="Normal 64 10 4" xfId="37629" xr:uid="{00000000-0005-0000-0000-00004F920000}"/>
    <cellStyle name="Normal 64 10 4 2" xfId="37630" xr:uid="{00000000-0005-0000-0000-000050920000}"/>
    <cellStyle name="Normal 64 10 4 3" xfId="37631" xr:uid="{00000000-0005-0000-0000-000051920000}"/>
    <cellStyle name="Normal 64 10 4 4" xfId="37632" xr:uid="{00000000-0005-0000-0000-000052920000}"/>
    <cellStyle name="Normal 64 10 5" xfId="37633" xr:uid="{00000000-0005-0000-0000-000053920000}"/>
    <cellStyle name="Normal 64 10 5 2" xfId="37634" xr:uid="{00000000-0005-0000-0000-000054920000}"/>
    <cellStyle name="Normal 64 10 5 3" xfId="37635" xr:uid="{00000000-0005-0000-0000-000055920000}"/>
    <cellStyle name="Normal 64 10 6" xfId="37636" xr:uid="{00000000-0005-0000-0000-000056920000}"/>
    <cellStyle name="Normal 64 10 7" xfId="37637" xr:uid="{00000000-0005-0000-0000-000057920000}"/>
    <cellStyle name="Normal 64 10 8" xfId="37638" xr:uid="{00000000-0005-0000-0000-000058920000}"/>
    <cellStyle name="Normal 64 2" xfId="270" xr:uid="{00000000-0005-0000-0000-000059920000}"/>
    <cellStyle name="Normal 64 2 2" xfId="480" xr:uid="{00000000-0005-0000-0000-00005A920000}"/>
    <cellStyle name="Normal 64 3" xfId="447" xr:uid="{00000000-0005-0000-0000-00005B920000}"/>
    <cellStyle name="Normal 64 3 10" xfId="37639" xr:uid="{00000000-0005-0000-0000-00005C920000}"/>
    <cellStyle name="Normal 64 3 11" xfId="37640" xr:uid="{00000000-0005-0000-0000-00005D920000}"/>
    <cellStyle name="Normal 64 3 2" xfId="37641" xr:uid="{00000000-0005-0000-0000-00005E920000}"/>
    <cellStyle name="Normal 64 3 2 10" xfId="37642" xr:uid="{00000000-0005-0000-0000-00005F920000}"/>
    <cellStyle name="Normal 64 3 2 2" xfId="37643" xr:uid="{00000000-0005-0000-0000-000060920000}"/>
    <cellStyle name="Normal 64 3 2 2 2" xfId="37644" xr:uid="{00000000-0005-0000-0000-000061920000}"/>
    <cellStyle name="Normal 64 3 2 2 2 2" xfId="37645" xr:uid="{00000000-0005-0000-0000-000062920000}"/>
    <cellStyle name="Normal 64 3 2 2 2 2 2" xfId="37646" xr:uid="{00000000-0005-0000-0000-000063920000}"/>
    <cellStyle name="Normal 64 3 2 2 2 2 3" xfId="37647" xr:uid="{00000000-0005-0000-0000-000064920000}"/>
    <cellStyle name="Normal 64 3 2 2 2 2 4" xfId="37648" xr:uid="{00000000-0005-0000-0000-000065920000}"/>
    <cellStyle name="Normal 64 3 2 2 2 3" xfId="37649" xr:uid="{00000000-0005-0000-0000-000066920000}"/>
    <cellStyle name="Normal 64 3 2 2 2 3 2" xfId="37650" xr:uid="{00000000-0005-0000-0000-000067920000}"/>
    <cellStyle name="Normal 64 3 2 2 2 3 3" xfId="37651" xr:uid="{00000000-0005-0000-0000-000068920000}"/>
    <cellStyle name="Normal 64 3 2 2 2 4" xfId="37652" xr:uid="{00000000-0005-0000-0000-000069920000}"/>
    <cellStyle name="Normal 64 3 2 2 2 5" xfId="37653" xr:uid="{00000000-0005-0000-0000-00006A920000}"/>
    <cellStyle name="Normal 64 3 2 2 2 6" xfId="37654" xr:uid="{00000000-0005-0000-0000-00006B920000}"/>
    <cellStyle name="Normal 64 3 2 2 3" xfId="37655" xr:uid="{00000000-0005-0000-0000-00006C920000}"/>
    <cellStyle name="Normal 64 3 2 2 3 2" xfId="37656" xr:uid="{00000000-0005-0000-0000-00006D920000}"/>
    <cellStyle name="Normal 64 3 2 2 3 3" xfId="37657" xr:uid="{00000000-0005-0000-0000-00006E920000}"/>
    <cellStyle name="Normal 64 3 2 2 3 4" xfId="37658" xr:uid="{00000000-0005-0000-0000-00006F920000}"/>
    <cellStyle name="Normal 64 3 2 2 4" xfId="37659" xr:uid="{00000000-0005-0000-0000-000070920000}"/>
    <cellStyle name="Normal 64 3 2 2 4 2" xfId="37660" xr:uid="{00000000-0005-0000-0000-000071920000}"/>
    <cellStyle name="Normal 64 3 2 2 4 3" xfId="37661" xr:uid="{00000000-0005-0000-0000-000072920000}"/>
    <cellStyle name="Normal 64 3 2 2 4 4" xfId="37662" xr:uid="{00000000-0005-0000-0000-000073920000}"/>
    <cellStyle name="Normal 64 3 2 2 5" xfId="37663" xr:uid="{00000000-0005-0000-0000-000074920000}"/>
    <cellStyle name="Normal 64 3 2 2 5 2" xfId="37664" xr:uid="{00000000-0005-0000-0000-000075920000}"/>
    <cellStyle name="Normal 64 3 2 2 5 3" xfId="37665" xr:uid="{00000000-0005-0000-0000-000076920000}"/>
    <cellStyle name="Normal 64 3 2 2 5 4" xfId="37666" xr:uid="{00000000-0005-0000-0000-000077920000}"/>
    <cellStyle name="Normal 64 3 2 2 6" xfId="37667" xr:uid="{00000000-0005-0000-0000-000078920000}"/>
    <cellStyle name="Normal 64 3 2 2 6 2" xfId="37668" xr:uid="{00000000-0005-0000-0000-000079920000}"/>
    <cellStyle name="Normal 64 3 2 2 6 3" xfId="37669" xr:uid="{00000000-0005-0000-0000-00007A920000}"/>
    <cellStyle name="Normal 64 3 2 2 7" xfId="37670" xr:uid="{00000000-0005-0000-0000-00007B920000}"/>
    <cellStyle name="Normal 64 3 2 2 8" xfId="37671" xr:uid="{00000000-0005-0000-0000-00007C920000}"/>
    <cellStyle name="Normal 64 3 2 2 9" xfId="37672" xr:uid="{00000000-0005-0000-0000-00007D920000}"/>
    <cellStyle name="Normal 64 3 2 3" xfId="37673" xr:uid="{00000000-0005-0000-0000-00007E920000}"/>
    <cellStyle name="Normal 64 3 2 3 2" xfId="37674" xr:uid="{00000000-0005-0000-0000-00007F920000}"/>
    <cellStyle name="Normal 64 3 2 3 2 2" xfId="37675" xr:uid="{00000000-0005-0000-0000-000080920000}"/>
    <cellStyle name="Normal 64 3 2 3 2 3" xfId="37676" xr:uid="{00000000-0005-0000-0000-000081920000}"/>
    <cellStyle name="Normal 64 3 2 3 2 4" xfId="37677" xr:uid="{00000000-0005-0000-0000-000082920000}"/>
    <cellStyle name="Normal 64 3 2 3 3" xfId="37678" xr:uid="{00000000-0005-0000-0000-000083920000}"/>
    <cellStyle name="Normal 64 3 2 3 3 2" xfId="37679" xr:uid="{00000000-0005-0000-0000-000084920000}"/>
    <cellStyle name="Normal 64 3 2 3 3 3" xfId="37680" xr:uid="{00000000-0005-0000-0000-000085920000}"/>
    <cellStyle name="Normal 64 3 2 3 4" xfId="37681" xr:uid="{00000000-0005-0000-0000-000086920000}"/>
    <cellStyle name="Normal 64 3 2 3 5" xfId="37682" xr:uid="{00000000-0005-0000-0000-000087920000}"/>
    <cellStyle name="Normal 64 3 2 3 6" xfId="37683" xr:uid="{00000000-0005-0000-0000-000088920000}"/>
    <cellStyle name="Normal 64 3 2 4" xfId="37684" xr:uid="{00000000-0005-0000-0000-000089920000}"/>
    <cellStyle name="Normal 64 3 2 4 2" xfId="37685" xr:uid="{00000000-0005-0000-0000-00008A920000}"/>
    <cellStyle name="Normal 64 3 2 4 3" xfId="37686" xr:uid="{00000000-0005-0000-0000-00008B920000}"/>
    <cellStyle name="Normal 64 3 2 4 4" xfId="37687" xr:uid="{00000000-0005-0000-0000-00008C920000}"/>
    <cellStyle name="Normal 64 3 2 5" xfId="37688" xr:uid="{00000000-0005-0000-0000-00008D920000}"/>
    <cellStyle name="Normal 64 3 2 5 2" xfId="37689" xr:uid="{00000000-0005-0000-0000-00008E920000}"/>
    <cellStyle name="Normal 64 3 2 5 3" xfId="37690" xr:uid="{00000000-0005-0000-0000-00008F920000}"/>
    <cellStyle name="Normal 64 3 2 5 4" xfId="37691" xr:uid="{00000000-0005-0000-0000-000090920000}"/>
    <cellStyle name="Normal 64 3 2 6" xfId="37692" xr:uid="{00000000-0005-0000-0000-000091920000}"/>
    <cellStyle name="Normal 64 3 2 6 2" xfId="37693" xr:uid="{00000000-0005-0000-0000-000092920000}"/>
    <cellStyle name="Normal 64 3 2 6 3" xfId="37694" xr:uid="{00000000-0005-0000-0000-000093920000}"/>
    <cellStyle name="Normal 64 3 2 6 4" xfId="37695" xr:uid="{00000000-0005-0000-0000-000094920000}"/>
    <cellStyle name="Normal 64 3 2 7" xfId="37696" xr:uid="{00000000-0005-0000-0000-000095920000}"/>
    <cellStyle name="Normal 64 3 2 7 2" xfId="37697" xr:uid="{00000000-0005-0000-0000-000096920000}"/>
    <cellStyle name="Normal 64 3 2 7 3" xfId="37698" xr:uid="{00000000-0005-0000-0000-000097920000}"/>
    <cellStyle name="Normal 64 3 2 8" xfId="37699" xr:uid="{00000000-0005-0000-0000-000098920000}"/>
    <cellStyle name="Normal 64 3 2 9" xfId="37700" xr:uid="{00000000-0005-0000-0000-000099920000}"/>
    <cellStyle name="Normal 64 3 3" xfId="37701" xr:uid="{00000000-0005-0000-0000-00009A920000}"/>
    <cellStyle name="Normal 64 3 3 2" xfId="37702" xr:uid="{00000000-0005-0000-0000-00009B920000}"/>
    <cellStyle name="Normal 64 3 3 2 2" xfId="37703" xr:uid="{00000000-0005-0000-0000-00009C920000}"/>
    <cellStyle name="Normal 64 3 3 2 2 2" xfId="37704" xr:uid="{00000000-0005-0000-0000-00009D920000}"/>
    <cellStyle name="Normal 64 3 3 2 2 3" xfId="37705" xr:uid="{00000000-0005-0000-0000-00009E920000}"/>
    <cellStyle name="Normal 64 3 3 2 2 4" xfId="37706" xr:uid="{00000000-0005-0000-0000-00009F920000}"/>
    <cellStyle name="Normal 64 3 3 2 3" xfId="37707" xr:uid="{00000000-0005-0000-0000-0000A0920000}"/>
    <cellStyle name="Normal 64 3 3 2 3 2" xfId="37708" xr:uid="{00000000-0005-0000-0000-0000A1920000}"/>
    <cellStyle name="Normal 64 3 3 2 3 3" xfId="37709" xr:uid="{00000000-0005-0000-0000-0000A2920000}"/>
    <cellStyle name="Normal 64 3 3 2 4" xfId="37710" xr:uid="{00000000-0005-0000-0000-0000A3920000}"/>
    <cellStyle name="Normal 64 3 3 2 5" xfId="37711" xr:uid="{00000000-0005-0000-0000-0000A4920000}"/>
    <cellStyle name="Normal 64 3 3 2 6" xfId="37712" xr:uid="{00000000-0005-0000-0000-0000A5920000}"/>
    <cellStyle name="Normal 64 3 3 3" xfId="37713" xr:uid="{00000000-0005-0000-0000-0000A6920000}"/>
    <cellStyle name="Normal 64 3 3 3 2" xfId="37714" xr:uid="{00000000-0005-0000-0000-0000A7920000}"/>
    <cellStyle name="Normal 64 3 3 3 3" xfId="37715" xr:uid="{00000000-0005-0000-0000-0000A8920000}"/>
    <cellStyle name="Normal 64 3 3 3 4" xfId="37716" xr:uid="{00000000-0005-0000-0000-0000A9920000}"/>
    <cellStyle name="Normal 64 3 3 4" xfId="37717" xr:uid="{00000000-0005-0000-0000-0000AA920000}"/>
    <cellStyle name="Normal 64 3 3 4 2" xfId="37718" xr:uid="{00000000-0005-0000-0000-0000AB920000}"/>
    <cellStyle name="Normal 64 3 3 4 3" xfId="37719" xr:uid="{00000000-0005-0000-0000-0000AC920000}"/>
    <cellStyle name="Normal 64 3 3 4 4" xfId="37720" xr:uid="{00000000-0005-0000-0000-0000AD920000}"/>
    <cellStyle name="Normal 64 3 3 5" xfId="37721" xr:uid="{00000000-0005-0000-0000-0000AE920000}"/>
    <cellStyle name="Normal 64 3 3 5 2" xfId="37722" xr:uid="{00000000-0005-0000-0000-0000AF920000}"/>
    <cellStyle name="Normal 64 3 3 5 3" xfId="37723" xr:uid="{00000000-0005-0000-0000-0000B0920000}"/>
    <cellStyle name="Normal 64 3 3 5 4" xfId="37724" xr:uid="{00000000-0005-0000-0000-0000B1920000}"/>
    <cellStyle name="Normal 64 3 3 6" xfId="37725" xr:uid="{00000000-0005-0000-0000-0000B2920000}"/>
    <cellStyle name="Normal 64 3 3 6 2" xfId="37726" xr:uid="{00000000-0005-0000-0000-0000B3920000}"/>
    <cellStyle name="Normal 64 3 3 6 3" xfId="37727" xr:uid="{00000000-0005-0000-0000-0000B4920000}"/>
    <cellStyle name="Normal 64 3 3 7" xfId="37728" xr:uid="{00000000-0005-0000-0000-0000B5920000}"/>
    <cellStyle name="Normal 64 3 3 8" xfId="37729" xr:uid="{00000000-0005-0000-0000-0000B6920000}"/>
    <cellStyle name="Normal 64 3 3 9" xfId="37730" xr:uid="{00000000-0005-0000-0000-0000B7920000}"/>
    <cellStyle name="Normal 64 3 4" xfId="37731" xr:uid="{00000000-0005-0000-0000-0000B8920000}"/>
    <cellStyle name="Normal 64 3 4 2" xfId="37732" xr:uid="{00000000-0005-0000-0000-0000B9920000}"/>
    <cellStyle name="Normal 64 3 4 2 2" xfId="37733" xr:uid="{00000000-0005-0000-0000-0000BA920000}"/>
    <cellStyle name="Normal 64 3 4 2 3" xfId="37734" xr:uid="{00000000-0005-0000-0000-0000BB920000}"/>
    <cellStyle name="Normal 64 3 4 2 4" xfId="37735" xr:uid="{00000000-0005-0000-0000-0000BC920000}"/>
    <cellStyle name="Normal 64 3 4 3" xfId="37736" xr:uid="{00000000-0005-0000-0000-0000BD920000}"/>
    <cellStyle name="Normal 64 3 4 3 2" xfId="37737" xr:uid="{00000000-0005-0000-0000-0000BE920000}"/>
    <cellStyle name="Normal 64 3 4 3 3" xfId="37738" xr:uid="{00000000-0005-0000-0000-0000BF920000}"/>
    <cellStyle name="Normal 64 3 4 4" xfId="37739" xr:uid="{00000000-0005-0000-0000-0000C0920000}"/>
    <cellStyle name="Normal 64 3 4 5" xfId="37740" xr:uid="{00000000-0005-0000-0000-0000C1920000}"/>
    <cellStyle name="Normal 64 3 4 6" xfId="37741" xr:uid="{00000000-0005-0000-0000-0000C2920000}"/>
    <cellStyle name="Normal 64 3 5" xfId="37742" xr:uid="{00000000-0005-0000-0000-0000C3920000}"/>
    <cellStyle name="Normal 64 3 5 2" xfId="37743" xr:uid="{00000000-0005-0000-0000-0000C4920000}"/>
    <cellStyle name="Normal 64 3 5 3" xfId="37744" xr:uid="{00000000-0005-0000-0000-0000C5920000}"/>
    <cellStyle name="Normal 64 3 5 4" xfId="37745" xr:uid="{00000000-0005-0000-0000-0000C6920000}"/>
    <cellStyle name="Normal 64 3 6" xfId="37746" xr:uid="{00000000-0005-0000-0000-0000C7920000}"/>
    <cellStyle name="Normal 64 3 6 2" xfId="37747" xr:uid="{00000000-0005-0000-0000-0000C8920000}"/>
    <cellStyle name="Normal 64 3 6 3" xfId="37748" xr:uid="{00000000-0005-0000-0000-0000C9920000}"/>
    <cellStyle name="Normal 64 3 6 4" xfId="37749" xr:uid="{00000000-0005-0000-0000-0000CA920000}"/>
    <cellStyle name="Normal 64 3 7" xfId="37750" xr:uid="{00000000-0005-0000-0000-0000CB920000}"/>
    <cellStyle name="Normal 64 3 7 2" xfId="37751" xr:uid="{00000000-0005-0000-0000-0000CC920000}"/>
    <cellStyle name="Normal 64 3 7 3" xfId="37752" xr:uid="{00000000-0005-0000-0000-0000CD920000}"/>
    <cellStyle name="Normal 64 3 7 4" xfId="37753" xr:uid="{00000000-0005-0000-0000-0000CE920000}"/>
    <cellStyle name="Normal 64 3 8" xfId="37754" xr:uid="{00000000-0005-0000-0000-0000CF920000}"/>
    <cellStyle name="Normal 64 3 8 2" xfId="37755" xr:uid="{00000000-0005-0000-0000-0000D0920000}"/>
    <cellStyle name="Normal 64 3 8 3" xfId="37756" xr:uid="{00000000-0005-0000-0000-0000D1920000}"/>
    <cellStyle name="Normal 64 3 9" xfId="37757" xr:uid="{00000000-0005-0000-0000-0000D2920000}"/>
    <cellStyle name="Normal 64 4" xfId="37758" xr:uid="{00000000-0005-0000-0000-0000D3920000}"/>
    <cellStyle name="Normal 64 4 10" xfId="37759" xr:uid="{00000000-0005-0000-0000-0000D4920000}"/>
    <cellStyle name="Normal 64 4 11" xfId="37760" xr:uid="{00000000-0005-0000-0000-0000D5920000}"/>
    <cellStyle name="Normal 64 4 2" xfId="37761" xr:uid="{00000000-0005-0000-0000-0000D6920000}"/>
    <cellStyle name="Normal 64 4 2 10" xfId="37762" xr:uid="{00000000-0005-0000-0000-0000D7920000}"/>
    <cellStyle name="Normal 64 4 2 2" xfId="37763" xr:uid="{00000000-0005-0000-0000-0000D8920000}"/>
    <cellStyle name="Normal 64 4 2 2 2" xfId="37764" xr:uid="{00000000-0005-0000-0000-0000D9920000}"/>
    <cellStyle name="Normal 64 4 2 2 2 2" xfId="37765" xr:uid="{00000000-0005-0000-0000-0000DA920000}"/>
    <cellStyle name="Normal 64 4 2 2 2 2 2" xfId="37766" xr:uid="{00000000-0005-0000-0000-0000DB920000}"/>
    <cellStyle name="Normal 64 4 2 2 2 2 3" xfId="37767" xr:uid="{00000000-0005-0000-0000-0000DC920000}"/>
    <cellStyle name="Normal 64 4 2 2 2 2 4" xfId="37768" xr:uid="{00000000-0005-0000-0000-0000DD920000}"/>
    <cellStyle name="Normal 64 4 2 2 2 3" xfId="37769" xr:uid="{00000000-0005-0000-0000-0000DE920000}"/>
    <cellStyle name="Normal 64 4 2 2 2 3 2" xfId="37770" xr:uid="{00000000-0005-0000-0000-0000DF920000}"/>
    <cellStyle name="Normal 64 4 2 2 2 3 3" xfId="37771" xr:uid="{00000000-0005-0000-0000-0000E0920000}"/>
    <cellStyle name="Normal 64 4 2 2 2 4" xfId="37772" xr:uid="{00000000-0005-0000-0000-0000E1920000}"/>
    <cellStyle name="Normal 64 4 2 2 2 5" xfId="37773" xr:uid="{00000000-0005-0000-0000-0000E2920000}"/>
    <cellStyle name="Normal 64 4 2 2 2 6" xfId="37774" xr:uid="{00000000-0005-0000-0000-0000E3920000}"/>
    <cellStyle name="Normal 64 4 2 2 3" xfId="37775" xr:uid="{00000000-0005-0000-0000-0000E4920000}"/>
    <cellStyle name="Normal 64 4 2 2 3 2" xfId="37776" xr:uid="{00000000-0005-0000-0000-0000E5920000}"/>
    <cellStyle name="Normal 64 4 2 2 3 3" xfId="37777" xr:uid="{00000000-0005-0000-0000-0000E6920000}"/>
    <cellStyle name="Normal 64 4 2 2 3 4" xfId="37778" xr:uid="{00000000-0005-0000-0000-0000E7920000}"/>
    <cellStyle name="Normal 64 4 2 2 4" xfId="37779" xr:uid="{00000000-0005-0000-0000-0000E8920000}"/>
    <cellStyle name="Normal 64 4 2 2 4 2" xfId="37780" xr:uid="{00000000-0005-0000-0000-0000E9920000}"/>
    <cellStyle name="Normal 64 4 2 2 4 3" xfId="37781" xr:uid="{00000000-0005-0000-0000-0000EA920000}"/>
    <cellStyle name="Normal 64 4 2 2 4 4" xfId="37782" xr:uid="{00000000-0005-0000-0000-0000EB920000}"/>
    <cellStyle name="Normal 64 4 2 2 5" xfId="37783" xr:uid="{00000000-0005-0000-0000-0000EC920000}"/>
    <cellStyle name="Normal 64 4 2 2 5 2" xfId="37784" xr:uid="{00000000-0005-0000-0000-0000ED920000}"/>
    <cellStyle name="Normal 64 4 2 2 5 3" xfId="37785" xr:uid="{00000000-0005-0000-0000-0000EE920000}"/>
    <cellStyle name="Normal 64 4 2 2 5 4" xfId="37786" xr:uid="{00000000-0005-0000-0000-0000EF920000}"/>
    <cellStyle name="Normal 64 4 2 2 6" xfId="37787" xr:uid="{00000000-0005-0000-0000-0000F0920000}"/>
    <cellStyle name="Normal 64 4 2 2 6 2" xfId="37788" xr:uid="{00000000-0005-0000-0000-0000F1920000}"/>
    <cellStyle name="Normal 64 4 2 2 6 3" xfId="37789" xr:uid="{00000000-0005-0000-0000-0000F2920000}"/>
    <cellStyle name="Normal 64 4 2 2 7" xfId="37790" xr:uid="{00000000-0005-0000-0000-0000F3920000}"/>
    <cellStyle name="Normal 64 4 2 2 8" xfId="37791" xr:uid="{00000000-0005-0000-0000-0000F4920000}"/>
    <cellStyle name="Normal 64 4 2 2 9" xfId="37792" xr:uid="{00000000-0005-0000-0000-0000F5920000}"/>
    <cellStyle name="Normal 64 4 2 3" xfId="37793" xr:uid="{00000000-0005-0000-0000-0000F6920000}"/>
    <cellStyle name="Normal 64 4 2 3 2" xfId="37794" xr:uid="{00000000-0005-0000-0000-0000F7920000}"/>
    <cellStyle name="Normal 64 4 2 3 2 2" xfId="37795" xr:uid="{00000000-0005-0000-0000-0000F8920000}"/>
    <cellStyle name="Normal 64 4 2 3 2 3" xfId="37796" xr:uid="{00000000-0005-0000-0000-0000F9920000}"/>
    <cellStyle name="Normal 64 4 2 3 2 4" xfId="37797" xr:uid="{00000000-0005-0000-0000-0000FA920000}"/>
    <cellStyle name="Normal 64 4 2 3 3" xfId="37798" xr:uid="{00000000-0005-0000-0000-0000FB920000}"/>
    <cellStyle name="Normal 64 4 2 3 3 2" xfId="37799" xr:uid="{00000000-0005-0000-0000-0000FC920000}"/>
    <cellStyle name="Normal 64 4 2 3 3 3" xfId="37800" xr:uid="{00000000-0005-0000-0000-0000FD920000}"/>
    <cellStyle name="Normal 64 4 2 3 4" xfId="37801" xr:uid="{00000000-0005-0000-0000-0000FE920000}"/>
    <cellStyle name="Normal 64 4 2 3 5" xfId="37802" xr:uid="{00000000-0005-0000-0000-0000FF920000}"/>
    <cellStyle name="Normal 64 4 2 3 6" xfId="37803" xr:uid="{00000000-0005-0000-0000-000000930000}"/>
    <cellStyle name="Normal 64 4 2 4" xfId="37804" xr:uid="{00000000-0005-0000-0000-000001930000}"/>
    <cellStyle name="Normal 64 4 2 4 2" xfId="37805" xr:uid="{00000000-0005-0000-0000-000002930000}"/>
    <cellStyle name="Normal 64 4 2 4 3" xfId="37806" xr:uid="{00000000-0005-0000-0000-000003930000}"/>
    <cellStyle name="Normal 64 4 2 4 4" xfId="37807" xr:uid="{00000000-0005-0000-0000-000004930000}"/>
    <cellStyle name="Normal 64 4 2 5" xfId="37808" xr:uid="{00000000-0005-0000-0000-000005930000}"/>
    <cellStyle name="Normal 64 4 2 5 2" xfId="37809" xr:uid="{00000000-0005-0000-0000-000006930000}"/>
    <cellStyle name="Normal 64 4 2 5 3" xfId="37810" xr:uid="{00000000-0005-0000-0000-000007930000}"/>
    <cellStyle name="Normal 64 4 2 5 4" xfId="37811" xr:uid="{00000000-0005-0000-0000-000008930000}"/>
    <cellStyle name="Normal 64 4 2 6" xfId="37812" xr:uid="{00000000-0005-0000-0000-000009930000}"/>
    <cellStyle name="Normal 64 4 2 6 2" xfId="37813" xr:uid="{00000000-0005-0000-0000-00000A930000}"/>
    <cellStyle name="Normal 64 4 2 6 3" xfId="37814" xr:uid="{00000000-0005-0000-0000-00000B930000}"/>
    <cellStyle name="Normal 64 4 2 6 4" xfId="37815" xr:uid="{00000000-0005-0000-0000-00000C930000}"/>
    <cellStyle name="Normal 64 4 2 7" xfId="37816" xr:uid="{00000000-0005-0000-0000-00000D930000}"/>
    <cellStyle name="Normal 64 4 2 7 2" xfId="37817" xr:uid="{00000000-0005-0000-0000-00000E930000}"/>
    <cellStyle name="Normal 64 4 2 7 3" xfId="37818" xr:uid="{00000000-0005-0000-0000-00000F930000}"/>
    <cellStyle name="Normal 64 4 2 8" xfId="37819" xr:uid="{00000000-0005-0000-0000-000010930000}"/>
    <cellStyle name="Normal 64 4 2 9" xfId="37820" xr:uid="{00000000-0005-0000-0000-000011930000}"/>
    <cellStyle name="Normal 64 4 3" xfId="37821" xr:uid="{00000000-0005-0000-0000-000012930000}"/>
    <cellStyle name="Normal 64 4 3 2" xfId="37822" xr:uid="{00000000-0005-0000-0000-000013930000}"/>
    <cellStyle name="Normal 64 4 3 2 2" xfId="37823" xr:uid="{00000000-0005-0000-0000-000014930000}"/>
    <cellStyle name="Normal 64 4 3 2 2 2" xfId="37824" xr:uid="{00000000-0005-0000-0000-000015930000}"/>
    <cellStyle name="Normal 64 4 3 2 2 3" xfId="37825" xr:uid="{00000000-0005-0000-0000-000016930000}"/>
    <cellStyle name="Normal 64 4 3 2 2 4" xfId="37826" xr:uid="{00000000-0005-0000-0000-000017930000}"/>
    <cellStyle name="Normal 64 4 3 2 3" xfId="37827" xr:uid="{00000000-0005-0000-0000-000018930000}"/>
    <cellStyle name="Normal 64 4 3 2 3 2" xfId="37828" xr:uid="{00000000-0005-0000-0000-000019930000}"/>
    <cellStyle name="Normal 64 4 3 2 3 3" xfId="37829" xr:uid="{00000000-0005-0000-0000-00001A930000}"/>
    <cellStyle name="Normal 64 4 3 2 4" xfId="37830" xr:uid="{00000000-0005-0000-0000-00001B930000}"/>
    <cellStyle name="Normal 64 4 3 2 5" xfId="37831" xr:uid="{00000000-0005-0000-0000-00001C930000}"/>
    <cellStyle name="Normal 64 4 3 2 6" xfId="37832" xr:uid="{00000000-0005-0000-0000-00001D930000}"/>
    <cellStyle name="Normal 64 4 3 3" xfId="37833" xr:uid="{00000000-0005-0000-0000-00001E930000}"/>
    <cellStyle name="Normal 64 4 3 3 2" xfId="37834" xr:uid="{00000000-0005-0000-0000-00001F930000}"/>
    <cellStyle name="Normal 64 4 3 3 3" xfId="37835" xr:uid="{00000000-0005-0000-0000-000020930000}"/>
    <cellStyle name="Normal 64 4 3 3 4" xfId="37836" xr:uid="{00000000-0005-0000-0000-000021930000}"/>
    <cellStyle name="Normal 64 4 3 4" xfId="37837" xr:uid="{00000000-0005-0000-0000-000022930000}"/>
    <cellStyle name="Normal 64 4 3 4 2" xfId="37838" xr:uid="{00000000-0005-0000-0000-000023930000}"/>
    <cellStyle name="Normal 64 4 3 4 3" xfId="37839" xr:uid="{00000000-0005-0000-0000-000024930000}"/>
    <cellStyle name="Normal 64 4 3 4 4" xfId="37840" xr:uid="{00000000-0005-0000-0000-000025930000}"/>
    <cellStyle name="Normal 64 4 3 5" xfId="37841" xr:uid="{00000000-0005-0000-0000-000026930000}"/>
    <cellStyle name="Normal 64 4 3 5 2" xfId="37842" xr:uid="{00000000-0005-0000-0000-000027930000}"/>
    <cellStyle name="Normal 64 4 3 5 3" xfId="37843" xr:uid="{00000000-0005-0000-0000-000028930000}"/>
    <cellStyle name="Normal 64 4 3 5 4" xfId="37844" xr:uid="{00000000-0005-0000-0000-000029930000}"/>
    <cellStyle name="Normal 64 4 3 6" xfId="37845" xr:uid="{00000000-0005-0000-0000-00002A930000}"/>
    <cellStyle name="Normal 64 4 3 6 2" xfId="37846" xr:uid="{00000000-0005-0000-0000-00002B930000}"/>
    <cellStyle name="Normal 64 4 3 6 3" xfId="37847" xr:uid="{00000000-0005-0000-0000-00002C930000}"/>
    <cellStyle name="Normal 64 4 3 7" xfId="37848" xr:uid="{00000000-0005-0000-0000-00002D930000}"/>
    <cellStyle name="Normal 64 4 3 8" xfId="37849" xr:uid="{00000000-0005-0000-0000-00002E930000}"/>
    <cellStyle name="Normal 64 4 3 9" xfId="37850" xr:uid="{00000000-0005-0000-0000-00002F930000}"/>
    <cellStyle name="Normal 64 4 4" xfId="37851" xr:uid="{00000000-0005-0000-0000-000030930000}"/>
    <cellStyle name="Normal 64 4 4 2" xfId="37852" xr:uid="{00000000-0005-0000-0000-000031930000}"/>
    <cellStyle name="Normal 64 4 4 2 2" xfId="37853" xr:uid="{00000000-0005-0000-0000-000032930000}"/>
    <cellStyle name="Normal 64 4 4 2 3" xfId="37854" xr:uid="{00000000-0005-0000-0000-000033930000}"/>
    <cellStyle name="Normal 64 4 4 2 4" xfId="37855" xr:uid="{00000000-0005-0000-0000-000034930000}"/>
    <cellStyle name="Normal 64 4 4 3" xfId="37856" xr:uid="{00000000-0005-0000-0000-000035930000}"/>
    <cellStyle name="Normal 64 4 4 3 2" xfId="37857" xr:uid="{00000000-0005-0000-0000-000036930000}"/>
    <cellStyle name="Normal 64 4 4 3 3" xfId="37858" xr:uid="{00000000-0005-0000-0000-000037930000}"/>
    <cellStyle name="Normal 64 4 4 4" xfId="37859" xr:uid="{00000000-0005-0000-0000-000038930000}"/>
    <cellStyle name="Normal 64 4 4 5" xfId="37860" xr:uid="{00000000-0005-0000-0000-000039930000}"/>
    <cellStyle name="Normal 64 4 4 6" xfId="37861" xr:uid="{00000000-0005-0000-0000-00003A930000}"/>
    <cellStyle name="Normal 64 4 5" xfId="37862" xr:uid="{00000000-0005-0000-0000-00003B930000}"/>
    <cellStyle name="Normal 64 4 5 2" xfId="37863" xr:uid="{00000000-0005-0000-0000-00003C930000}"/>
    <cellStyle name="Normal 64 4 5 3" xfId="37864" xr:uid="{00000000-0005-0000-0000-00003D930000}"/>
    <cellStyle name="Normal 64 4 5 4" xfId="37865" xr:uid="{00000000-0005-0000-0000-00003E930000}"/>
    <cellStyle name="Normal 64 4 6" xfId="37866" xr:uid="{00000000-0005-0000-0000-00003F930000}"/>
    <cellStyle name="Normal 64 4 6 2" xfId="37867" xr:uid="{00000000-0005-0000-0000-000040930000}"/>
    <cellStyle name="Normal 64 4 6 3" xfId="37868" xr:uid="{00000000-0005-0000-0000-000041930000}"/>
    <cellStyle name="Normal 64 4 6 4" xfId="37869" xr:uid="{00000000-0005-0000-0000-000042930000}"/>
    <cellStyle name="Normal 64 4 7" xfId="37870" xr:uid="{00000000-0005-0000-0000-000043930000}"/>
    <cellStyle name="Normal 64 4 7 2" xfId="37871" xr:uid="{00000000-0005-0000-0000-000044930000}"/>
    <cellStyle name="Normal 64 4 7 3" xfId="37872" xr:uid="{00000000-0005-0000-0000-000045930000}"/>
    <cellStyle name="Normal 64 4 7 4" xfId="37873" xr:uid="{00000000-0005-0000-0000-000046930000}"/>
    <cellStyle name="Normal 64 4 8" xfId="37874" xr:uid="{00000000-0005-0000-0000-000047930000}"/>
    <cellStyle name="Normal 64 4 8 2" xfId="37875" xr:uid="{00000000-0005-0000-0000-000048930000}"/>
    <cellStyle name="Normal 64 4 8 3" xfId="37876" xr:uid="{00000000-0005-0000-0000-000049930000}"/>
    <cellStyle name="Normal 64 4 9" xfId="37877" xr:uid="{00000000-0005-0000-0000-00004A930000}"/>
    <cellStyle name="Normal 64 5" xfId="37878" xr:uid="{00000000-0005-0000-0000-00004B930000}"/>
    <cellStyle name="Normal 64 5 10" xfId="37879" xr:uid="{00000000-0005-0000-0000-00004C930000}"/>
    <cellStyle name="Normal 64 5 11" xfId="37880" xr:uid="{00000000-0005-0000-0000-00004D930000}"/>
    <cellStyle name="Normal 64 5 2" xfId="37881" xr:uid="{00000000-0005-0000-0000-00004E930000}"/>
    <cellStyle name="Normal 64 5 2 10" xfId="37882" xr:uid="{00000000-0005-0000-0000-00004F930000}"/>
    <cellStyle name="Normal 64 5 2 2" xfId="37883" xr:uid="{00000000-0005-0000-0000-000050930000}"/>
    <cellStyle name="Normal 64 5 2 2 2" xfId="37884" xr:uid="{00000000-0005-0000-0000-000051930000}"/>
    <cellStyle name="Normal 64 5 2 2 2 2" xfId="37885" xr:uid="{00000000-0005-0000-0000-000052930000}"/>
    <cellStyle name="Normal 64 5 2 2 2 2 2" xfId="37886" xr:uid="{00000000-0005-0000-0000-000053930000}"/>
    <cellStyle name="Normal 64 5 2 2 2 2 3" xfId="37887" xr:uid="{00000000-0005-0000-0000-000054930000}"/>
    <cellStyle name="Normal 64 5 2 2 2 2 4" xfId="37888" xr:uid="{00000000-0005-0000-0000-000055930000}"/>
    <cellStyle name="Normal 64 5 2 2 2 3" xfId="37889" xr:uid="{00000000-0005-0000-0000-000056930000}"/>
    <cellStyle name="Normal 64 5 2 2 2 3 2" xfId="37890" xr:uid="{00000000-0005-0000-0000-000057930000}"/>
    <cellStyle name="Normal 64 5 2 2 2 3 3" xfId="37891" xr:uid="{00000000-0005-0000-0000-000058930000}"/>
    <cellStyle name="Normal 64 5 2 2 2 4" xfId="37892" xr:uid="{00000000-0005-0000-0000-000059930000}"/>
    <cellStyle name="Normal 64 5 2 2 2 5" xfId="37893" xr:uid="{00000000-0005-0000-0000-00005A930000}"/>
    <cellStyle name="Normal 64 5 2 2 2 6" xfId="37894" xr:uid="{00000000-0005-0000-0000-00005B930000}"/>
    <cellStyle name="Normal 64 5 2 2 3" xfId="37895" xr:uid="{00000000-0005-0000-0000-00005C930000}"/>
    <cellStyle name="Normal 64 5 2 2 3 2" xfId="37896" xr:uid="{00000000-0005-0000-0000-00005D930000}"/>
    <cellStyle name="Normal 64 5 2 2 3 3" xfId="37897" xr:uid="{00000000-0005-0000-0000-00005E930000}"/>
    <cellStyle name="Normal 64 5 2 2 3 4" xfId="37898" xr:uid="{00000000-0005-0000-0000-00005F930000}"/>
    <cellStyle name="Normal 64 5 2 2 4" xfId="37899" xr:uid="{00000000-0005-0000-0000-000060930000}"/>
    <cellStyle name="Normal 64 5 2 2 4 2" xfId="37900" xr:uid="{00000000-0005-0000-0000-000061930000}"/>
    <cellStyle name="Normal 64 5 2 2 4 3" xfId="37901" xr:uid="{00000000-0005-0000-0000-000062930000}"/>
    <cellStyle name="Normal 64 5 2 2 4 4" xfId="37902" xr:uid="{00000000-0005-0000-0000-000063930000}"/>
    <cellStyle name="Normal 64 5 2 2 5" xfId="37903" xr:uid="{00000000-0005-0000-0000-000064930000}"/>
    <cellStyle name="Normal 64 5 2 2 5 2" xfId="37904" xr:uid="{00000000-0005-0000-0000-000065930000}"/>
    <cellStyle name="Normal 64 5 2 2 5 3" xfId="37905" xr:uid="{00000000-0005-0000-0000-000066930000}"/>
    <cellStyle name="Normal 64 5 2 2 5 4" xfId="37906" xr:uid="{00000000-0005-0000-0000-000067930000}"/>
    <cellStyle name="Normal 64 5 2 2 6" xfId="37907" xr:uid="{00000000-0005-0000-0000-000068930000}"/>
    <cellStyle name="Normal 64 5 2 2 6 2" xfId="37908" xr:uid="{00000000-0005-0000-0000-000069930000}"/>
    <cellStyle name="Normal 64 5 2 2 6 3" xfId="37909" xr:uid="{00000000-0005-0000-0000-00006A930000}"/>
    <cellStyle name="Normal 64 5 2 2 7" xfId="37910" xr:uid="{00000000-0005-0000-0000-00006B930000}"/>
    <cellStyle name="Normal 64 5 2 2 8" xfId="37911" xr:uid="{00000000-0005-0000-0000-00006C930000}"/>
    <cellStyle name="Normal 64 5 2 2 9" xfId="37912" xr:uid="{00000000-0005-0000-0000-00006D930000}"/>
    <cellStyle name="Normal 64 5 2 3" xfId="37913" xr:uid="{00000000-0005-0000-0000-00006E930000}"/>
    <cellStyle name="Normal 64 5 2 3 2" xfId="37914" xr:uid="{00000000-0005-0000-0000-00006F930000}"/>
    <cellStyle name="Normal 64 5 2 3 2 2" xfId="37915" xr:uid="{00000000-0005-0000-0000-000070930000}"/>
    <cellStyle name="Normal 64 5 2 3 2 3" xfId="37916" xr:uid="{00000000-0005-0000-0000-000071930000}"/>
    <cellStyle name="Normal 64 5 2 3 2 4" xfId="37917" xr:uid="{00000000-0005-0000-0000-000072930000}"/>
    <cellStyle name="Normal 64 5 2 3 3" xfId="37918" xr:uid="{00000000-0005-0000-0000-000073930000}"/>
    <cellStyle name="Normal 64 5 2 3 3 2" xfId="37919" xr:uid="{00000000-0005-0000-0000-000074930000}"/>
    <cellStyle name="Normal 64 5 2 3 3 3" xfId="37920" xr:uid="{00000000-0005-0000-0000-000075930000}"/>
    <cellStyle name="Normal 64 5 2 3 4" xfId="37921" xr:uid="{00000000-0005-0000-0000-000076930000}"/>
    <cellStyle name="Normal 64 5 2 3 5" xfId="37922" xr:uid="{00000000-0005-0000-0000-000077930000}"/>
    <cellStyle name="Normal 64 5 2 3 6" xfId="37923" xr:uid="{00000000-0005-0000-0000-000078930000}"/>
    <cellStyle name="Normal 64 5 2 4" xfId="37924" xr:uid="{00000000-0005-0000-0000-000079930000}"/>
    <cellStyle name="Normal 64 5 2 4 2" xfId="37925" xr:uid="{00000000-0005-0000-0000-00007A930000}"/>
    <cellStyle name="Normal 64 5 2 4 3" xfId="37926" xr:uid="{00000000-0005-0000-0000-00007B930000}"/>
    <cellStyle name="Normal 64 5 2 4 4" xfId="37927" xr:uid="{00000000-0005-0000-0000-00007C930000}"/>
    <cellStyle name="Normal 64 5 2 5" xfId="37928" xr:uid="{00000000-0005-0000-0000-00007D930000}"/>
    <cellStyle name="Normal 64 5 2 5 2" xfId="37929" xr:uid="{00000000-0005-0000-0000-00007E930000}"/>
    <cellStyle name="Normal 64 5 2 5 3" xfId="37930" xr:uid="{00000000-0005-0000-0000-00007F930000}"/>
    <cellStyle name="Normal 64 5 2 5 4" xfId="37931" xr:uid="{00000000-0005-0000-0000-000080930000}"/>
    <cellStyle name="Normal 64 5 2 6" xfId="37932" xr:uid="{00000000-0005-0000-0000-000081930000}"/>
    <cellStyle name="Normal 64 5 2 6 2" xfId="37933" xr:uid="{00000000-0005-0000-0000-000082930000}"/>
    <cellStyle name="Normal 64 5 2 6 3" xfId="37934" xr:uid="{00000000-0005-0000-0000-000083930000}"/>
    <cellStyle name="Normal 64 5 2 6 4" xfId="37935" xr:uid="{00000000-0005-0000-0000-000084930000}"/>
    <cellStyle name="Normal 64 5 2 7" xfId="37936" xr:uid="{00000000-0005-0000-0000-000085930000}"/>
    <cellStyle name="Normal 64 5 2 7 2" xfId="37937" xr:uid="{00000000-0005-0000-0000-000086930000}"/>
    <cellStyle name="Normal 64 5 2 7 3" xfId="37938" xr:uid="{00000000-0005-0000-0000-000087930000}"/>
    <cellStyle name="Normal 64 5 2 8" xfId="37939" xr:uid="{00000000-0005-0000-0000-000088930000}"/>
    <cellStyle name="Normal 64 5 2 9" xfId="37940" xr:uid="{00000000-0005-0000-0000-000089930000}"/>
    <cellStyle name="Normal 64 5 3" xfId="37941" xr:uid="{00000000-0005-0000-0000-00008A930000}"/>
    <cellStyle name="Normal 64 5 3 2" xfId="37942" xr:uid="{00000000-0005-0000-0000-00008B930000}"/>
    <cellStyle name="Normal 64 5 3 2 2" xfId="37943" xr:uid="{00000000-0005-0000-0000-00008C930000}"/>
    <cellStyle name="Normal 64 5 3 2 2 2" xfId="37944" xr:uid="{00000000-0005-0000-0000-00008D930000}"/>
    <cellStyle name="Normal 64 5 3 2 2 3" xfId="37945" xr:uid="{00000000-0005-0000-0000-00008E930000}"/>
    <cellStyle name="Normal 64 5 3 2 2 4" xfId="37946" xr:uid="{00000000-0005-0000-0000-00008F930000}"/>
    <cellStyle name="Normal 64 5 3 2 3" xfId="37947" xr:uid="{00000000-0005-0000-0000-000090930000}"/>
    <cellStyle name="Normal 64 5 3 2 3 2" xfId="37948" xr:uid="{00000000-0005-0000-0000-000091930000}"/>
    <cellStyle name="Normal 64 5 3 2 3 3" xfId="37949" xr:uid="{00000000-0005-0000-0000-000092930000}"/>
    <cellStyle name="Normal 64 5 3 2 4" xfId="37950" xr:uid="{00000000-0005-0000-0000-000093930000}"/>
    <cellStyle name="Normal 64 5 3 2 5" xfId="37951" xr:uid="{00000000-0005-0000-0000-000094930000}"/>
    <cellStyle name="Normal 64 5 3 2 6" xfId="37952" xr:uid="{00000000-0005-0000-0000-000095930000}"/>
    <cellStyle name="Normal 64 5 3 3" xfId="37953" xr:uid="{00000000-0005-0000-0000-000096930000}"/>
    <cellStyle name="Normal 64 5 3 3 2" xfId="37954" xr:uid="{00000000-0005-0000-0000-000097930000}"/>
    <cellStyle name="Normal 64 5 3 3 3" xfId="37955" xr:uid="{00000000-0005-0000-0000-000098930000}"/>
    <cellStyle name="Normal 64 5 3 3 4" xfId="37956" xr:uid="{00000000-0005-0000-0000-000099930000}"/>
    <cellStyle name="Normal 64 5 3 4" xfId="37957" xr:uid="{00000000-0005-0000-0000-00009A930000}"/>
    <cellStyle name="Normal 64 5 3 4 2" xfId="37958" xr:uid="{00000000-0005-0000-0000-00009B930000}"/>
    <cellStyle name="Normal 64 5 3 4 3" xfId="37959" xr:uid="{00000000-0005-0000-0000-00009C930000}"/>
    <cellStyle name="Normal 64 5 3 4 4" xfId="37960" xr:uid="{00000000-0005-0000-0000-00009D930000}"/>
    <cellStyle name="Normal 64 5 3 5" xfId="37961" xr:uid="{00000000-0005-0000-0000-00009E930000}"/>
    <cellStyle name="Normal 64 5 3 5 2" xfId="37962" xr:uid="{00000000-0005-0000-0000-00009F930000}"/>
    <cellStyle name="Normal 64 5 3 5 3" xfId="37963" xr:uid="{00000000-0005-0000-0000-0000A0930000}"/>
    <cellStyle name="Normal 64 5 3 5 4" xfId="37964" xr:uid="{00000000-0005-0000-0000-0000A1930000}"/>
    <cellStyle name="Normal 64 5 3 6" xfId="37965" xr:uid="{00000000-0005-0000-0000-0000A2930000}"/>
    <cellStyle name="Normal 64 5 3 6 2" xfId="37966" xr:uid="{00000000-0005-0000-0000-0000A3930000}"/>
    <cellStyle name="Normal 64 5 3 6 3" xfId="37967" xr:uid="{00000000-0005-0000-0000-0000A4930000}"/>
    <cellStyle name="Normal 64 5 3 7" xfId="37968" xr:uid="{00000000-0005-0000-0000-0000A5930000}"/>
    <cellStyle name="Normal 64 5 3 8" xfId="37969" xr:uid="{00000000-0005-0000-0000-0000A6930000}"/>
    <cellStyle name="Normal 64 5 3 9" xfId="37970" xr:uid="{00000000-0005-0000-0000-0000A7930000}"/>
    <cellStyle name="Normal 64 5 4" xfId="37971" xr:uid="{00000000-0005-0000-0000-0000A8930000}"/>
    <cellStyle name="Normal 64 5 4 2" xfId="37972" xr:uid="{00000000-0005-0000-0000-0000A9930000}"/>
    <cellStyle name="Normal 64 5 4 2 2" xfId="37973" xr:uid="{00000000-0005-0000-0000-0000AA930000}"/>
    <cellStyle name="Normal 64 5 4 2 3" xfId="37974" xr:uid="{00000000-0005-0000-0000-0000AB930000}"/>
    <cellStyle name="Normal 64 5 4 2 4" xfId="37975" xr:uid="{00000000-0005-0000-0000-0000AC930000}"/>
    <cellStyle name="Normal 64 5 4 3" xfId="37976" xr:uid="{00000000-0005-0000-0000-0000AD930000}"/>
    <cellStyle name="Normal 64 5 4 3 2" xfId="37977" xr:uid="{00000000-0005-0000-0000-0000AE930000}"/>
    <cellStyle name="Normal 64 5 4 3 3" xfId="37978" xr:uid="{00000000-0005-0000-0000-0000AF930000}"/>
    <cellStyle name="Normal 64 5 4 4" xfId="37979" xr:uid="{00000000-0005-0000-0000-0000B0930000}"/>
    <cellStyle name="Normal 64 5 4 5" xfId="37980" xr:uid="{00000000-0005-0000-0000-0000B1930000}"/>
    <cellStyle name="Normal 64 5 4 6" xfId="37981" xr:uid="{00000000-0005-0000-0000-0000B2930000}"/>
    <cellStyle name="Normal 64 5 5" xfId="37982" xr:uid="{00000000-0005-0000-0000-0000B3930000}"/>
    <cellStyle name="Normal 64 5 5 2" xfId="37983" xr:uid="{00000000-0005-0000-0000-0000B4930000}"/>
    <cellStyle name="Normal 64 5 5 3" xfId="37984" xr:uid="{00000000-0005-0000-0000-0000B5930000}"/>
    <cellStyle name="Normal 64 5 5 4" xfId="37985" xr:uid="{00000000-0005-0000-0000-0000B6930000}"/>
    <cellStyle name="Normal 64 5 6" xfId="37986" xr:uid="{00000000-0005-0000-0000-0000B7930000}"/>
    <cellStyle name="Normal 64 5 6 2" xfId="37987" xr:uid="{00000000-0005-0000-0000-0000B8930000}"/>
    <cellStyle name="Normal 64 5 6 3" xfId="37988" xr:uid="{00000000-0005-0000-0000-0000B9930000}"/>
    <cellStyle name="Normal 64 5 6 4" xfId="37989" xr:uid="{00000000-0005-0000-0000-0000BA930000}"/>
    <cellStyle name="Normal 64 5 7" xfId="37990" xr:uid="{00000000-0005-0000-0000-0000BB930000}"/>
    <cellStyle name="Normal 64 5 7 2" xfId="37991" xr:uid="{00000000-0005-0000-0000-0000BC930000}"/>
    <cellStyle name="Normal 64 5 7 3" xfId="37992" xr:uid="{00000000-0005-0000-0000-0000BD930000}"/>
    <cellStyle name="Normal 64 5 7 4" xfId="37993" xr:uid="{00000000-0005-0000-0000-0000BE930000}"/>
    <cellStyle name="Normal 64 5 8" xfId="37994" xr:uid="{00000000-0005-0000-0000-0000BF930000}"/>
    <cellStyle name="Normal 64 5 8 2" xfId="37995" xr:uid="{00000000-0005-0000-0000-0000C0930000}"/>
    <cellStyle name="Normal 64 5 8 3" xfId="37996" xr:uid="{00000000-0005-0000-0000-0000C1930000}"/>
    <cellStyle name="Normal 64 5 9" xfId="37997" xr:uid="{00000000-0005-0000-0000-0000C2930000}"/>
    <cellStyle name="Normal 64 6" xfId="37998" xr:uid="{00000000-0005-0000-0000-0000C3930000}"/>
    <cellStyle name="Normal 64 6 10" xfId="37999" xr:uid="{00000000-0005-0000-0000-0000C4930000}"/>
    <cellStyle name="Normal 64 6 2" xfId="38000" xr:uid="{00000000-0005-0000-0000-0000C5930000}"/>
    <cellStyle name="Normal 64 6 2 2" xfId="38001" xr:uid="{00000000-0005-0000-0000-0000C6930000}"/>
    <cellStyle name="Normal 64 6 2 2 2" xfId="38002" xr:uid="{00000000-0005-0000-0000-0000C7930000}"/>
    <cellStyle name="Normal 64 6 2 2 2 2" xfId="38003" xr:uid="{00000000-0005-0000-0000-0000C8930000}"/>
    <cellStyle name="Normal 64 6 2 2 2 3" xfId="38004" xr:uid="{00000000-0005-0000-0000-0000C9930000}"/>
    <cellStyle name="Normal 64 6 2 2 2 4" xfId="38005" xr:uid="{00000000-0005-0000-0000-0000CA930000}"/>
    <cellStyle name="Normal 64 6 2 2 3" xfId="38006" xr:uid="{00000000-0005-0000-0000-0000CB930000}"/>
    <cellStyle name="Normal 64 6 2 2 3 2" xfId="38007" xr:uid="{00000000-0005-0000-0000-0000CC930000}"/>
    <cellStyle name="Normal 64 6 2 2 3 3" xfId="38008" xr:uid="{00000000-0005-0000-0000-0000CD930000}"/>
    <cellStyle name="Normal 64 6 2 2 4" xfId="38009" xr:uid="{00000000-0005-0000-0000-0000CE930000}"/>
    <cellStyle name="Normal 64 6 2 2 5" xfId="38010" xr:uid="{00000000-0005-0000-0000-0000CF930000}"/>
    <cellStyle name="Normal 64 6 2 2 6" xfId="38011" xr:uid="{00000000-0005-0000-0000-0000D0930000}"/>
    <cellStyle name="Normal 64 6 2 3" xfId="38012" xr:uid="{00000000-0005-0000-0000-0000D1930000}"/>
    <cellStyle name="Normal 64 6 2 3 2" xfId="38013" xr:uid="{00000000-0005-0000-0000-0000D2930000}"/>
    <cellStyle name="Normal 64 6 2 3 3" xfId="38014" xr:uid="{00000000-0005-0000-0000-0000D3930000}"/>
    <cellStyle name="Normal 64 6 2 3 4" xfId="38015" xr:uid="{00000000-0005-0000-0000-0000D4930000}"/>
    <cellStyle name="Normal 64 6 2 4" xfId="38016" xr:uid="{00000000-0005-0000-0000-0000D5930000}"/>
    <cellStyle name="Normal 64 6 2 4 2" xfId="38017" xr:uid="{00000000-0005-0000-0000-0000D6930000}"/>
    <cellStyle name="Normal 64 6 2 4 3" xfId="38018" xr:uid="{00000000-0005-0000-0000-0000D7930000}"/>
    <cellStyle name="Normal 64 6 2 4 4" xfId="38019" xr:uid="{00000000-0005-0000-0000-0000D8930000}"/>
    <cellStyle name="Normal 64 6 2 5" xfId="38020" xr:uid="{00000000-0005-0000-0000-0000D9930000}"/>
    <cellStyle name="Normal 64 6 2 5 2" xfId="38021" xr:uid="{00000000-0005-0000-0000-0000DA930000}"/>
    <cellStyle name="Normal 64 6 2 5 3" xfId="38022" xr:uid="{00000000-0005-0000-0000-0000DB930000}"/>
    <cellStyle name="Normal 64 6 2 5 4" xfId="38023" xr:uid="{00000000-0005-0000-0000-0000DC930000}"/>
    <cellStyle name="Normal 64 6 2 6" xfId="38024" xr:uid="{00000000-0005-0000-0000-0000DD930000}"/>
    <cellStyle name="Normal 64 6 2 6 2" xfId="38025" xr:uid="{00000000-0005-0000-0000-0000DE930000}"/>
    <cellStyle name="Normal 64 6 2 6 3" xfId="38026" xr:uid="{00000000-0005-0000-0000-0000DF930000}"/>
    <cellStyle name="Normal 64 6 2 7" xfId="38027" xr:uid="{00000000-0005-0000-0000-0000E0930000}"/>
    <cellStyle name="Normal 64 6 2 8" xfId="38028" xr:uid="{00000000-0005-0000-0000-0000E1930000}"/>
    <cellStyle name="Normal 64 6 2 9" xfId="38029" xr:uid="{00000000-0005-0000-0000-0000E2930000}"/>
    <cellStyle name="Normal 64 6 3" xfId="38030" xr:uid="{00000000-0005-0000-0000-0000E3930000}"/>
    <cellStyle name="Normal 64 6 3 2" xfId="38031" xr:uid="{00000000-0005-0000-0000-0000E4930000}"/>
    <cellStyle name="Normal 64 6 3 2 2" xfId="38032" xr:uid="{00000000-0005-0000-0000-0000E5930000}"/>
    <cellStyle name="Normal 64 6 3 2 3" xfId="38033" xr:uid="{00000000-0005-0000-0000-0000E6930000}"/>
    <cellStyle name="Normal 64 6 3 2 4" xfId="38034" xr:uid="{00000000-0005-0000-0000-0000E7930000}"/>
    <cellStyle name="Normal 64 6 3 3" xfId="38035" xr:uid="{00000000-0005-0000-0000-0000E8930000}"/>
    <cellStyle name="Normal 64 6 3 3 2" xfId="38036" xr:uid="{00000000-0005-0000-0000-0000E9930000}"/>
    <cellStyle name="Normal 64 6 3 3 3" xfId="38037" xr:uid="{00000000-0005-0000-0000-0000EA930000}"/>
    <cellStyle name="Normal 64 6 3 4" xfId="38038" xr:uid="{00000000-0005-0000-0000-0000EB930000}"/>
    <cellStyle name="Normal 64 6 3 5" xfId="38039" xr:uid="{00000000-0005-0000-0000-0000EC930000}"/>
    <cellStyle name="Normal 64 6 3 6" xfId="38040" xr:uid="{00000000-0005-0000-0000-0000ED930000}"/>
    <cellStyle name="Normal 64 6 4" xfId="38041" xr:uid="{00000000-0005-0000-0000-0000EE930000}"/>
    <cellStyle name="Normal 64 6 4 2" xfId="38042" xr:uid="{00000000-0005-0000-0000-0000EF930000}"/>
    <cellStyle name="Normal 64 6 4 3" xfId="38043" xr:uid="{00000000-0005-0000-0000-0000F0930000}"/>
    <cellStyle name="Normal 64 6 4 4" xfId="38044" xr:uid="{00000000-0005-0000-0000-0000F1930000}"/>
    <cellStyle name="Normal 64 6 5" xfId="38045" xr:uid="{00000000-0005-0000-0000-0000F2930000}"/>
    <cellStyle name="Normal 64 6 5 2" xfId="38046" xr:uid="{00000000-0005-0000-0000-0000F3930000}"/>
    <cellStyle name="Normal 64 6 5 3" xfId="38047" xr:uid="{00000000-0005-0000-0000-0000F4930000}"/>
    <cellStyle name="Normal 64 6 5 4" xfId="38048" xr:uid="{00000000-0005-0000-0000-0000F5930000}"/>
    <cellStyle name="Normal 64 6 6" xfId="38049" xr:uid="{00000000-0005-0000-0000-0000F6930000}"/>
    <cellStyle name="Normal 64 6 6 2" xfId="38050" xr:uid="{00000000-0005-0000-0000-0000F7930000}"/>
    <cellStyle name="Normal 64 6 6 3" xfId="38051" xr:uid="{00000000-0005-0000-0000-0000F8930000}"/>
    <cellStyle name="Normal 64 6 6 4" xfId="38052" xr:uid="{00000000-0005-0000-0000-0000F9930000}"/>
    <cellStyle name="Normal 64 6 7" xfId="38053" xr:uid="{00000000-0005-0000-0000-0000FA930000}"/>
    <cellStyle name="Normal 64 6 7 2" xfId="38054" xr:uid="{00000000-0005-0000-0000-0000FB930000}"/>
    <cellStyle name="Normal 64 6 7 3" xfId="38055" xr:uid="{00000000-0005-0000-0000-0000FC930000}"/>
    <cellStyle name="Normal 64 6 8" xfId="38056" xr:uid="{00000000-0005-0000-0000-0000FD930000}"/>
    <cellStyle name="Normal 64 6 9" xfId="38057" xr:uid="{00000000-0005-0000-0000-0000FE930000}"/>
    <cellStyle name="Normal 64 7" xfId="38058" xr:uid="{00000000-0005-0000-0000-0000FF930000}"/>
    <cellStyle name="Normal 64 7 2" xfId="38059" xr:uid="{00000000-0005-0000-0000-000000940000}"/>
    <cellStyle name="Normal 64 7 2 2" xfId="38060" xr:uid="{00000000-0005-0000-0000-000001940000}"/>
    <cellStyle name="Normal 64 7 2 2 2" xfId="38061" xr:uid="{00000000-0005-0000-0000-000002940000}"/>
    <cellStyle name="Normal 64 7 2 2 3" xfId="38062" xr:uid="{00000000-0005-0000-0000-000003940000}"/>
    <cellStyle name="Normal 64 7 2 2 4" xfId="38063" xr:uid="{00000000-0005-0000-0000-000004940000}"/>
    <cellStyle name="Normal 64 7 2 3" xfId="38064" xr:uid="{00000000-0005-0000-0000-000005940000}"/>
    <cellStyle name="Normal 64 7 2 3 2" xfId="38065" xr:uid="{00000000-0005-0000-0000-000006940000}"/>
    <cellStyle name="Normal 64 7 2 3 3" xfId="38066" xr:uid="{00000000-0005-0000-0000-000007940000}"/>
    <cellStyle name="Normal 64 7 2 4" xfId="38067" xr:uid="{00000000-0005-0000-0000-000008940000}"/>
    <cellStyle name="Normal 64 7 2 5" xfId="38068" xr:uid="{00000000-0005-0000-0000-000009940000}"/>
    <cellStyle name="Normal 64 7 2 6" xfId="38069" xr:uid="{00000000-0005-0000-0000-00000A940000}"/>
    <cellStyle name="Normal 64 7 3" xfId="38070" xr:uid="{00000000-0005-0000-0000-00000B940000}"/>
    <cellStyle name="Normal 64 7 3 2" xfId="38071" xr:uid="{00000000-0005-0000-0000-00000C940000}"/>
    <cellStyle name="Normal 64 7 3 3" xfId="38072" xr:uid="{00000000-0005-0000-0000-00000D940000}"/>
    <cellStyle name="Normal 64 7 3 4" xfId="38073" xr:uid="{00000000-0005-0000-0000-00000E940000}"/>
    <cellStyle name="Normal 64 7 4" xfId="38074" xr:uid="{00000000-0005-0000-0000-00000F940000}"/>
    <cellStyle name="Normal 64 7 4 2" xfId="38075" xr:uid="{00000000-0005-0000-0000-000010940000}"/>
    <cellStyle name="Normal 64 7 4 3" xfId="38076" xr:uid="{00000000-0005-0000-0000-000011940000}"/>
    <cellStyle name="Normal 64 7 4 4" xfId="38077" xr:uid="{00000000-0005-0000-0000-000012940000}"/>
    <cellStyle name="Normal 64 7 5" xfId="38078" xr:uid="{00000000-0005-0000-0000-000013940000}"/>
    <cellStyle name="Normal 64 7 5 2" xfId="38079" xr:uid="{00000000-0005-0000-0000-000014940000}"/>
    <cellStyle name="Normal 64 7 5 3" xfId="38080" xr:uid="{00000000-0005-0000-0000-000015940000}"/>
    <cellStyle name="Normal 64 7 5 4" xfId="38081" xr:uid="{00000000-0005-0000-0000-000016940000}"/>
    <cellStyle name="Normal 64 7 6" xfId="38082" xr:uid="{00000000-0005-0000-0000-000017940000}"/>
    <cellStyle name="Normal 64 7 6 2" xfId="38083" xr:uid="{00000000-0005-0000-0000-000018940000}"/>
    <cellStyle name="Normal 64 7 6 3" xfId="38084" xr:uid="{00000000-0005-0000-0000-000019940000}"/>
    <cellStyle name="Normal 64 7 7" xfId="38085" xr:uid="{00000000-0005-0000-0000-00001A940000}"/>
    <cellStyle name="Normal 64 7 8" xfId="38086" xr:uid="{00000000-0005-0000-0000-00001B940000}"/>
    <cellStyle name="Normal 64 7 9" xfId="38087" xr:uid="{00000000-0005-0000-0000-00001C940000}"/>
    <cellStyle name="Normal 64 8" xfId="38088" xr:uid="{00000000-0005-0000-0000-00001D940000}"/>
    <cellStyle name="Normal 64 8 2" xfId="38089" xr:uid="{00000000-0005-0000-0000-00001E940000}"/>
    <cellStyle name="Normal 64 8 2 2" xfId="38090" xr:uid="{00000000-0005-0000-0000-00001F940000}"/>
    <cellStyle name="Normal 64 8 2 2 2" xfId="38091" xr:uid="{00000000-0005-0000-0000-000020940000}"/>
    <cellStyle name="Normal 64 8 2 2 3" xfId="38092" xr:uid="{00000000-0005-0000-0000-000021940000}"/>
    <cellStyle name="Normal 64 8 2 2 4" xfId="38093" xr:uid="{00000000-0005-0000-0000-000022940000}"/>
    <cellStyle name="Normal 64 8 2 3" xfId="38094" xr:uid="{00000000-0005-0000-0000-000023940000}"/>
    <cellStyle name="Normal 64 8 2 3 2" xfId="38095" xr:uid="{00000000-0005-0000-0000-000024940000}"/>
    <cellStyle name="Normal 64 8 2 3 3" xfId="38096" xr:uid="{00000000-0005-0000-0000-000025940000}"/>
    <cellStyle name="Normal 64 8 2 4" xfId="38097" xr:uid="{00000000-0005-0000-0000-000026940000}"/>
    <cellStyle name="Normal 64 8 2 5" xfId="38098" xr:uid="{00000000-0005-0000-0000-000027940000}"/>
    <cellStyle name="Normal 64 8 2 6" xfId="38099" xr:uid="{00000000-0005-0000-0000-000028940000}"/>
    <cellStyle name="Normal 64 8 3" xfId="38100" xr:uid="{00000000-0005-0000-0000-000029940000}"/>
    <cellStyle name="Normal 64 8 3 2" xfId="38101" xr:uid="{00000000-0005-0000-0000-00002A940000}"/>
    <cellStyle name="Normal 64 8 3 3" xfId="38102" xr:uid="{00000000-0005-0000-0000-00002B940000}"/>
    <cellStyle name="Normal 64 8 3 4" xfId="38103" xr:uid="{00000000-0005-0000-0000-00002C940000}"/>
    <cellStyle name="Normal 64 8 4" xfId="38104" xr:uid="{00000000-0005-0000-0000-00002D940000}"/>
    <cellStyle name="Normal 64 8 4 2" xfId="38105" xr:uid="{00000000-0005-0000-0000-00002E940000}"/>
    <cellStyle name="Normal 64 8 4 3" xfId="38106" xr:uid="{00000000-0005-0000-0000-00002F940000}"/>
    <cellStyle name="Normal 64 8 4 4" xfId="38107" xr:uid="{00000000-0005-0000-0000-000030940000}"/>
    <cellStyle name="Normal 64 8 5" xfId="38108" xr:uid="{00000000-0005-0000-0000-000031940000}"/>
    <cellStyle name="Normal 64 8 5 2" xfId="38109" xr:uid="{00000000-0005-0000-0000-000032940000}"/>
    <cellStyle name="Normal 64 8 5 3" xfId="38110" xr:uid="{00000000-0005-0000-0000-000033940000}"/>
    <cellStyle name="Normal 64 8 5 4" xfId="38111" xr:uid="{00000000-0005-0000-0000-000034940000}"/>
    <cellStyle name="Normal 64 8 6" xfId="38112" xr:uid="{00000000-0005-0000-0000-000035940000}"/>
    <cellStyle name="Normal 64 8 6 2" xfId="38113" xr:uid="{00000000-0005-0000-0000-000036940000}"/>
    <cellStyle name="Normal 64 8 6 3" xfId="38114" xr:uid="{00000000-0005-0000-0000-000037940000}"/>
    <cellStyle name="Normal 64 8 7" xfId="38115" xr:uid="{00000000-0005-0000-0000-000038940000}"/>
    <cellStyle name="Normal 64 8 8" xfId="38116" xr:uid="{00000000-0005-0000-0000-000039940000}"/>
    <cellStyle name="Normal 64 8 9" xfId="38117" xr:uid="{00000000-0005-0000-0000-00003A940000}"/>
    <cellStyle name="Normal 64 9" xfId="38118" xr:uid="{00000000-0005-0000-0000-00003B940000}"/>
    <cellStyle name="Normal 64 9 2" xfId="38119" xr:uid="{00000000-0005-0000-0000-00003C940000}"/>
    <cellStyle name="Normal 64 9 2 2" xfId="38120" xr:uid="{00000000-0005-0000-0000-00003D940000}"/>
    <cellStyle name="Normal 64 9 2 2 2" xfId="38121" xr:uid="{00000000-0005-0000-0000-00003E940000}"/>
    <cellStyle name="Normal 64 9 2 2 3" xfId="38122" xr:uid="{00000000-0005-0000-0000-00003F940000}"/>
    <cellStyle name="Normal 64 9 2 2 4" xfId="38123" xr:uid="{00000000-0005-0000-0000-000040940000}"/>
    <cellStyle name="Normal 64 9 2 3" xfId="38124" xr:uid="{00000000-0005-0000-0000-000041940000}"/>
    <cellStyle name="Normal 64 9 2 3 2" xfId="38125" xr:uid="{00000000-0005-0000-0000-000042940000}"/>
    <cellStyle name="Normal 64 9 2 3 3" xfId="38126" xr:uid="{00000000-0005-0000-0000-000043940000}"/>
    <cellStyle name="Normal 64 9 2 4" xfId="38127" xr:uid="{00000000-0005-0000-0000-000044940000}"/>
    <cellStyle name="Normal 64 9 2 5" xfId="38128" xr:uid="{00000000-0005-0000-0000-000045940000}"/>
    <cellStyle name="Normal 64 9 2 6" xfId="38129" xr:uid="{00000000-0005-0000-0000-000046940000}"/>
    <cellStyle name="Normal 64 9 3" xfId="38130" xr:uid="{00000000-0005-0000-0000-000047940000}"/>
    <cellStyle name="Normal 64 9 3 2" xfId="38131" xr:uid="{00000000-0005-0000-0000-000048940000}"/>
    <cellStyle name="Normal 64 9 3 3" xfId="38132" xr:uid="{00000000-0005-0000-0000-000049940000}"/>
    <cellStyle name="Normal 64 9 3 4" xfId="38133" xr:uid="{00000000-0005-0000-0000-00004A940000}"/>
    <cellStyle name="Normal 64 9 4" xfId="38134" xr:uid="{00000000-0005-0000-0000-00004B940000}"/>
    <cellStyle name="Normal 64 9 4 2" xfId="38135" xr:uid="{00000000-0005-0000-0000-00004C940000}"/>
    <cellStyle name="Normal 64 9 4 3" xfId="38136" xr:uid="{00000000-0005-0000-0000-00004D940000}"/>
    <cellStyle name="Normal 64 9 4 4" xfId="38137" xr:uid="{00000000-0005-0000-0000-00004E940000}"/>
    <cellStyle name="Normal 64 9 5" xfId="38138" xr:uid="{00000000-0005-0000-0000-00004F940000}"/>
    <cellStyle name="Normal 64 9 5 2" xfId="38139" xr:uid="{00000000-0005-0000-0000-000050940000}"/>
    <cellStyle name="Normal 64 9 5 3" xfId="38140" xr:uid="{00000000-0005-0000-0000-000051940000}"/>
    <cellStyle name="Normal 64 9 5 4" xfId="38141" xr:uid="{00000000-0005-0000-0000-000052940000}"/>
    <cellStyle name="Normal 64 9 6" xfId="38142" xr:uid="{00000000-0005-0000-0000-000053940000}"/>
    <cellStyle name="Normal 64 9 6 2" xfId="38143" xr:uid="{00000000-0005-0000-0000-000054940000}"/>
    <cellStyle name="Normal 64 9 6 3" xfId="38144" xr:uid="{00000000-0005-0000-0000-000055940000}"/>
    <cellStyle name="Normal 64 9 7" xfId="38145" xr:uid="{00000000-0005-0000-0000-000056940000}"/>
    <cellStyle name="Normal 64 9 8" xfId="38146" xr:uid="{00000000-0005-0000-0000-000057940000}"/>
    <cellStyle name="Normal 64 9 9" xfId="38147" xr:uid="{00000000-0005-0000-0000-000058940000}"/>
    <cellStyle name="Normal 65" xfId="145" xr:uid="{00000000-0005-0000-0000-000059940000}"/>
    <cellStyle name="Normal 65 2" xfId="348" xr:uid="{00000000-0005-0000-0000-00005A940000}"/>
    <cellStyle name="Normal 65 2 10" xfId="38148" xr:uid="{00000000-0005-0000-0000-00005B940000}"/>
    <cellStyle name="Normal 65 2 10 2" xfId="38149" xr:uid="{00000000-0005-0000-0000-00005C940000}"/>
    <cellStyle name="Normal 65 2 10 3" xfId="38150" xr:uid="{00000000-0005-0000-0000-00005D940000}"/>
    <cellStyle name="Normal 65 2 10 4" xfId="38151" xr:uid="{00000000-0005-0000-0000-00005E940000}"/>
    <cellStyle name="Normal 65 2 11" xfId="38152" xr:uid="{00000000-0005-0000-0000-00005F940000}"/>
    <cellStyle name="Normal 65 2 11 2" xfId="38153" xr:uid="{00000000-0005-0000-0000-000060940000}"/>
    <cellStyle name="Normal 65 2 11 3" xfId="38154" xr:uid="{00000000-0005-0000-0000-000061940000}"/>
    <cellStyle name="Normal 65 2 12" xfId="38155" xr:uid="{00000000-0005-0000-0000-000062940000}"/>
    <cellStyle name="Normal 65 2 13" xfId="38156" xr:uid="{00000000-0005-0000-0000-000063940000}"/>
    <cellStyle name="Normal 65 2 14" xfId="38157" xr:uid="{00000000-0005-0000-0000-000064940000}"/>
    <cellStyle name="Normal 65 2 2" xfId="38158" xr:uid="{00000000-0005-0000-0000-000065940000}"/>
    <cellStyle name="Normal 65 2 2 10" xfId="38159" xr:uid="{00000000-0005-0000-0000-000066940000}"/>
    <cellStyle name="Normal 65 2 2 11" xfId="38160" xr:uid="{00000000-0005-0000-0000-000067940000}"/>
    <cellStyle name="Normal 65 2 2 2" xfId="38161" xr:uid="{00000000-0005-0000-0000-000068940000}"/>
    <cellStyle name="Normal 65 2 2 2 10" xfId="38162" xr:uid="{00000000-0005-0000-0000-000069940000}"/>
    <cellStyle name="Normal 65 2 2 2 2" xfId="38163" xr:uid="{00000000-0005-0000-0000-00006A940000}"/>
    <cellStyle name="Normal 65 2 2 2 2 2" xfId="38164" xr:uid="{00000000-0005-0000-0000-00006B940000}"/>
    <cellStyle name="Normal 65 2 2 2 2 2 2" xfId="38165" xr:uid="{00000000-0005-0000-0000-00006C940000}"/>
    <cellStyle name="Normal 65 2 2 2 2 2 2 2" xfId="38166" xr:uid="{00000000-0005-0000-0000-00006D940000}"/>
    <cellStyle name="Normal 65 2 2 2 2 2 2 3" xfId="38167" xr:uid="{00000000-0005-0000-0000-00006E940000}"/>
    <cellStyle name="Normal 65 2 2 2 2 2 2 4" xfId="38168" xr:uid="{00000000-0005-0000-0000-00006F940000}"/>
    <cellStyle name="Normal 65 2 2 2 2 2 3" xfId="38169" xr:uid="{00000000-0005-0000-0000-000070940000}"/>
    <cellStyle name="Normal 65 2 2 2 2 2 3 2" xfId="38170" xr:uid="{00000000-0005-0000-0000-000071940000}"/>
    <cellStyle name="Normal 65 2 2 2 2 2 3 3" xfId="38171" xr:uid="{00000000-0005-0000-0000-000072940000}"/>
    <cellStyle name="Normal 65 2 2 2 2 2 4" xfId="38172" xr:uid="{00000000-0005-0000-0000-000073940000}"/>
    <cellStyle name="Normal 65 2 2 2 2 2 5" xfId="38173" xr:uid="{00000000-0005-0000-0000-000074940000}"/>
    <cellStyle name="Normal 65 2 2 2 2 2 6" xfId="38174" xr:uid="{00000000-0005-0000-0000-000075940000}"/>
    <cellStyle name="Normal 65 2 2 2 2 3" xfId="38175" xr:uid="{00000000-0005-0000-0000-000076940000}"/>
    <cellStyle name="Normal 65 2 2 2 2 3 2" xfId="38176" xr:uid="{00000000-0005-0000-0000-000077940000}"/>
    <cellStyle name="Normal 65 2 2 2 2 3 3" xfId="38177" xr:uid="{00000000-0005-0000-0000-000078940000}"/>
    <cellStyle name="Normal 65 2 2 2 2 3 4" xfId="38178" xr:uid="{00000000-0005-0000-0000-000079940000}"/>
    <cellStyle name="Normal 65 2 2 2 2 4" xfId="38179" xr:uid="{00000000-0005-0000-0000-00007A940000}"/>
    <cellStyle name="Normal 65 2 2 2 2 4 2" xfId="38180" xr:uid="{00000000-0005-0000-0000-00007B940000}"/>
    <cellStyle name="Normal 65 2 2 2 2 4 3" xfId="38181" xr:uid="{00000000-0005-0000-0000-00007C940000}"/>
    <cellStyle name="Normal 65 2 2 2 2 4 4" xfId="38182" xr:uid="{00000000-0005-0000-0000-00007D940000}"/>
    <cellStyle name="Normal 65 2 2 2 2 5" xfId="38183" xr:uid="{00000000-0005-0000-0000-00007E940000}"/>
    <cellStyle name="Normal 65 2 2 2 2 5 2" xfId="38184" xr:uid="{00000000-0005-0000-0000-00007F940000}"/>
    <cellStyle name="Normal 65 2 2 2 2 5 3" xfId="38185" xr:uid="{00000000-0005-0000-0000-000080940000}"/>
    <cellStyle name="Normal 65 2 2 2 2 5 4" xfId="38186" xr:uid="{00000000-0005-0000-0000-000081940000}"/>
    <cellStyle name="Normal 65 2 2 2 2 6" xfId="38187" xr:uid="{00000000-0005-0000-0000-000082940000}"/>
    <cellStyle name="Normal 65 2 2 2 2 6 2" xfId="38188" xr:uid="{00000000-0005-0000-0000-000083940000}"/>
    <cellStyle name="Normal 65 2 2 2 2 6 3" xfId="38189" xr:uid="{00000000-0005-0000-0000-000084940000}"/>
    <cellStyle name="Normal 65 2 2 2 2 7" xfId="38190" xr:uid="{00000000-0005-0000-0000-000085940000}"/>
    <cellStyle name="Normal 65 2 2 2 2 8" xfId="38191" xr:uid="{00000000-0005-0000-0000-000086940000}"/>
    <cellStyle name="Normal 65 2 2 2 2 9" xfId="38192" xr:uid="{00000000-0005-0000-0000-000087940000}"/>
    <cellStyle name="Normal 65 2 2 2 3" xfId="38193" xr:uid="{00000000-0005-0000-0000-000088940000}"/>
    <cellStyle name="Normal 65 2 2 2 3 2" xfId="38194" xr:uid="{00000000-0005-0000-0000-000089940000}"/>
    <cellStyle name="Normal 65 2 2 2 3 2 2" xfId="38195" xr:uid="{00000000-0005-0000-0000-00008A940000}"/>
    <cellStyle name="Normal 65 2 2 2 3 2 3" xfId="38196" xr:uid="{00000000-0005-0000-0000-00008B940000}"/>
    <cellStyle name="Normal 65 2 2 2 3 2 4" xfId="38197" xr:uid="{00000000-0005-0000-0000-00008C940000}"/>
    <cellStyle name="Normal 65 2 2 2 3 3" xfId="38198" xr:uid="{00000000-0005-0000-0000-00008D940000}"/>
    <cellStyle name="Normal 65 2 2 2 3 3 2" xfId="38199" xr:uid="{00000000-0005-0000-0000-00008E940000}"/>
    <cellStyle name="Normal 65 2 2 2 3 3 3" xfId="38200" xr:uid="{00000000-0005-0000-0000-00008F940000}"/>
    <cellStyle name="Normal 65 2 2 2 3 4" xfId="38201" xr:uid="{00000000-0005-0000-0000-000090940000}"/>
    <cellStyle name="Normal 65 2 2 2 3 5" xfId="38202" xr:uid="{00000000-0005-0000-0000-000091940000}"/>
    <cellStyle name="Normal 65 2 2 2 3 6" xfId="38203" xr:uid="{00000000-0005-0000-0000-000092940000}"/>
    <cellStyle name="Normal 65 2 2 2 4" xfId="38204" xr:uid="{00000000-0005-0000-0000-000093940000}"/>
    <cellStyle name="Normal 65 2 2 2 4 2" xfId="38205" xr:uid="{00000000-0005-0000-0000-000094940000}"/>
    <cellStyle name="Normal 65 2 2 2 4 3" xfId="38206" xr:uid="{00000000-0005-0000-0000-000095940000}"/>
    <cellStyle name="Normal 65 2 2 2 4 4" xfId="38207" xr:uid="{00000000-0005-0000-0000-000096940000}"/>
    <cellStyle name="Normal 65 2 2 2 5" xfId="38208" xr:uid="{00000000-0005-0000-0000-000097940000}"/>
    <cellStyle name="Normal 65 2 2 2 5 2" xfId="38209" xr:uid="{00000000-0005-0000-0000-000098940000}"/>
    <cellStyle name="Normal 65 2 2 2 5 3" xfId="38210" xr:uid="{00000000-0005-0000-0000-000099940000}"/>
    <cellStyle name="Normal 65 2 2 2 5 4" xfId="38211" xr:uid="{00000000-0005-0000-0000-00009A940000}"/>
    <cellStyle name="Normal 65 2 2 2 6" xfId="38212" xr:uid="{00000000-0005-0000-0000-00009B940000}"/>
    <cellStyle name="Normal 65 2 2 2 6 2" xfId="38213" xr:uid="{00000000-0005-0000-0000-00009C940000}"/>
    <cellStyle name="Normal 65 2 2 2 6 3" xfId="38214" xr:uid="{00000000-0005-0000-0000-00009D940000}"/>
    <cellStyle name="Normal 65 2 2 2 6 4" xfId="38215" xr:uid="{00000000-0005-0000-0000-00009E940000}"/>
    <cellStyle name="Normal 65 2 2 2 7" xfId="38216" xr:uid="{00000000-0005-0000-0000-00009F940000}"/>
    <cellStyle name="Normal 65 2 2 2 7 2" xfId="38217" xr:uid="{00000000-0005-0000-0000-0000A0940000}"/>
    <cellStyle name="Normal 65 2 2 2 7 3" xfId="38218" xr:uid="{00000000-0005-0000-0000-0000A1940000}"/>
    <cellStyle name="Normal 65 2 2 2 8" xfId="38219" xr:uid="{00000000-0005-0000-0000-0000A2940000}"/>
    <cellStyle name="Normal 65 2 2 2 9" xfId="38220" xr:uid="{00000000-0005-0000-0000-0000A3940000}"/>
    <cellStyle name="Normal 65 2 2 3" xfId="38221" xr:uid="{00000000-0005-0000-0000-0000A4940000}"/>
    <cellStyle name="Normal 65 2 2 3 2" xfId="38222" xr:uid="{00000000-0005-0000-0000-0000A5940000}"/>
    <cellStyle name="Normal 65 2 2 3 2 2" xfId="38223" xr:uid="{00000000-0005-0000-0000-0000A6940000}"/>
    <cellStyle name="Normal 65 2 2 3 2 2 2" xfId="38224" xr:uid="{00000000-0005-0000-0000-0000A7940000}"/>
    <cellStyle name="Normal 65 2 2 3 2 2 3" xfId="38225" xr:uid="{00000000-0005-0000-0000-0000A8940000}"/>
    <cellStyle name="Normal 65 2 2 3 2 2 4" xfId="38226" xr:uid="{00000000-0005-0000-0000-0000A9940000}"/>
    <cellStyle name="Normal 65 2 2 3 2 3" xfId="38227" xr:uid="{00000000-0005-0000-0000-0000AA940000}"/>
    <cellStyle name="Normal 65 2 2 3 2 3 2" xfId="38228" xr:uid="{00000000-0005-0000-0000-0000AB940000}"/>
    <cellStyle name="Normal 65 2 2 3 2 3 3" xfId="38229" xr:uid="{00000000-0005-0000-0000-0000AC940000}"/>
    <cellStyle name="Normal 65 2 2 3 2 4" xfId="38230" xr:uid="{00000000-0005-0000-0000-0000AD940000}"/>
    <cellStyle name="Normal 65 2 2 3 2 5" xfId="38231" xr:uid="{00000000-0005-0000-0000-0000AE940000}"/>
    <cellStyle name="Normal 65 2 2 3 2 6" xfId="38232" xr:uid="{00000000-0005-0000-0000-0000AF940000}"/>
    <cellStyle name="Normal 65 2 2 3 3" xfId="38233" xr:uid="{00000000-0005-0000-0000-0000B0940000}"/>
    <cellStyle name="Normal 65 2 2 3 3 2" xfId="38234" xr:uid="{00000000-0005-0000-0000-0000B1940000}"/>
    <cellStyle name="Normal 65 2 2 3 3 3" xfId="38235" xr:uid="{00000000-0005-0000-0000-0000B2940000}"/>
    <cellStyle name="Normal 65 2 2 3 3 4" xfId="38236" xr:uid="{00000000-0005-0000-0000-0000B3940000}"/>
    <cellStyle name="Normal 65 2 2 3 4" xfId="38237" xr:uid="{00000000-0005-0000-0000-0000B4940000}"/>
    <cellStyle name="Normal 65 2 2 3 4 2" xfId="38238" xr:uid="{00000000-0005-0000-0000-0000B5940000}"/>
    <cellStyle name="Normal 65 2 2 3 4 3" xfId="38239" xr:uid="{00000000-0005-0000-0000-0000B6940000}"/>
    <cellStyle name="Normal 65 2 2 3 4 4" xfId="38240" xr:uid="{00000000-0005-0000-0000-0000B7940000}"/>
    <cellStyle name="Normal 65 2 2 3 5" xfId="38241" xr:uid="{00000000-0005-0000-0000-0000B8940000}"/>
    <cellStyle name="Normal 65 2 2 3 5 2" xfId="38242" xr:uid="{00000000-0005-0000-0000-0000B9940000}"/>
    <cellStyle name="Normal 65 2 2 3 5 3" xfId="38243" xr:uid="{00000000-0005-0000-0000-0000BA940000}"/>
    <cellStyle name="Normal 65 2 2 3 5 4" xfId="38244" xr:uid="{00000000-0005-0000-0000-0000BB940000}"/>
    <cellStyle name="Normal 65 2 2 3 6" xfId="38245" xr:uid="{00000000-0005-0000-0000-0000BC940000}"/>
    <cellStyle name="Normal 65 2 2 3 6 2" xfId="38246" xr:uid="{00000000-0005-0000-0000-0000BD940000}"/>
    <cellStyle name="Normal 65 2 2 3 6 3" xfId="38247" xr:uid="{00000000-0005-0000-0000-0000BE940000}"/>
    <cellStyle name="Normal 65 2 2 3 7" xfId="38248" xr:uid="{00000000-0005-0000-0000-0000BF940000}"/>
    <cellStyle name="Normal 65 2 2 3 8" xfId="38249" xr:uid="{00000000-0005-0000-0000-0000C0940000}"/>
    <cellStyle name="Normal 65 2 2 3 9" xfId="38250" xr:uid="{00000000-0005-0000-0000-0000C1940000}"/>
    <cellStyle name="Normal 65 2 2 4" xfId="38251" xr:uid="{00000000-0005-0000-0000-0000C2940000}"/>
    <cellStyle name="Normal 65 2 2 4 2" xfId="38252" xr:uid="{00000000-0005-0000-0000-0000C3940000}"/>
    <cellStyle name="Normal 65 2 2 4 2 2" xfId="38253" xr:uid="{00000000-0005-0000-0000-0000C4940000}"/>
    <cellStyle name="Normal 65 2 2 4 2 3" xfId="38254" xr:uid="{00000000-0005-0000-0000-0000C5940000}"/>
    <cellStyle name="Normal 65 2 2 4 2 4" xfId="38255" xr:uid="{00000000-0005-0000-0000-0000C6940000}"/>
    <cellStyle name="Normal 65 2 2 4 3" xfId="38256" xr:uid="{00000000-0005-0000-0000-0000C7940000}"/>
    <cellStyle name="Normal 65 2 2 4 3 2" xfId="38257" xr:uid="{00000000-0005-0000-0000-0000C8940000}"/>
    <cellStyle name="Normal 65 2 2 4 3 3" xfId="38258" xr:uid="{00000000-0005-0000-0000-0000C9940000}"/>
    <cellStyle name="Normal 65 2 2 4 4" xfId="38259" xr:uid="{00000000-0005-0000-0000-0000CA940000}"/>
    <cellStyle name="Normal 65 2 2 4 5" xfId="38260" xr:uid="{00000000-0005-0000-0000-0000CB940000}"/>
    <cellStyle name="Normal 65 2 2 4 6" xfId="38261" xr:uid="{00000000-0005-0000-0000-0000CC940000}"/>
    <cellStyle name="Normal 65 2 2 5" xfId="38262" xr:uid="{00000000-0005-0000-0000-0000CD940000}"/>
    <cellStyle name="Normal 65 2 2 5 2" xfId="38263" xr:uid="{00000000-0005-0000-0000-0000CE940000}"/>
    <cellStyle name="Normal 65 2 2 5 3" xfId="38264" xr:uid="{00000000-0005-0000-0000-0000CF940000}"/>
    <cellStyle name="Normal 65 2 2 5 4" xfId="38265" xr:uid="{00000000-0005-0000-0000-0000D0940000}"/>
    <cellStyle name="Normal 65 2 2 6" xfId="38266" xr:uid="{00000000-0005-0000-0000-0000D1940000}"/>
    <cellStyle name="Normal 65 2 2 6 2" xfId="38267" xr:uid="{00000000-0005-0000-0000-0000D2940000}"/>
    <cellStyle name="Normal 65 2 2 6 3" xfId="38268" xr:uid="{00000000-0005-0000-0000-0000D3940000}"/>
    <cellStyle name="Normal 65 2 2 6 4" xfId="38269" xr:uid="{00000000-0005-0000-0000-0000D4940000}"/>
    <cellStyle name="Normal 65 2 2 7" xfId="38270" xr:uid="{00000000-0005-0000-0000-0000D5940000}"/>
    <cellStyle name="Normal 65 2 2 7 2" xfId="38271" xr:uid="{00000000-0005-0000-0000-0000D6940000}"/>
    <cellStyle name="Normal 65 2 2 7 3" xfId="38272" xr:uid="{00000000-0005-0000-0000-0000D7940000}"/>
    <cellStyle name="Normal 65 2 2 7 4" xfId="38273" xr:uid="{00000000-0005-0000-0000-0000D8940000}"/>
    <cellStyle name="Normal 65 2 2 8" xfId="38274" xr:uid="{00000000-0005-0000-0000-0000D9940000}"/>
    <cellStyle name="Normal 65 2 2 8 2" xfId="38275" xr:uid="{00000000-0005-0000-0000-0000DA940000}"/>
    <cellStyle name="Normal 65 2 2 8 3" xfId="38276" xr:uid="{00000000-0005-0000-0000-0000DB940000}"/>
    <cellStyle name="Normal 65 2 2 9" xfId="38277" xr:uid="{00000000-0005-0000-0000-0000DC940000}"/>
    <cellStyle name="Normal 65 2 3" xfId="38278" xr:uid="{00000000-0005-0000-0000-0000DD940000}"/>
    <cellStyle name="Normal 65 2 3 10" xfId="38279" xr:uid="{00000000-0005-0000-0000-0000DE940000}"/>
    <cellStyle name="Normal 65 2 3 2" xfId="38280" xr:uid="{00000000-0005-0000-0000-0000DF940000}"/>
    <cellStyle name="Normal 65 2 3 2 2" xfId="38281" xr:uid="{00000000-0005-0000-0000-0000E0940000}"/>
    <cellStyle name="Normal 65 2 3 2 2 2" xfId="38282" xr:uid="{00000000-0005-0000-0000-0000E1940000}"/>
    <cellStyle name="Normal 65 2 3 2 2 2 2" xfId="38283" xr:uid="{00000000-0005-0000-0000-0000E2940000}"/>
    <cellStyle name="Normal 65 2 3 2 2 2 3" xfId="38284" xr:uid="{00000000-0005-0000-0000-0000E3940000}"/>
    <cellStyle name="Normal 65 2 3 2 2 2 4" xfId="38285" xr:uid="{00000000-0005-0000-0000-0000E4940000}"/>
    <cellStyle name="Normal 65 2 3 2 2 3" xfId="38286" xr:uid="{00000000-0005-0000-0000-0000E5940000}"/>
    <cellStyle name="Normal 65 2 3 2 2 3 2" xfId="38287" xr:uid="{00000000-0005-0000-0000-0000E6940000}"/>
    <cellStyle name="Normal 65 2 3 2 2 3 3" xfId="38288" xr:uid="{00000000-0005-0000-0000-0000E7940000}"/>
    <cellStyle name="Normal 65 2 3 2 2 4" xfId="38289" xr:uid="{00000000-0005-0000-0000-0000E8940000}"/>
    <cellStyle name="Normal 65 2 3 2 2 5" xfId="38290" xr:uid="{00000000-0005-0000-0000-0000E9940000}"/>
    <cellStyle name="Normal 65 2 3 2 2 6" xfId="38291" xr:uid="{00000000-0005-0000-0000-0000EA940000}"/>
    <cellStyle name="Normal 65 2 3 2 3" xfId="38292" xr:uid="{00000000-0005-0000-0000-0000EB940000}"/>
    <cellStyle name="Normal 65 2 3 2 3 2" xfId="38293" xr:uid="{00000000-0005-0000-0000-0000EC940000}"/>
    <cellStyle name="Normal 65 2 3 2 3 3" xfId="38294" xr:uid="{00000000-0005-0000-0000-0000ED940000}"/>
    <cellStyle name="Normal 65 2 3 2 3 4" xfId="38295" xr:uid="{00000000-0005-0000-0000-0000EE940000}"/>
    <cellStyle name="Normal 65 2 3 2 4" xfId="38296" xr:uid="{00000000-0005-0000-0000-0000EF940000}"/>
    <cellStyle name="Normal 65 2 3 2 4 2" xfId="38297" xr:uid="{00000000-0005-0000-0000-0000F0940000}"/>
    <cellStyle name="Normal 65 2 3 2 4 3" xfId="38298" xr:uid="{00000000-0005-0000-0000-0000F1940000}"/>
    <cellStyle name="Normal 65 2 3 2 4 4" xfId="38299" xr:uid="{00000000-0005-0000-0000-0000F2940000}"/>
    <cellStyle name="Normal 65 2 3 2 5" xfId="38300" xr:uid="{00000000-0005-0000-0000-0000F3940000}"/>
    <cellStyle name="Normal 65 2 3 2 5 2" xfId="38301" xr:uid="{00000000-0005-0000-0000-0000F4940000}"/>
    <cellStyle name="Normal 65 2 3 2 5 3" xfId="38302" xr:uid="{00000000-0005-0000-0000-0000F5940000}"/>
    <cellStyle name="Normal 65 2 3 2 5 4" xfId="38303" xr:uid="{00000000-0005-0000-0000-0000F6940000}"/>
    <cellStyle name="Normal 65 2 3 2 6" xfId="38304" xr:uid="{00000000-0005-0000-0000-0000F7940000}"/>
    <cellStyle name="Normal 65 2 3 2 6 2" xfId="38305" xr:uid="{00000000-0005-0000-0000-0000F8940000}"/>
    <cellStyle name="Normal 65 2 3 2 6 3" xfId="38306" xr:uid="{00000000-0005-0000-0000-0000F9940000}"/>
    <cellStyle name="Normal 65 2 3 2 7" xfId="38307" xr:uid="{00000000-0005-0000-0000-0000FA940000}"/>
    <cellStyle name="Normal 65 2 3 2 8" xfId="38308" xr:uid="{00000000-0005-0000-0000-0000FB940000}"/>
    <cellStyle name="Normal 65 2 3 2 9" xfId="38309" xr:uid="{00000000-0005-0000-0000-0000FC940000}"/>
    <cellStyle name="Normal 65 2 3 3" xfId="38310" xr:uid="{00000000-0005-0000-0000-0000FD940000}"/>
    <cellStyle name="Normal 65 2 3 3 2" xfId="38311" xr:uid="{00000000-0005-0000-0000-0000FE940000}"/>
    <cellStyle name="Normal 65 2 3 3 2 2" xfId="38312" xr:uid="{00000000-0005-0000-0000-0000FF940000}"/>
    <cellStyle name="Normal 65 2 3 3 2 3" xfId="38313" xr:uid="{00000000-0005-0000-0000-000000950000}"/>
    <cellStyle name="Normal 65 2 3 3 2 4" xfId="38314" xr:uid="{00000000-0005-0000-0000-000001950000}"/>
    <cellStyle name="Normal 65 2 3 3 3" xfId="38315" xr:uid="{00000000-0005-0000-0000-000002950000}"/>
    <cellStyle name="Normal 65 2 3 3 3 2" xfId="38316" xr:uid="{00000000-0005-0000-0000-000003950000}"/>
    <cellStyle name="Normal 65 2 3 3 3 3" xfId="38317" xr:uid="{00000000-0005-0000-0000-000004950000}"/>
    <cellStyle name="Normal 65 2 3 3 4" xfId="38318" xr:uid="{00000000-0005-0000-0000-000005950000}"/>
    <cellStyle name="Normal 65 2 3 3 5" xfId="38319" xr:uid="{00000000-0005-0000-0000-000006950000}"/>
    <cellStyle name="Normal 65 2 3 3 6" xfId="38320" xr:uid="{00000000-0005-0000-0000-000007950000}"/>
    <cellStyle name="Normal 65 2 3 4" xfId="38321" xr:uid="{00000000-0005-0000-0000-000008950000}"/>
    <cellStyle name="Normal 65 2 3 4 2" xfId="38322" xr:uid="{00000000-0005-0000-0000-000009950000}"/>
    <cellStyle name="Normal 65 2 3 4 3" xfId="38323" xr:uid="{00000000-0005-0000-0000-00000A950000}"/>
    <cellStyle name="Normal 65 2 3 4 4" xfId="38324" xr:uid="{00000000-0005-0000-0000-00000B950000}"/>
    <cellStyle name="Normal 65 2 3 5" xfId="38325" xr:uid="{00000000-0005-0000-0000-00000C950000}"/>
    <cellStyle name="Normal 65 2 3 5 2" xfId="38326" xr:uid="{00000000-0005-0000-0000-00000D950000}"/>
    <cellStyle name="Normal 65 2 3 5 3" xfId="38327" xr:uid="{00000000-0005-0000-0000-00000E950000}"/>
    <cellStyle name="Normal 65 2 3 5 4" xfId="38328" xr:uid="{00000000-0005-0000-0000-00000F950000}"/>
    <cellStyle name="Normal 65 2 3 6" xfId="38329" xr:uid="{00000000-0005-0000-0000-000010950000}"/>
    <cellStyle name="Normal 65 2 3 6 2" xfId="38330" xr:uid="{00000000-0005-0000-0000-000011950000}"/>
    <cellStyle name="Normal 65 2 3 6 3" xfId="38331" xr:uid="{00000000-0005-0000-0000-000012950000}"/>
    <cellStyle name="Normal 65 2 3 6 4" xfId="38332" xr:uid="{00000000-0005-0000-0000-000013950000}"/>
    <cellStyle name="Normal 65 2 3 7" xfId="38333" xr:uid="{00000000-0005-0000-0000-000014950000}"/>
    <cellStyle name="Normal 65 2 3 7 2" xfId="38334" xr:uid="{00000000-0005-0000-0000-000015950000}"/>
    <cellStyle name="Normal 65 2 3 7 3" xfId="38335" xr:uid="{00000000-0005-0000-0000-000016950000}"/>
    <cellStyle name="Normal 65 2 3 8" xfId="38336" xr:uid="{00000000-0005-0000-0000-000017950000}"/>
    <cellStyle name="Normal 65 2 3 9" xfId="38337" xr:uid="{00000000-0005-0000-0000-000018950000}"/>
    <cellStyle name="Normal 65 2 4" xfId="38338" xr:uid="{00000000-0005-0000-0000-000019950000}"/>
    <cellStyle name="Normal 65 2 4 2" xfId="38339" xr:uid="{00000000-0005-0000-0000-00001A950000}"/>
    <cellStyle name="Normal 65 2 4 2 2" xfId="38340" xr:uid="{00000000-0005-0000-0000-00001B950000}"/>
    <cellStyle name="Normal 65 2 4 2 2 2" xfId="38341" xr:uid="{00000000-0005-0000-0000-00001C950000}"/>
    <cellStyle name="Normal 65 2 4 2 2 3" xfId="38342" xr:uid="{00000000-0005-0000-0000-00001D950000}"/>
    <cellStyle name="Normal 65 2 4 2 2 4" xfId="38343" xr:uid="{00000000-0005-0000-0000-00001E950000}"/>
    <cellStyle name="Normal 65 2 4 2 3" xfId="38344" xr:uid="{00000000-0005-0000-0000-00001F950000}"/>
    <cellStyle name="Normal 65 2 4 2 3 2" xfId="38345" xr:uid="{00000000-0005-0000-0000-000020950000}"/>
    <cellStyle name="Normal 65 2 4 2 3 3" xfId="38346" xr:uid="{00000000-0005-0000-0000-000021950000}"/>
    <cellStyle name="Normal 65 2 4 2 4" xfId="38347" xr:uid="{00000000-0005-0000-0000-000022950000}"/>
    <cellStyle name="Normal 65 2 4 2 5" xfId="38348" xr:uid="{00000000-0005-0000-0000-000023950000}"/>
    <cellStyle name="Normal 65 2 4 2 6" xfId="38349" xr:uid="{00000000-0005-0000-0000-000024950000}"/>
    <cellStyle name="Normal 65 2 4 3" xfId="38350" xr:uid="{00000000-0005-0000-0000-000025950000}"/>
    <cellStyle name="Normal 65 2 4 3 2" xfId="38351" xr:uid="{00000000-0005-0000-0000-000026950000}"/>
    <cellStyle name="Normal 65 2 4 3 3" xfId="38352" xr:uid="{00000000-0005-0000-0000-000027950000}"/>
    <cellStyle name="Normal 65 2 4 3 4" xfId="38353" xr:uid="{00000000-0005-0000-0000-000028950000}"/>
    <cellStyle name="Normal 65 2 4 4" xfId="38354" xr:uid="{00000000-0005-0000-0000-000029950000}"/>
    <cellStyle name="Normal 65 2 4 4 2" xfId="38355" xr:uid="{00000000-0005-0000-0000-00002A950000}"/>
    <cellStyle name="Normal 65 2 4 4 3" xfId="38356" xr:uid="{00000000-0005-0000-0000-00002B950000}"/>
    <cellStyle name="Normal 65 2 4 4 4" xfId="38357" xr:uid="{00000000-0005-0000-0000-00002C950000}"/>
    <cellStyle name="Normal 65 2 4 5" xfId="38358" xr:uid="{00000000-0005-0000-0000-00002D950000}"/>
    <cellStyle name="Normal 65 2 4 5 2" xfId="38359" xr:uid="{00000000-0005-0000-0000-00002E950000}"/>
    <cellStyle name="Normal 65 2 4 5 3" xfId="38360" xr:uid="{00000000-0005-0000-0000-00002F950000}"/>
    <cellStyle name="Normal 65 2 4 5 4" xfId="38361" xr:uid="{00000000-0005-0000-0000-000030950000}"/>
    <cellStyle name="Normal 65 2 4 6" xfId="38362" xr:uid="{00000000-0005-0000-0000-000031950000}"/>
    <cellStyle name="Normal 65 2 4 6 2" xfId="38363" xr:uid="{00000000-0005-0000-0000-000032950000}"/>
    <cellStyle name="Normal 65 2 4 6 3" xfId="38364" xr:uid="{00000000-0005-0000-0000-000033950000}"/>
    <cellStyle name="Normal 65 2 4 7" xfId="38365" xr:uid="{00000000-0005-0000-0000-000034950000}"/>
    <cellStyle name="Normal 65 2 4 8" xfId="38366" xr:uid="{00000000-0005-0000-0000-000035950000}"/>
    <cellStyle name="Normal 65 2 4 9" xfId="38367" xr:uid="{00000000-0005-0000-0000-000036950000}"/>
    <cellStyle name="Normal 65 2 5" xfId="38368" xr:uid="{00000000-0005-0000-0000-000037950000}"/>
    <cellStyle name="Normal 65 2 5 2" xfId="38369" xr:uid="{00000000-0005-0000-0000-000038950000}"/>
    <cellStyle name="Normal 65 2 5 2 2" xfId="38370" xr:uid="{00000000-0005-0000-0000-000039950000}"/>
    <cellStyle name="Normal 65 2 5 2 2 2" xfId="38371" xr:uid="{00000000-0005-0000-0000-00003A950000}"/>
    <cellStyle name="Normal 65 2 5 2 2 3" xfId="38372" xr:uid="{00000000-0005-0000-0000-00003B950000}"/>
    <cellStyle name="Normal 65 2 5 2 2 4" xfId="38373" xr:uid="{00000000-0005-0000-0000-00003C950000}"/>
    <cellStyle name="Normal 65 2 5 2 3" xfId="38374" xr:uid="{00000000-0005-0000-0000-00003D950000}"/>
    <cellStyle name="Normal 65 2 5 2 3 2" xfId="38375" xr:uid="{00000000-0005-0000-0000-00003E950000}"/>
    <cellStyle name="Normal 65 2 5 2 3 3" xfId="38376" xr:uid="{00000000-0005-0000-0000-00003F950000}"/>
    <cellStyle name="Normal 65 2 5 2 4" xfId="38377" xr:uid="{00000000-0005-0000-0000-000040950000}"/>
    <cellStyle name="Normal 65 2 5 2 5" xfId="38378" xr:uid="{00000000-0005-0000-0000-000041950000}"/>
    <cellStyle name="Normal 65 2 5 2 6" xfId="38379" xr:uid="{00000000-0005-0000-0000-000042950000}"/>
    <cellStyle name="Normal 65 2 5 3" xfId="38380" xr:uid="{00000000-0005-0000-0000-000043950000}"/>
    <cellStyle name="Normal 65 2 5 3 2" xfId="38381" xr:uid="{00000000-0005-0000-0000-000044950000}"/>
    <cellStyle name="Normal 65 2 5 3 3" xfId="38382" xr:uid="{00000000-0005-0000-0000-000045950000}"/>
    <cellStyle name="Normal 65 2 5 3 4" xfId="38383" xr:uid="{00000000-0005-0000-0000-000046950000}"/>
    <cellStyle name="Normal 65 2 5 4" xfId="38384" xr:uid="{00000000-0005-0000-0000-000047950000}"/>
    <cellStyle name="Normal 65 2 5 4 2" xfId="38385" xr:uid="{00000000-0005-0000-0000-000048950000}"/>
    <cellStyle name="Normal 65 2 5 4 3" xfId="38386" xr:uid="{00000000-0005-0000-0000-000049950000}"/>
    <cellStyle name="Normal 65 2 5 4 4" xfId="38387" xr:uid="{00000000-0005-0000-0000-00004A950000}"/>
    <cellStyle name="Normal 65 2 5 5" xfId="38388" xr:uid="{00000000-0005-0000-0000-00004B950000}"/>
    <cellStyle name="Normal 65 2 5 5 2" xfId="38389" xr:uid="{00000000-0005-0000-0000-00004C950000}"/>
    <cellStyle name="Normal 65 2 5 5 3" xfId="38390" xr:uid="{00000000-0005-0000-0000-00004D950000}"/>
    <cellStyle name="Normal 65 2 5 5 4" xfId="38391" xr:uid="{00000000-0005-0000-0000-00004E950000}"/>
    <cellStyle name="Normal 65 2 5 6" xfId="38392" xr:uid="{00000000-0005-0000-0000-00004F950000}"/>
    <cellStyle name="Normal 65 2 5 6 2" xfId="38393" xr:uid="{00000000-0005-0000-0000-000050950000}"/>
    <cellStyle name="Normal 65 2 5 6 3" xfId="38394" xr:uid="{00000000-0005-0000-0000-000051950000}"/>
    <cellStyle name="Normal 65 2 5 7" xfId="38395" xr:uid="{00000000-0005-0000-0000-000052950000}"/>
    <cellStyle name="Normal 65 2 5 8" xfId="38396" xr:uid="{00000000-0005-0000-0000-000053950000}"/>
    <cellStyle name="Normal 65 2 5 9" xfId="38397" xr:uid="{00000000-0005-0000-0000-000054950000}"/>
    <cellStyle name="Normal 65 2 6" xfId="38398" xr:uid="{00000000-0005-0000-0000-000055950000}"/>
    <cellStyle name="Normal 65 2 6 2" xfId="38399" xr:uid="{00000000-0005-0000-0000-000056950000}"/>
    <cellStyle name="Normal 65 2 6 2 2" xfId="38400" xr:uid="{00000000-0005-0000-0000-000057950000}"/>
    <cellStyle name="Normal 65 2 6 2 2 2" xfId="38401" xr:uid="{00000000-0005-0000-0000-000058950000}"/>
    <cellStyle name="Normal 65 2 6 2 2 3" xfId="38402" xr:uid="{00000000-0005-0000-0000-000059950000}"/>
    <cellStyle name="Normal 65 2 6 2 2 4" xfId="38403" xr:uid="{00000000-0005-0000-0000-00005A950000}"/>
    <cellStyle name="Normal 65 2 6 2 3" xfId="38404" xr:uid="{00000000-0005-0000-0000-00005B950000}"/>
    <cellStyle name="Normal 65 2 6 2 3 2" xfId="38405" xr:uid="{00000000-0005-0000-0000-00005C950000}"/>
    <cellStyle name="Normal 65 2 6 2 3 3" xfId="38406" xr:uid="{00000000-0005-0000-0000-00005D950000}"/>
    <cellStyle name="Normal 65 2 6 2 4" xfId="38407" xr:uid="{00000000-0005-0000-0000-00005E950000}"/>
    <cellStyle name="Normal 65 2 6 2 5" xfId="38408" xr:uid="{00000000-0005-0000-0000-00005F950000}"/>
    <cellStyle name="Normal 65 2 6 2 6" xfId="38409" xr:uid="{00000000-0005-0000-0000-000060950000}"/>
    <cellStyle name="Normal 65 2 6 3" xfId="38410" xr:uid="{00000000-0005-0000-0000-000061950000}"/>
    <cellStyle name="Normal 65 2 6 3 2" xfId="38411" xr:uid="{00000000-0005-0000-0000-000062950000}"/>
    <cellStyle name="Normal 65 2 6 3 3" xfId="38412" xr:uid="{00000000-0005-0000-0000-000063950000}"/>
    <cellStyle name="Normal 65 2 6 3 4" xfId="38413" xr:uid="{00000000-0005-0000-0000-000064950000}"/>
    <cellStyle name="Normal 65 2 6 4" xfId="38414" xr:uid="{00000000-0005-0000-0000-000065950000}"/>
    <cellStyle name="Normal 65 2 6 4 2" xfId="38415" xr:uid="{00000000-0005-0000-0000-000066950000}"/>
    <cellStyle name="Normal 65 2 6 4 3" xfId="38416" xr:uid="{00000000-0005-0000-0000-000067950000}"/>
    <cellStyle name="Normal 65 2 6 4 4" xfId="38417" xr:uid="{00000000-0005-0000-0000-000068950000}"/>
    <cellStyle name="Normal 65 2 6 5" xfId="38418" xr:uid="{00000000-0005-0000-0000-000069950000}"/>
    <cellStyle name="Normal 65 2 6 5 2" xfId="38419" xr:uid="{00000000-0005-0000-0000-00006A950000}"/>
    <cellStyle name="Normal 65 2 6 5 3" xfId="38420" xr:uid="{00000000-0005-0000-0000-00006B950000}"/>
    <cellStyle name="Normal 65 2 6 6" xfId="38421" xr:uid="{00000000-0005-0000-0000-00006C950000}"/>
    <cellStyle name="Normal 65 2 6 7" xfId="38422" xr:uid="{00000000-0005-0000-0000-00006D950000}"/>
    <cellStyle name="Normal 65 2 6 8" xfId="38423" xr:uid="{00000000-0005-0000-0000-00006E950000}"/>
    <cellStyle name="Normal 65 2 7" xfId="38424" xr:uid="{00000000-0005-0000-0000-00006F950000}"/>
    <cellStyle name="Normal 65 2 7 2" xfId="38425" xr:uid="{00000000-0005-0000-0000-000070950000}"/>
    <cellStyle name="Normal 65 2 7 2 2" xfId="38426" xr:uid="{00000000-0005-0000-0000-000071950000}"/>
    <cellStyle name="Normal 65 2 7 2 3" xfId="38427" xr:uid="{00000000-0005-0000-0000-000072950000}"/>
    <cellStyle name="Normal 65 2 7 2 4" xfId="38428" xr:uid="{00000000-0005-0000-0000-000073950000}"/>
    <cellStyle name="Normal 65 2 7 3" xfId="38429" xr:uid="{00000000-0005-0000-0000-000074950000}"/>
    <cellStyle name="Normal 65 2 7 3 2" xfId="38430" xr:uid="{00000000-0005-0000-0000-000075950000}"/>
    <cellStyle name="Normal 65 2 7 3 3" xfId="38431" xr:uid="{00000000-0005-0000-0000-000076950000}"/>
    <cellStyle name="Normal 65 2 7 4" xfId="38432" xr:uid="{00000000-0005-0000-0000-000077950000}"/>
    <cellStyle name="Normal 65 2 7 5" xfId="38433" xr:uid="{00000000-0005-0000-0000-000078950000}"/>
    <cellStyle name="Normal 65 2 7 6" xfId="38434" xr:uid="{00000000-0005-0000-0000-000079950000}"/>
    <cellStyle name="Normal 65 2 8" xfId="38435" xr:uid="{00000000-0005-0000-0000-00007A950000}"/>
    <cellStyle name="Normal 65 2 8 2" xfId="38436" xr:uid="{00000000-0005-0000-0000-00007B950000}"/>
    <cellStyle name="Normal 65 2 8 3" xfId="38437" xr:uid="{00000000-0005-0000-0000-00007C950000}"/>
    <cellStyle name="Normal 65 2 8 4" xfId="38438" xr:uid="{00000000-0005-0000-0000-00007D950000}"/>
    <cellStyle name="Normal 65 2 9" xfId="38439" xr:uid="{00000000-0005-0000-0000-00007E950000}"/>
    <cellStyle name="Normal 65 2 9 2" xfId="38440" xr:uid="{00000000-0005-0000-0000-00007F950000}"/>
    <cellStyle name="Normal 65 2 9 3" xfId="38441" xr:uid="{00000000-0005-0000-0000-000080950000}"/>
    <cellStyle name="Normal 65 2 9 4" xfId="38442" xr:uid="{00000000-0005-0000-0000-000081950000}"/>
    <cellStyle name="Normal 65 3" xfId="475" xr:uid="{00000000-0005-0000-0000-000082950000}"/>
    <cellStyle name="Normal 66" xfId="271" xr:uid="{00000000-0005-0000-0000-000083950000}"/>
    <cellStyle name="Normal 66 2" xfId="353" xr:uid="{00000000-0005-0000-0000-000084950000}"/>
    <cellStyle name="Normal 66 2 2" xfId="38443" xr:uid="{00000000-0005-0000-0000-000085950000}"/>
    <cellStyle name="Normal 66 3" xfId="560" xr:uid="{00000000-0005-0000-0000-000086950000}"/>
    <cellStyle name="Normal 66 3 10" xfId="38444" xr:uid="{00000000-0005-0000-0000-000087950000}"/>
    <cellStyle name="Normal 66 3 11" xfId="38445" xr:uid="{00000000-0005-0000-0000-000088950000}"/>
    <cellStyle name="Normal 66 3 2" xfId="38446" xr:uid="{00000000-0005-0000-0000-000089950000}"/>
    <cellStyle name="Normal 66 3 2 10" xfId="38447" xr:uid="{00000000-0005-0000-0000-00008A950000}"/>
    <cellStyle name="Normal 66 3 2 2" xfId="38448" xr:uid="{00000000-0005-0000-0000-00008B950000}"/>
    <cellStyle name="Normal 66 3 2 2 2" xfId="38449" xr:uid="{00000000-0005-0000-0000-00008C950000}"/>
    <cellStyle name="Normal 66 3 2 2 2 2" xfId="38450" xr:uid="{00000000-0005-0000-0000-00008D950000}"/>
    <cellStyle name="Normal 66 3 2 2 2 2 2" xfId="38451" xr:uid="{00000000-0005-0000-0000-00008E950000}"/>
    <cellStyle name="Normal 66 3 2 2 2 2 3" xfId="38452" xr:uid="{00000000-0005-0000-0000-00008F950000}"/>
    <cellStyle name="Normal 66 3 2 2 2 2 4" xfId="38453" xr:uid="{00000000-0005-0000-0000-000090950000}"/>
    <cellStyle name="Normal 66 3 2 2 2 3" xfId="38454" xr:uid="{00000000-0005-0000-0000-000091950000}"/>
    <cellStyle name="Normal 66 3 2 2 2 3 2" xfId="38455" xr:uid="{00000000-0005-0000-0000-000092950000}"/>
    <cellStyle name="Normal 66 3 2 2 2 3 3" xfId="38456" xr:uid="{00000000-0005-0000-0000-000093950000}"/>
    <cellStyle name="Normal 66 3 2 2 2 4" xfId="38457" xr:uid="{00000000-0005-0000-0000-000094950000}"/>
    <cellStyle name="Normal 66 3 2 2 2 5" xfId="38458" xr:uid="{00000000-0005-0000-0000-000095950000}"/>
    <cellStyle name="Normal 66 3 2 2 2 6" xfId="38459" xr:uid="{00000000-0005-0000-0000-000096950000}"/>
    <cellStyle name="Normal 66 3 2 2 3" xfId="38460" xr:uid="{00000000-0005-0000-0000-000097950000}"/>
    <cellStyle name="Normal 66 3 2 2 3 2" xfId="38461" xr:uid="{00000000-0005-0000-0000-000098950000}"/>
    <cellStyle name="Normal 66 3 2 2 3 3" xfId="38462" xr:uid="{00000000-0005-0000-0000-000099950000}"/>
    <cellStyle name="Normal 66 3 2 2 3 4" xfId="38463" xr:uid="{00000000-0005-0000-0000-00009A950000}"/>
    <cellStyle name="Normal 66 3 2 2 4" xfId="38464" xr:uid="{00000000-0005-0000-0000-00009B950000}"/>
    <cellStyle name="Normal 66 3 2 2 4 2" xfId="38465" xr:uid="{00000000-0005-0000-0000-00009C950000}"/>
    <cellStyle name="Normal 66 3 2 2 4 3" xfId="38466" xr:uid="{00000000-0005-0000-0000-00009D950000}"/>
    <cellStyle name="Normal 66 3 2 2 4 4" xfId="38467" xr:uid="{00000000-0005-0000-0000-00009E950000}"/>
    <cellStyle name="Normal 66 3 2 2 5" xfId="38468" xr:uid="{00000000-0005-0000-0000-00009F950000}"/>
    <cellStyle name="Normal 66 3 2 2 5 2" xfId="38469" xr:uid="{00000000-0005-0000-0000-0000A0950000}"/>
    <cellStyle name="Normal 66 3 2 2 5 3" xfId="38470" xr:uid="{00000000-0005-0000-0000-0000A1950000}"/>
    <cellStyle name="Normal 66 3 2 2 5 4" xfId="38471" xr:uid="{00000000-0005-0000-0000-0000A2950000}"/>
    <cellStyle name="Normal 66 3 2 2 6" xfId="38472" xr:uid="{00000000-0005-0000-0000-0000A3950000}"/>
    <cellStyle name="Normal 66 3 2 2 6 2" xfId="38473" xr:uid="{00000000-0005-0000-0000-0000A4950000}"/>
    <cellStyle name="Normal 66 3 2 2 6 3" xfId="38474" xr:uid="{00000000-0005-0000-0000-0000A5950000}"/>
    <cellStyle name="Normal 66 3 2 2 7" xfId="38475" xr:uid="{00000000-0005-0000-0000-0000A6950000}"/>
    <cellStyle name="Normal 66 3 2 2 8" xfId="38476" xr:uid="{00000000-0005-0000-0000-0000A7950000}"/>
    <cellStyle name="Normal 66 3 2 2 9" xfId="38477" xr:uid="{00000000-0005-0000-0000-0000A8950000}"/>
    <cellStyle name="Normal 66 3 2 3" xfId="38478" xr:uid="{00000000-0005-0000-0000-0000A9950000}"/>
    <cellStyle name="Normal 66 3 2 3 2" xfId="38479" xr:uid="{00000000-0005-0000-0000-0000AA950000}"/>
    <cellStyle name="Normal 66 3 2 3 2 2" xfId="38480" xr:uid="{00000000-0005-0000-0000-0000AB950000}"/>
    <cellStyle name="Normal 66 3 2 3 2 3" xfId="38481" xr:uid="{00000000-0005-0000-0000-0000AC950000}"/>
    <cellStyle name="Normal 66 3 2 3 2 4" xfId="38482" xr:uid="{00000000-0005-0000-0000-0000AD950000}"/>
    <cellStyle name="Normal 66 3 2 3 3" xfId="38483" xr:uid="{00000000-0005-0000-0000-0000AE950000}"/>
    <cellStyle name="Normal 66 3 2 3 3 2" xfId="38484" xr:uid="{00000000-0005-0000-0000-0000AF950000}"/>
    <cellStyle name="Normal 66 3 2 3 3 3" xfId="38485" xr:uid="{00000000-0005-0000-0000-0000B0950000}"/>
    <cellStyle name="Normal 66 3 2 3 4" xfId="38486" xr:uid="{00000000-0005-0000-0000-0000B1950000}"/>
    <cellStyle name="Normal 66 3 2 3 5" xfId="38487" xr:uid="{00000000-0005-0000-0000-0000B2950000}"/>
    <cellStyle name="Normal 66 3 2 3 6" xfId="38488" xr:uid="{00000000-0005-0000-0000-0000B3950000}"/>
    <cellStyle name="Normal 66 3 2 4" xfId="38489" xr:uid="{00000000-0005-0000-0000-0000B4950000}"/>
    <cellStyle name="Normal 66 3 2 4 2" xfId="38490" xr:uid="{00000000-0005-0000-0000-0000B5950000}"/>
    <cellStyle name="Normal 66 3 2 4 3" xfId="38491" xr:uid="{00000000-0005-0000-0000-0000B6950000}"/>
    <cellStyle name="Normal 66 3 2 4 4" xfId="38492" xr:uid="{00000000-0005-0000-0000-0000B7950000}"/>
    <cellStyle name="Normal 66 3 2 5" xfId="38493" xr:uid="{00000000-0005-0000-0000-0000B8950000}"/>
    <cellStyle name="Normal 66 3 2 5 2" xfId="38494" xr:uid="{00000000-0005-0000-0000-0000B9950000}"/>
    <cellStyle name="Normal 66 3 2 5 3" xfId="38495" xr:uid="{00000000-0005-0000-0000-0000BA950000}"/>
    <cellStyle name="Normal 66 3 2 5 4" xfId="38496" xr:uid="{00000000-0005-0000-0000-0000BB950000}"/>
    <cellStyle name="Normal 66 3 2 6" xfId="38497" xr:uid="{00000000-0005-0000-0000-0000BC950000}"/>
    <cellStyle name="Normal 66 3 2 6 2" xfId="38498" xr:uid="{00000000-0005-0000-0000-0000BD950000}"/>
    <cellStyle name="Normal 66 3 2 6 3" xfId="38499" xr:uid="{00000000-0005-0000-0000-0000BE950000}"/>
    <cellStyle name="Normal 66 3 2 6 4" xfId="38500" xr:uid="{00000000-0005-0000-0000-0000BF950000}"/>
    <cellStyle name="Normal 66 3 2 7" xfId="38501" xr:uid="{00000000-0005-0000-0000-0000C0950000}"/>
    <cellStyle name="Normal 66 3 2 7 2" xfId="38502" xr:uid="{00000000-0005-0000-0000-0000C1950000}"/>
    <cellStyle name="Normal 66 3 2 7 3" xfId="38503" xr:uid="{00000000-0005-0000-0000-0000C2950000}"/>
    <cellStyle name="Normal 66 3 2 8" xfId="38504" xr:uid="{00000000-0005-0000-0000-0000C3950000}"/>
    <cellStyle name="Normal 66 3 2 9" xfId="38505" xr:uid="{00000000-0005-0000-0000-0000C4950000}"/>
    <cellStyle name="Normal 66 3 3" xfId="38506" xr:uid="{00000000-0005-0000-0000-0000C5950000}"/>
    <cellStyle name="Normal 66 3 3 2" xfId="38507" xr:uid="{00000000-0005-0000-0000-0000C6950000}"/>
    <cellStyle name="Normal 66 3 3 2 2" xfId="38508" xr:uid="{00000000-0005-0000-0000-0000C7950000}"/>
    <cellStyle name="Normal 66 3 3 2 2 2" xfId="38509" xr:uid="{00000000-0005-0000-0000-0000C8950000}"/>
    <cellStyle name="Normal 66 3 3 2 2 3" xfId="38510" xr:uid="{00000000-0005-0000-0000-0000C9950000}"/>
    <cellStyle name="Normal 66 3 3 2 2 4" xfId="38511" xr:uid="{00000000-0005-0000-0000-0000CA950000}"/>
    <cellStyle name="Normal 66 3 3 2 3" xfId="38512" xr:uid="{00000000-0005-0000-0000-0000CB950000}"/>
    <cellStyle name="Normal 66 3 3 2 3 2" xfId="38513" xr:uid="{00000000-0005-0000-0000-0000CC950000}"/>
    <cellStyle name="Normal 66 3 3 2 3 3" xfId="38514" xr:uid="{00000000-0005-0000-0000-0000CD950000}"/>
    <cellStyle name="Normal 66 3 3 2 4" xfId="38515" xr:uid="{00000000-0005-0000-0000-0000CE950000}"/>
    <cellStyle name="Normal 66 3 3 2 5" xfId="38516" xr:uid="{00000000-0005-0000-0000-0000CF950000}"/>
    <cellStyle name="Normal 66 3 3 2 6" xfId="38517" xr:uid="{00000000-0005-0000-0000-0000D0950000}"/>
    <cellStyle name="Normal 66 3 3 3" xfId="38518" xr:uid="{00000000-0005-0000-0000-0000D1950000}"/>
    <cellStyle name="Normal 66 3 3 3 2" xfId="38519" xr:uid="{00000000-0005-0000-0000-0000D2950000}"/>
    <cellStyle name="Normal 66 3 3 3 3" xfId="38520" xr:uid="{00000000-0005-0000-0000-0000D3950000}"/>
    <cellStyle name="Normal 66 3 3 3 4" xfId="38521" xr:uid="{00000000-0005-0000-0000-0000D4950000}"/>
    <cellStyle name="Normal 66 3 3 4" xfId="38522" xr:uid="{00000000-0005-0000-0000-0000D5950000}"/>
    <cellStyle name="Normal 66 3 3 4 2" xfId="38523" xr:uid="{00000000-0005-0000-0000-0000D6950000}"/>
    <cellStyle name="Normal 66 3 3 4 3" xfId="38524" xr:uid="{00000000-0005-0000-0000-0000D7950000}"/>
    <cellStyle name="Normal 66 3 3 4 4" xfId="38525" xr:uid="{00000000-0005-0000-0000-0000D8950000}"/>
    <cellStyle name="Normal 66 3 3 5" xfId="38526" xr:uid="{00000000-0005-0000-0000-0000D9950000}"/>
    <cellStyle name="Normal 66 3 3 5 2" xfId="38527" xr:uid="{00000000-0005-0000-0000-0000DA950000}"/>
    <cellStyle name="Normal 66 3 3 5 3" xfId="38528" xr:uid="{00000000-0005-0000-0000-0000DB950000}"/>
    <cellStyle name="Normal 66 3 3 5 4" xfId="38529" xr:uid="{00000000-0005-0000-0000-0000DC950000}"/>
    <cellStyle name="Normal 66 3 3 6" xfId="38530" xr:uid="{00000000-0005-0000-0000-0000DD950000}"/>
    <cellStyle name="Normal 66 3 3 6 2" xfId="38531" xr:uid="{00000000-0005-0000-0000-0000DE950000}"/>
    <cellStyle name="Normal 66 3 3 6 3" xfId="38532" xr:uid="{00000000-0005-0000-0000-0000DF950000}"/>
    <cellStyle name="Normal 66 3 3 7" xfId="38533" xr:uid="{00000000-0005-0000-0000-0000E0950000}"/>
    <cellStyle name="Normal 66 3 3 8" xfId="38534" xr:uid="{00000000-0005-0000-0000-0000E1950000}"/>
    <cellStyle name="Normal 66 3 3 9" xfId="38535" xr:uid="{00000000-0005-0000-0000-0000E2950000}"/>
    <cellStyle name="Normal 66 3 4" xfId="38536" xr:uid="{00000000-0005-0000-0000-0000E3950000}"/>
    <cellStyle name="Normal 66 3 4 2" xfId="38537" xr:uid="{00000000-0005-0000-0000-0000E4950000}"/>
    <cellStyle name="Normal 66 3 4 2 2" xfId="38538" xr:uid="{00000000-0005-0000-0000-0000E5950000}"/>
    <cellStyle name="Normal 66 3 4 2 3" xfId="38539" xr:uid="{00000000-0005-0000-0000-0000E6950000}"/>
    <cellStyle name="Normal 66 3 4 2 4" xfId="38540" xr:uid="{00000000-0005-0000-0000-0000E7950000}"/>
    <cellStyle name="Normal 66 3 4 3" xfId="38541" xr:uid="{00000000-0005-0000-0000-0000E8950000}"/>
    <cellStyle name="Normal 66 3 4 3 2" xfId="38542" xr:uid="{00000000-0005-0000-0000-0000E9950000}"/>
    <cellStyle name="Normal 66 3 4 3 3" xfId="38543" xr:uid="{00000000-0005-0000-0000-0000EA950000}"/>
    <cellStyle name="Normal 66 3 4 4" xfId="38544" xr:uid="{00000000-0005-0000-0000-0000EB950000}"/>
    <cellStyle name="Normal 66 3 4 5" xfId="38545" xr:uid="{00000000-0005-0000-0000-0000EC950000}"/>
    <cellStyle name="Normal 66 3 4 6" xfId="38546" xr:uid="{00000000-0005-0000-0000-0000ED950000}"/>
    <cellStyle name="Normal 66 3 5" xfId="38547" xr:uid="{00000000-0005-0000-0000-0000EE950000}"/>
    <cellStyle name="Normal 66 3 5 2" xfId="38548" xr:uid="{00000000-0005-0000-0000-0000EF950000}"/>
    <cellStyle name="Normal 66 3 5 3" xfId="38549" xr:uid="{00000000-0005-0000-0000-0000F0950000}"/>
    <cellStyle name="Normal 66 3 5 4" xfId="38550" xr:uid="{00000000-0005-0000-0000-0000F1950000}"/>
    <cellStyle name="Normal 66 3 6" xfId="38551" xr:uid="{00000000-0005-0000-0000-0000F2950000}"/>
    <cellStyle name="Normal 66 3 6 2" xfId="38552" xr:uid="{00000000-0005-0000-0000-0000F3950000}"/>
    <cellStyle name="Normal 66 3 6 3" xfId="38553" xr:uid="{00000000-0005-0000-0000-0000F4950000}"/>
    <cellStyle name="Normal 66 3 6 4" xfId="38554" xr:uid="{00000000-0005-0000-0000-0000F5950000}"/>
    <cellStyle name="Normal 66 3 7" xfId="38555" xr:uid="{00000000-0005-0000-0000-0000F6950000}"/>
    <cellStyle name="Normal 66 3 7 2" xfId="38556" xr:uid="{00000000-0005-0000-0000-0000F7950000}"/>
    <cellStyle name="Normal 66 3 7 3" xfId="38557" xr:uid="{00000000-0005-0000-0000-0000F8950000}"/>
    <cellStyle name="Normal 66 3 7 4" xfId="38558" xr:uid="{00000000-0005-0000-0000-0000F9950000}"/>
    <cellStyle name="Normal 66 3 8" xfId="38559" xr:uid="{00000000-0005-0000-0000-0000FA950000}"/>
    <cellStyle name="Normal 66 3 8 2" xfId="38560" xr:uid="{00000000-0005-0000-0000-0000FB950000}"/>
    <cellStyle name="Normal 66 3 8 3" xfId="38561" xr:uid="{00000000-0005-0000-0000-0000FC950000}"/>
    <cellStyle name="Normal 66 3 9" xfId="38562" xr:uid="{00000000-0005-0000-0000-0000FD950000}"/>
    <cellStyle name="Normal 66 4" xfId="38563" xr:uid="{00000000-0005-0000-0000-0000FE950000}"/>
    <cellStyle name="Normal 66 4 10" xfId="38564" xr:uid="{00000000-0005-0000-0000-0000FF950000}"/>
    <cellStyle name="Normal 66 4 11" xfId="38565" xr:uid="{00000000-0005-0000-0000-000000960000}"/>
    <cellStyle name="Normal 66 4 2" xfId="38566" xr:uid="{00000000-0005-0000-0000-000001960000}"/>
    <cellStyle name="Normal 66 4 2 10" xfId="38567" xr:uid="{00000000-0005-0000-0000-000002960000}"/>
    <cellStyle name="Normal 66 4 2 2" xfId="38568" xr:uid="{00000000-0005-0000-0000-000003960000}"/>
    <cellStyle name="Normal 66 4 2 2 2" xfId="38569" xr:uid="{00000000-0005-0000-0000-000004960000}"/>
    <cellStyle name="Normal 66 4 2 2 2 2" xfId="38570" xr:uid="{00000000-0005-0000-0000-000005960000}"/>
    <cellStyle name="Normal 66 4 2 2 2 2 2" xfId="38571" xr:uid="{00000000-0005-0000-0000-000006960000}"/>
    <cellStyle name="Normal 66 4 2 2 2 2 3" xfId="38572" xr:uid="{00000000-0005-0000-0000-000007960000}"/>
    <cellStyle name="Normal 66 4 2 2 2 2 4" xfId="38573" xr:uid="{00000000-0005-0000-0000-000008960000}"/>
    <cellStyle name="Normal 66 4 2 2 2 3" xfId="38574" xr:uid="{00000000-0005-0000-0000-000009960000}"/>
    <cellStyle name="Normal 66 4 2 2 2 3 2" xfId="38575" xr:uid="{00000000-0005-0000-0000-00000A960000}"/>
    <cellStyle name="Normal 66 4 2 2 2 3 3" xfId="38576" xr:uid="{00000000-0005-0000-0000-00000B960000}"/>
    <cellStyle name="Normal 66 4 2 2 2 4" xfId="38577" xr:uid="{00000000-0005-0000-0000-00000C960000}"/>
    <cellStyle name="Normal 66 4 2 2 2 5" xfId="38578" xr:uid="{00000000-0005-0000-0000-00000D960000}"/>
    <cellStyle name="Normal 66 4 2 2 2 6" xfId="38579" xr:uid="{00000000-0005-0000-0000-00000E960000}"/>
    <cellStyle name="Normal 66 4 2 2 3" xfId="38580" xr:uid="{00000000-0005-0000-0000-00000F960000}"/>
    <cellStyle name="Normal 66 4 2 2 3 2" xfId="38581" xr:uid="{00000000-0005-0000-0000-000010960000}"/>
    <cellStyle name="Normal 66 4 2 2 3 3" xfId="38582" xr:uid="{00000000-0005-0000-0000-000011960000}"/>
    <cellStyle name="Normal 66 4 2 2 3 4" xfId="38583" xr:uid="{00000000-0005-0000-0000-000012960000}"/>
    <cellStyle name="Normal 66 4 2 2 4" xfId="38584" xr:uid="{00000000-0005-0000-0000-000013960000}"/>
    <cellStyle name="Normal 66 4 2 2 4 2" xfId="38585" xr:uid="{00000000-0005-0000-0000-000014960000}"/>
    <cellStyle name="Normal 66 4 2 2 4 3" xfId="38586" xr:uid="{00000000-0005-0000-0000-000015960000}"/>
    <cellStyle name="Normal 66 4 2 2 4 4" xfId="38587" xr:uid="{00000000-0005-0000-0000-000016960000}"/>
    <cellStyle name="Normal 66 4 2 2 5" xfId="38588" xr:uid="{00000000-0005-0000-0000-000017960000}"/>
    <cellStyle name="Normal 66 4 2 2 5 2" xfId="38589" xr:uid="{00000000-0005-0000-0000-000018960000}"/>
    <cellStyle name="Normal 66 4 2 2 5 3" xfId="38590" xr:uid="{00000000-0005-0000-0000-000019960000}"/>
    <cellStyle name="Normal 66 4 2 2 5 4" xfId="38591" xr:uid="{00000000-0005-0000-0000-00001A960000}"/>
    <cellStyle name="Normal 66 4 2 2 6" xfId="38592" xr:uid="{00000000-0005-0000-0000-00001B960000}"/>
    <cellStyle name="Normal 66 4 2 2 6 2" xfId="38593" xr:uid="{00000000-0005-0000-0000-00001C960000}"/>
    <cellStyle name="Normal 66 4 2 2 6 3" xfId="38594" xr:uid="{00000000-0005-0000-0000-00001D960000}"/>
    <cellStyle name="Normal 66 4 2 2 7" xfId="38595" xr:uid="{00000000-0005-0000-0000-00001E960000}"/>
    <cellStyle name="Normal 66 4 2 2 8" xfId="38596" xr:uid="{00000000-0005-0000-0000-00001F960000}"/>
    <cellStyle name="Normal 66 4 2 2 9" xfId="38597" xr:uid="{00000000-0005-0000-0000-000020960000}"/>
    <cellStyle name="Normal 66 4 2 3" xfId="38598" xr:uid="{00000000-0005-0000-0000-000021960000}"/>
    <cellStyle name="Normal 66 4 2 3 2" xfId="38599" xr:uid="{00000000-0005-0000-0000-000022960000}"/>
    <cellStyle name="Normal 66 4 2 3 2 2" xfId="38600" xr:uid="{00000000-0005-0000-0000-000023960000}"/>
    <cellStyle name="Normal 66 4 2 3 2 3" xfId="38601" xr:uid="{00000000-0005-0000-0000-000024960000}"/>
    <cellStyle name="Normal 66 4 2 3 2 4" xfId="38602" xr:uid="{00000000-0005-0000-0000-000025960000}"/>
    <cellStyle name="Normal 66 4 2 3 3" xfId="38603" xr:uid="{00000000-0005-0000-0000-000026960000}"/>
    <cellStyle name="Normal 66 4 2 3 3 2" xfId="38604" xr:uid="{00000000-0005-0000-0000-000027960000}"/>
    <cellStyle name="Normal 66 4 2 3 3 3" xfId="38605" xr:uid="{00000000-0005-0000-0000-000028960000}"/>
    <cellStyle name="Normal 66 4 2 3 4" xfId="38606" xr:uid="{00000000-0005-0000-0000-000029960000}"/>
    <cellStyle name="Normal 66 4 2 3 5" xfId="38607" xr:uid="{00000000-0005-0000-0000-00002A960000}"/>
    <cellStyle name="Normal 66 4 2 3 6" xfId="38608" xr:uid="{00000000-0005-0000-0000-00002B960000}"/>
    <cellStyle name="Normal 66 4 2 4" xfId="38609" xr:uid="{00000000-0005-0000-0000-00002C960000}"/>
    <cellStyle name="Normal 66 4 2 4 2" xfId="38610" xr:uid="{00000000-0005-0000-0000-00002D960000}"/>
    <cellStyle name="Normal 66 4 2 4 3" xfId="38611" xr:uid="{00000000-0005-0000-0000-00002E960000}"/>
    <cellStyle name="Normal 66 4 2 4 4" xfId="38612" xr:uid="{00000000-0005-0000-0000-00002F960000}"/>
    <cellStyle name="Normal 66 4 2 5" xfId="38613" xr:uid="{00000000-0005-0000-0000-000030960000}"/>
    <cellStyle name="Normal 66 4 2 5 2" xfId="38614" xr:uid="{00000000-0005-0000-0000-000031960000}"/>
    <cellStyle name="Normal 66 4 2 5 3" xfId="38615" xr:uid="{00000000-0005-0000-0000-000032960000}"/>
    <cellStyle name="Normal 66 4 2 5 4" xfId="38616" xr:uid="{00000000-0005-0000-0000-000033960000}"/>
    <cellStyle name="Normal 66 4 2 6" xfId="38617" xr:uid="{00000000-0005-0000-0000-000034960000}"/>
    <cellStyle name="Normal 66 4 2 6 2" xfId="38618" xr:uid="{00000000-0005-0000-0000-000035960000}"/>
    <cellStyle name="Normal 66 4 2 6 3" xfId="38619" xr:uid="{00000000-0005-0000-0000-000036960000}"/>
    <cellStyle name="Normal 66 4 2 6 4" xfId="38620" xr:uid="{00000000-0005-0000-0000-000037960000}"/>
    <cellStyle name="Normal 66 4 2 7" xfId="38621" xr:uid="{00000000-0005-0000-0000-000038960000}"/>
    <cellStyle name="Normal 66 4 2 7 2" xfId="38622" xr:uid="{00000000-0005-0000-0000-000039960000}"/>
    <cellStyle name="Normal 66 4 2 7 3" xfId="38623" xr:uid="{00000000-0005-0000-0000-00003A960000}"/>
    <cellStyle name="Normal 66 4 2 8" xfId="38624" xr:uid="{00000000-0005-0000-0000-00003B960000}"/>
    <cellStyle name="Normal 66 4 2 9" xfId="38625" xr:uid="{00000000-0005-0000-0000-00003C960000}"/>
    <cellStyle name="Normal 66 4 3" xfId="38626" xr:uid="{00000000-0005-0000-0000-00003D960000}"/>
    <cellStyle name="Normal 66 4 3 2" xfId="38627" xr:uid="{00000000-0005-0000-0000-00003E960000}"/>
    <cellStyle name="Normal 66 4 3 2 2" xfId="38628" xr:uid="{00000000-0005-0000-0000-00003F960000}"/>
    <cellStyle name="Normal 66 4 3 2 2 2" xfId="38629" xr:uid="{00000000-0005-0000-0000-000040960000}"/>
    <cellStyle name="Normal 66 4 3 2 2 3" xfId="38630" xr:uid="{00000000-0005-0000-0000-000041960000}"/>
    <cellStyle name="Normal 66 4 3 2 2 4" xfId="38631" xr:uid="{00000000-0005-0000-0000-000042960000}"/>
    <cellStyle name="Normal 66 4 3 2 3" xfId="38632" xr:uid="{00000000-0005-0000-0000-000043960000}"/>
    <cellStyle name="Normal 66 4 3 2 3 2" xfId="38633" xr:uid="{00000000-0005-0000-0000-000044960000}"/>
    <cellStyle name="Normal 66 4 3 2 3 3" xfId="38634" xr:uid="{00000000-0005-0000-0000-000045960000}"/>
    <cellStyle name="Normal 66 4 3 2 4" xfId="38635" xr:uid="{00000000-0005-0000-0000-000046960000}"/>
    <cellStyle name="Normal 66 4 3 2 5" xfId="38636" xr:uid="{00000000-0005-0000-0000-000047960000}"/>
    <cellStyle name="Normal 66 4 3 2 6" xfId="38637" xr:uid="{00000000-0005-0000-0000-000048960000}"/>
    <cellStyle name="Normal 66 4 3 3" xfId="38638" xr:uid="{00000000-0005-0000-0000-000049960000}"/>
    <cellStyle name="Normal 66 4 3 3 2" xfId="38639" xr:uid="{00000000-0005-0000-0000-00004A960000}"/>
    <cellStyle name="Normal 66 4 3 3 3" xfId="38640" xr:uid="{00000000-0005-0000-0000-00004B960000}"/>
    <cellStyle name="Normal 66 4 3 3 4" xfId="38641" xr:uid="{00000000-0005-0000-0000-00004C960000}"/>
    <cellStyle name="Normal 66 4 3 4" xfId="38642" xr:uid="{00000000-0005-0000-0000-00004D960000}"/>
    <cellStyle name="Normal 66 4 3 4 2" xfId="38643" xr:uid="{00000000-0005-0000-0000-00004E960000}"/>
    <cellStyle name="Normal 66 4 3 4 3" xfId="38644" xr:uid="{00000000-0005-0000-0000-00004F960000}"/>
    <cellStyle name="Normal 66 4 3 4 4" xfId="38645" xr:uid="{00000000-0005-0000-0000-000050960000}"/>
    <cellStyle name="Normal 66 4 3 5" xfId="38646" xr:uid="{00000000-0005-0000-0000-000051960000}"/>
    <cellStyle name="Normal 66 4 3 5 2" xfId="38647" xr:uid="{00000000-0005-0000-0000-000052960000}"/>
    <cellStyle name="Normal 66 4 3 5 3" xfId="38648" xr:uid="{00000000-0005-0000-0000-000053960000}"/>
    <cellStyle name="Normal 66 4 3 5 4" xfId="38649" xr:uid="{00000000-0005-0000-0000-000054960000}"/>
    <cellStyle name="Normal 66 4 3 6" xfId="38650" xr:uid="{00000000-0005-0000-0000-000055960000}"/>
    <cellStyle name="Normal 66 4 3 6 2" xfId="38651" xr:uid="{00000000-0005-0000-0000-000056960000}"/>
    <cellStyle name="Normal 66 4 3 6 3" xfId="38652" xr:uid="{00000000-0005-0000-0000-000057960000}"/>
    <cellStyle name="Normal 66 4 3 7" xfId="38653" xr:uid="{00000000-0005-0000-0000-000058960000}"/>
    <cellStyle name="Normal 66 4 3 8" xfId="38654" xr:uid="{00000000-0005-0000-0000-000059960000}"/>
    <cellStyle name="Normal 66 4 3 9" xfId="38655" xr:uid="{00000000-0005-0000-0000-00005A960000}"/>
    <cellStyle name="Normal 66 4 4" xfId="38656" xr:uid="{00000000-0005-0000-0000-00005B960000}"/>
    <cellStyle name="Normal 66 4 4 2" xfId="38657" xr:uid="{00000000-0005-0000-0000-00005C960000}"/>
    <cellStyle name="Normal 66 4 4 2 2" xfId="38658" xr:uid="{00000000-0005-0000-0000-00005D960000}"/>
    <cellStyle name="Normal 66 4 4 2 3" xfId="38659" xr:uid="{00000000-0005-0000-0000-00005E960000}"/>
    <cellStyle name="Normal 66 4 4 2 4" xfId="38660" xr:uid="{00000000-0005-0000-0000-00005F960000}"/>
    <cellStyle name="Normal 66 4 4 3" xfId="38661" xr:uid="{00000000-0005-0000-0000-000060960000}"/>
    <cellStyle name="Normal 66 4 4 3 2" xfId="38662" xr:uid="{00000000-0005-0000-0000-000061960000}"/>
    <cellStyle name="Normal 66 4 4 3 3" xfId="38663" xr:uid="{00000000-0005-0000-0000-000062960000}"/>
    <cellStyle name="Normal 66 4 4 4" xfId="38664" xr:uid="{00000000-0005-0000-0000-000063960000}"/>
    <cellStyle name="Normal 66 4 4 5" xfId="38665" xr:uid="{00000000-0005-0000-0000-000064960000}"/>
    <cellStyle name="Normal 66 4 4 6" xfId="38666" xr:uid="{00000000-0005-0000-0000-000065960000}"/>
    <cellStyle name="Normal 66 4 5" xfId="38667" xr:uid="{00000000-0005-0000-0000-000066960000}"/>
    <cellStyle name="Normal 66 4 5 2" xfId="38668" xr:uid="{00000000-0005-0000-0000-000067960000}"/>
    <cellStyle name="Normal 66 4 5 3" xfId="38669" xr:uid="{00000000-0005-0000-0000-000068960000}"/>
    <cellStyle name="Normal 66 4 5 4" xfId="38670" xr:uid="{00000000-0005-0000-0000-000069960000}"/>
    <cellStyle name="Normal 66 4 6" xfId="38671" xr:uid="{00000000-0005-0000-0000-00006A960000}"/>
    <cellStyle name="Normal 66 4 6 2" xfId="38672" xr:uid="{00000000-0005-0000-0000-00006B960000}"/>
    <cellStyle name="Normal 66 4 6 3" xfId="38673" xr:uid="{00000000-0005-0000-0000-00006C960000}"/>
    <cellStyle name="Normal 66 4 6 4" xfId="38674" xr:uid="{00000000-0005-0000-0000-00006D960000}"/>
    <cellStyle name="Normal 66 4 7" xfId="38675" xr:uid="{00000000-0005-0000-0000-00006E960000}"/>
    <cellStyle name="Normal 66 4 7 2" xfId="38676" xr:uid="{00000000-0005-0000-0000-00006F960000}"/>
    <cellStyle name="Normal 66 4 7 3" xfId="38677" xr:uid="{00000000-0005-0000-0000-000070960000}"/>
    <cellStyle name="Normal 66 4 7 4" xfId="38678" xr:uid="{00000000-0005-0000-0000-000071960000}"/>
    <cellStyle name="Normal 66 4 8" xfId="38679" xr:uid="{00000000-0005-0000-0000-000072960000}"/>
    <cellStyle name="Normal 66 4 8 2" xfId="38680" xr:uid="{00000000-0005-0000-0000-000073960000}"/>
    <cellStyle name="Normal 66 4 8 3" xfId="38681" xr:uid="{00000000-0005-0000-0000-000074960000}"/>
    <cellStyle name="Normal 66 4 9" xfId="38682" xr:uid="{00000000-0005-0000-0000-000075960000}"/>
    <cellStyle name="Normal 66 5" xfId="38683" xr:uid="{00000000-0005-0000-0000-000076960000}"/>
    <cellStyle name="Normal 66 5 10" xfId="38684" xr:uid="{00000000-0005-0000-0000-000077960000}"/>
    <cellStyle name="Normal 66 5 2" xfId="38685" xr:uid="{00000000-0005-0000-0000-000078960000}"/>
    <cellStyle name="Normal 66 5 2 2" xfId="38686" xr:uid="{00000000-0005-0000-0000-000079960000}"/>
    <cellStyle name="Normal 66 5 2 2 2" xfId="38687" xr:uid="{00000000-0005-0000-0000-00007A960000}"/>
    <cellStyle name="Normal 66 5 2 2 2 2" xfId="38688" xr:uid="{00000000-0005-0000-0000-00007B960000}"/>
    <cellStyle name="Normal 66 5 2 2 2 3" xfId="38689" xr:uid="{00000000-0005-0000-0000-00007C960000}"/>
    <cellStyle name="Normal 66 5 2 2 2 4" xfId="38690" xr:uid="{00000000-0005-0000-0000-00007D960000}"/>
    <cellStyle name="Normal 66 5 2 2 3" xfId="38691" xr:uid="{00000000-0005-0000-0000-00007E960000}"/>
    <cellStyle name="Normal 66 5 2 2 3 2" xfId="38692" xr:uid="{00000000-0005-0000-0000-00007F960000}"/>
    <cellStyle name="Normal 66 5 2 2 3 3" xfId="38693" xr:uid="{00000000-0005-0000-0000-000080960000}"/>
    <cellStyle name="Normal 66 5 2 2 4" xfId="38694" xr:uid="{00000000-0005-0000-0000-000081960000}"/>
    <cellStyle name="Normal 66 5 2 2 5" xfId="38695" xr:uid="{00000000-0005-0000-0000-000082960000}"/>
    <cellStyle name="Normal 66 5 2 2 6" xfId="38696" xr:uid="{00000000-0005-0000-0000-000083960000}"/>
    <cellStyle name="Normal 66 5 2 3" xfId="38697" xr:uid="{00000000-0005-0000-0000-000084960000}"/>
    <cellStyle name="Normal 66 5 2 3 2" xfId="38698" xr:uid="{00000000-0005-0000-0000-000085960000}"/>
    <cellStyle name="Normal 66 5 2 3 3" xfId="38699" xr:uid="{00000000-0005-0000-0000-000086960000}"/>
    <cellStyle name="Normal 66 5 2 3 4" xfId="38700" xr:uid="{00000000-0005-0000-0000-000087960000}"/>
    <cellStyle name="Normal 66 5 2 4" xfId="38701" xr:uid="{00000000-0005-0000-0000-000088960000}"/>
    <cellStyle name="Normal 66 5 2 4 2" xfId="38702" xr:uid="{00000000-0005-0000-0000-000089960000}"/>
    <cellStyle name="Normal 66 5 2 4 3" xfId="38703" xr:uid="{00000000-0005-0000-0000-00008A960000}"/>
    <cellStyle name="Normal 66 5 2 4 4" xfId="38704" xr:uid="{00000000-0005-0000-0000-00008B960000}"/>
    <cellStyle name="Normal 66 5 2 5" xfId="38705" xr:uid="{00000000-0005-0000-0000-00008C960000}"/>
    <cellStyle name="Normal 66 5 2 5 2" xfId="38706" xr:uid="{00000000-0005-0000-0000-00008D960000}"/>
    <cellStyle name="Normal 66 5 2 5 3" xfId="38707" xr:uid="{00000000-0005-0000-0000-00008E960000}"/>
    <cellStyle name="Normal 66 5 2 5 4" xfId="38708" xr:uid="{00000000-0005-0000-0000-00008F960000}"/>
    <cellStyle name="Normal 66 5 2 6" xfId="38709" xr:uid="{00000000-0005-0000-0000-000090960000}"/>
    <cellStyle name="Normal 66 5 2 6 2" xfId="38710" xr:uid="{00000000-0005-0000-0000-000091960000}"/>
    <cellStyle name="Normal 66 5 2 6 3" xfId="38711" xr:uid="{00000000-0005-0000-0000-000092960000}"/>
    <cellStyle name="Normal 66 5 2 7" xfId="38712" xr:uid="{00000000-0005-0000-0000-000093960000}"/>
    <cellStyle name="Normal 66 5 2 8" xfId="38713" xr:uid="{00000000-0005-0000-0000-000094960000}"/>
    <cellStyle name="Normal 66 5 2 9" xfId="38714" xr:uid="{00000000-0005-0000-0000-000095960000}"/>
    <cellStyle name="Normal 66 5 3" xfId="38715" xr:uid="{00000000-0005-0000-0000-000096960000}"/>
    <cellStyle name="Normal 66 5 3 2" xfId="38716" xr:uid="{00000000-0005-0000-0000-000097960000}"/>
    <cellStyle name="Normal 66 5 3 2 2" xfId="38717" xr:uid="{00000000-0005-0000-0000-000098960000}"/>
    <cellStyle name="Normal 66 5 3 2 3" xfId="38718" xr:uid="{00000000-0005-0000-0000-000099960000}"/>
    <cellStyle name="Normal 66 5 3 2 4" xfId="38719" xr:uid="{00000000-0005-0000-0000-00009A960000}"/>
    <cellStyle name="Normal 66 5 3 3" xfId="38720" xr:uid="{00000000-0005-0000-0000-00009B960000}"/>
    <cellStyle name="Normal 66 5 3 3 2" xfId="38721" xr:uid="{00000000-0005-0000-0000-00009C960000}"/>
    <cellStyle name="Normal 66 5 3 3 3" xfId="38722" xr:uid="{00000000-0005-0000-0000-00009D960000}"/>
    <cellStyle name="Normal 66 5 3 4" xfId="38723" xr:uid="{00000000-0005-0000-0000-00009E960000}"/>
    <cellStyle name="Normal 66 5 3 5" xfId="38724" xr:uid="{00000000-0005-0000-0000-00009F960000}"/>
    <cellStyle name="Normal 66 5 3 6" xfId="38725" xr:uid="{00000000-0005-0000-0000-0000A0960000}"/>
    <cellStyle name="Normal 66 5 4" xfId="38726" xr:uid="{00000000-0005-0000-0000-0000A1960000}"/>
    <cellStyle name="Normal 66 5 4 2" xfId="38727" xr:uid="{00000000-0005-0000-0000-0000A2960000}"/>
    <cellStyle name="Normal 66 5 4 3" xfId="38728" xr:uid="{00000000-0005-0000-0000-0000A3960000}"/>
    <cellStyle name="Normal 66 5 4 4" xfId="38729" xr:uid="{00000000-0005-0000-0000-0000A4960000}"/>
    <cellStyle name="Normal 66 5 5" xfId="38730" xr:uid="{00000000-0005-0000-0000-0000A5960000}"/>
    <cellStyle name="Normal 66 5 5 2" xfId="38731" xr:uid="{00000000-0005-0000-0000-0000A6960000}"/>
    <cellStyle name="Normal 66 5 5 3" xfId="38732" xr:uid="{00000000-0005-0000-0000-0000A7960000}"/>
    <cellStyle name="Normal 66 5 5 4" xfId="38733" xr:uid="{00000000-0005-0000-0000-0000A8960000}"/>
    <cellStyle name="Normal 66 5 6" xfId="38734" xr:uid="{00000000-0005-0000-0000-0000A9960000}"/>
    <cellStyle name="Normal 66 5 6 2" xfId="38735" xr:uid="{00000000-0005-0000-0000-0000AA960000}"/>
    <cellStyle name="Normal 66 5 6 3" xfId="38736" xr:uid="{00000000-0005-0000-0000-0000AB960000}"/>
    <cellStyle name="Normal 66 5 6 4" xfId="38737" xr:uid="{00000000-0005-0000-0000-0000AC960000}"/>
    <cellStyle name="Normal 66 5 7" xfId="38738" xr:uid="{00000000-0005-0000-0000-0000AD960000}"/>
    <cellStyle name="Normal 66 5 7 2" xfId="38739" xr:uid="{00000000-0005-0000-0000-0000AE960000}"/>
    <cellStyle name="Normal 66 5 7 3" xfId="38740" xr:uid="{00000000-0005-0000-0000-0000AF960000}"/>
    <cellStyle name="Normal 66 5 8" xfId="38741" xr:uid="{00000000-0005-0000-0000-0000B0960000}"/>
    <cellStyle name="Normal 66 5 9" xfId="38742" xr:uid="{00000000-0005-0000-0000-0000B1960000}"/>
    <cellStyle name="Normal 66 6" xfId="38743" xr:uid="{00000000-0005-0000-0000-0000B2960000}"/>
    <cellStyle name="Normal 66 6 2" xfId="38744" xr:uid="{00000000-0005-0000-0000-0000B3960000}"/>
    <cellStyle name="Normal 66 6 2 2" xfId="38745" xr:uid="{00000000-0005-0000-0000-0000B4960000}"/>
    <cellStyle name="Normal 66 6 2 2 2" xfId="38746" xr:uid="{00000000-0005-0000-0000-0000B5960000}"/>
    <cellStyle name="Normal 66 6 2 2 3" xfId="38747" xr:uid="{00000000-0005-0000-0000-0000B6960000}"/>
    <cellStyle name="Normal 66 6 2 2 4" xfId="38748" xr:uid="{00000000-0005-0000-0000-0000B7960000}"/>
    <cellStyle name="Normal 66 6 2 3" xfId="38749" xr:uid="{00000000-0005-0000-0000-0000B8960000}"/>
    <cellStyle name="Normal 66 6 2 3 2" xfId="38750" xr:uid="{00000000-0005-0000-0000-0000B9960000}"/>
    <cellStyle name="Normal 66 6 2 3 3" xfId="38751" xr:uid="{00000000-0005-0000-0000-0000BA960000}"/>
    <cellStyle name="Normal 66 6 2 4" xfId="38752" xr:uid="{00000000-0005-0000-0000-0000BB960000}"/>
    <cellStyle name="Normal 66 6 2 5" xfId="38753" xr:uid="{00000000-0005-0000-0000-0000BC960000}"/>
    <cellStyle name="Normal 66 6 2 6" xfId="38754" xr:uid="{00000000-0005-0000-0000-0000BD960000}"/>
    <cellStyle name="Normal 66 6 3" xfId="38755" xr:uid="{00000000-0005-0000-0000-0000BE960000}"/>
    <cellStyle name="Normal 66 6 3 2" xfId="38756" xr:uid="{00000000-0005-0000-0000-0000BF960000}"/>
    <cellStyle name="Normal 66 6 3 3" xfId="38757" xr:uid="{00000000-0005-0000-0000-0000C0960000}"/>
    <cellStyle name="Normal 66 6 3 4" xfId="38758" xr:uid="{00000000-0005-0000-0000-0000C1960000}"/>
    <cellStyle name="Normal 66 6 4" xfId="38759" xr:uid="{00000000-0005-0000-0000-0000C2960000}"/>
    <cellStyle name="Normal 66 6 4 2" xfId="38760" xr:uid="{00000000-0005-0000-0000-0000C3960000}"/>
    <cellStyle name="Normal 66 6 4 3" xfId="38761" xr:uid="{00000000-0005-0000-0000-0000C4960000}"/>
    <cellStyle name="Normal 66 6 4 4" xfId="38762" xr:uid="{00000000-0005-0000-0000-0000C5960000}"/>
    <cellStyle name="Normal 66 6 5" xfId="38763" xr:uid="{00000000-0005-0000-0000-0000C6960000}"/>
    <cellStyle name="Normal 66 6 5 2" xfId="38764" xr:uid="{00000000-0005-0000-0000-0000C7960000}"/>
    <cellStyle name="Normal 66 6 5 3" xfId="38765" xr:uid="{00000000-0005-0000-0000-0000C8960000}"/>
    <cellStyle name="Normal 66 6 5 4" xfId="38766" xr:uid="{00000000-0005-0000-0000-0000C9960000}"/>
    <cellStyle name="Normal 66 6 6" xfId="38767" xr:uid="{00000000-0005-0000-0000-0000CA960000}"/>
    <cellStyle name="Normal 66 6 6 2" xfId="38768" xr:uid="{00000000-0005-0000-0000-0000CB960000}"/>
    <cellStyle name="Normal 66 6 6 3" xfId="38769" xr:uid="{00000000-0005-0000-0000-0000CC960000}"/>
    <cellStyle name="Normal 66 6 7" xfId="38770" xr:uid="{00000000-0005-0000-0000-0000CD960000}"/>
    <cellStyle name="Normal 66 6 8" xfId="38771" xr:uid="{00000000-0005-0000-0000-0000CE960000}"/>
    <cellStyle name="Normal 66 6 9" xfId="38772" xr:uid="{00000000-0005-0000-0000-0000CF960000}"/>
    <cellStyle name="Normal 66 7" xfId="38773" xr:uid="{00000000-0005-0000-0000-0000D0960000}"/>
    <cellStyle name="Normal 66 7 2" xfId="38774" xr:uid="{00000000-0005-0000-0000-0000D1960000}"/>
    <cellStyle name="Normal 66 7 2 2" xfId="38775" xr:uid="{00000000-0005-0000-0000-0000D2960000}"/>
    <cellStyle name="Normal 66 7 2 2 2" xfId="38776" xr:uid="{00000000-0005-0000-0000-0000D3960000}"/>
    <cellStyle name="Normal 66 7 2 2 3" xfId="38777" xr:uid="{00000000-0005-0000-0000-0000D4960000}"/>
    <cellStyle name="Normal 66 7 2 2 4" xfId="38778" xr:uid="{00000000-0005-0000-0000-0000D5960000}"/>
    <cellStyle name="Normal 66 7 2 3" xfId="38779" xr:uid="{00000000-0005-0000-0000-0000D6960000}"/>
    <cellStyle name="Normal 66 7 2 3 2" xfId="38780" xr:uid="{00000000-0005-0000-0000-0000D7960000}"/>
    <cellStyle name="Normal 66 7 2 3 3" xfId="38781" xr:uid="{00000000-0005-0000-0000-0000D8960000}"/>
    <cellStyle name="Normal 66 7 2 4" xfId="38782" xr:uid="{00000000-0005-0000-0000-0000D9960000}"/>
    <cellStyle name="Normal 66 7 2 5" xfId="38783" xr:uid="{00000000-0005-0000-0000-0000DA960000}"/>
    <cellStyle name="Normal 66 7 2 6" xfId="38784" xr:uid="{00000000-0005-0000-0000-0000DB960000}"/>
    <cellStyle name="Normal 66 7 3" xfId="38785" xr:uid="{00000000-0005-0000-0000-0000DC960000}"/>
    <cellStyle name="Normal 66 7 3 2" xfId="38786" xr:uid="{00000000-0005-0000-0000-0000DD960000}"/>
    <cellStyle name="Normal 66 7 3 3" xfId="38787" xr:uid="{00000000-0005-0000-0000-0000DE960000}"/>
    <cellStyle name="Normal 66 7 3 4" xfId="38788" xr:uid="{00000000-0005-0000-0000-0000DF960000}"/>
    <cellStyle name="Normal 66 7 4" xfId="38789" xr:uid="{00000000-0005-0000-0000-0000E0960000}"/>
    <cellStyle name="Normal 66 7 4 2" xfId="38790" xr:uid="{00000000-0005-0000-0000-0000E1960000}"/>
    <cellStyle name="Normal 66 7 4 3" xfId="38791" xr:uid="{00000000-0005-0000-0000-0000E2960000}"/>
    <cellStyle name="Normal 66 7 4 4" xfId="38792" xr:uid="{00000000-0005-0000-0000-0000E3960000}"/>
    <cellStyle name="Normal 66 7 5" xfId="38793" xr:uid="{00000000-0005-0000-0000-0000E4960000}"/>
    <cellStyle name="Normal 66 7 5 2" xfId="38794" xr:uid="{00000000-0005-0000-0000-0000E5960000}"/>
    <cellStyle name="Normal 66 7 5 3" xfId="38795" xr:uid="{00000000-0005-0000-0000-0000E6960000}"/>
    <cellStyle name="Normal 66 7 6" xfId="38796" xr:uid="{00000000-0005-0000-0000-0000E7960000}"/>
    <cellStyle name="Normal 66 7 7" xfId="38797" xr:uid="{00000000-0005-0000-0000-0000E8960000}"/>
    <cellStyle name="Normal 66 7 8" xfId="38798" xr:uid="{00000000-0005-0000-0000-0000E9960000}"/>
    <cellStyle name="Normal 67" xfId="272" xr:uid="{00000000-0005-0000-0000-0000EA960000}"/>
    <cellStyle name="Normal 67 10" xfId="38799" xr:uid="{00000000-0005-0000-0000-0000EB960000}"/>
    <cellStyle name="Normal 67 10 2" xfId="38800" xr:uid="{00000000-0005-0000-0000-0000EC960000}"/>
    <cellStyle name="Normal 67 10 3" xfId="38801" xr:uid="{00000000-0005-0000-0000-0000ED960000}"/>
    <cellStyle name="Normal 67 10 4" xfId="38802" xr:uid="{00000000-0005-0000-0000-0000EE960000}"/>
    <cellStyle name="Normal 67 11" xfId="38803" xr:uid="{00000000-0005-0000-0000-0000EF960000}"/>
    <cellStyle name="Normal 67 11 2" xfId="38804" xr:uid="{00000000-0005-0000-0000-0000F0960000}"/>
    <cellStyle name="Normal 67 11 3" xfId="38805" xr:uid="{00000000-0005-0000-0000-0000F1960000}"/>
    <cellStyle name="Normal 67 11 4" xfId="38806" xr:uid="{00000000-0005-0000-0000-0000F2960000}"/>
    <cellStyle name="Normal 67 12" xfId="38807" xr:uid="{00000000-0005-0000-0000-0000F3960000}"/>
    <cellStyle name="Normal 67 12 2" xfId="38808" xr:uid="{00000000-0005-0000-0000-0000F4960000}"/>
    <cellStyle name="Normal 67 12 3" xfId="38809" xr:uid="{00000000-0005-0000-0000-0000F5960000}"/>
    <cellStyle name="Normal 67 13" xfId="38810" xr:uid="{00000000-0005-0000-0000-0000F6960000}"/>
    <cellStyle name="Normal 67 14" xfId="38811" xr:uid="{00000000-0005-0000-0000-0000F7960000}"/>
    <cellStyle name="Normal 67 15" xfId="38812" xr:uid="{00000000-0005-0000-0000-0000F8960000}"/>
    <cellStyle name="Normal 67 2" xfId="561" xr:uid="{00000000-0005-0000-0000-0000F9960000}"/>
    <cellStyle name="Normal 67 2 10" xfId="38813" xr:uid="{00000000-0005-0000-0000-0000FA960000}"/>
    <cellStyle name="Normal 67 2 11" xfId="38814" xr:uid="{00000000-0005-0000-0000-0000FB960000}"/>
    <cellStyle name="Normal 67 2 2" xfId="38815" xr:uid="{00000000-0005-0000-0000-0000FC960000}"/>
    <cellStyle name="Normal 67 2 2 10" xfId="38816" xr:uid="{00000000-0005-0000-0000-0000FD960000}"/>
    <cellStyle name="Normal 67 2 2 2" xfId="38817" xr:uid="{00000000-0005-0000-0000-0000FE960000}"/>
    <cellStyle name="Normal 67 2 2 2 2" xfId="38818" xr:uid="{00000000-0005-0000-0000-0000FF960000}"/>
    <cellStyle name="Normal 67 2 2 2 2 2" xfId="38819" xr:uid="{00000000-0005-0000-0000-000000970000}"/>
    <cellStyle name="Normal 67 2 2 2 2 2 2" xfId="38820" xr:uid="{00000000-0005-0000-0000-000001970000}"/>
    <cellStyle name="Normal 67 2 2 2 2 2 3" xfId="38821" xr:uid="{00000000-0005-0000-0000-000002970000}"/>
    <cellStyle name="Normal 67 2 2 2 2 2 4" xfId="38822" xr:uid="{00000000-0005-0000-0000-000003970000}"/>
    <cellStyle name="Normal 67 2 2 2 2 3" xfId="38823" xr:uid="{00000000-0005-0000-0000-000004970000}"/>
    <cellStyle name="Normal 67 2 2 2 2 3 2" xfId="38824" xr:uid="{00000000-0005-0000-0000-000005970000}"/>
    <cellStyle name="Normal 67 2 2 2 2 3 3" xfId="38825" xr:uid="{00000000-0005-0000-0000-000006970000}"/>
    <cellStyle name="Normal 67 2 2 2 2 4" xfId="38826" xr:uid="{00000000-0005-0000-0000-000007970000}"/>
    <cellStyle name="Normal 67 2 2 2 2 5" xfId="38827" xr:uid="{00000000-0005-0000-0000-000008970000}"/>
    <cellStyle name="Normal 67 2 2 2 2 6" xfId="38828" xr:uid="{00000000-0005-0000-0000-000009970000}"/>
    <cellStyle name="Normal 67 2 2 2 3" xfId="38829" xr:uid="{00000000-0005-0000-0000-00000A970000}"/>
    <cellStyle name="Normal 67 2 2 2 3 2" xfId="38830" xr:uid="{00000000-0005-0000-0000-00000B970000}"/>
    <cellStyle name="Normal 67 2 2 2 3 3" xfId="38831" xr:uid="{00000000-0005-0000-0000-00000C970000}"/>
    <cellStyle name="Normal 67 2 2 2 3 4" xfId="38832" xr:uid="{00000000-0005-0000-0000-00000D970000}"/>
    <cellStyle name="Normal 67 2 2 2 4" xfId="38833" xr:uid="{00000000-0005-0000-0000-00000E970000}"/>
    <cellStyle name="Normal 67 2 2 2 4 2" xfId="38834" xr:uid="{00000000-0005-0000-0000-00000F970000}"/>
    <cellStyle name="Normal 67 2 2 2 4 3" xfId="38835" xr:uid="{00000000-0005-0000-0000-000010970000}"/>
    <cellStyle name="Normal 67 2 2 2 4 4" xfId="38836" xr:uid="{00000000-0005-0000-0000-000011970000}"/>
    <cellStyle name="Normal 67 2 2 2 5" xfId="38837" xr:uid="{00000000-0005-0000-0000-000012970000}"/>
    <cellStyle name="Normal 67 2 2 2 5 2" xfId="38838" xr:uid="{00000000-0005-0000-0000-000013970000}"/>
    <cellStyle name="Normal 67 2 2 2 5 3" xfId="38839" xr:uid="{00000000-0005-0000-0000-000014970000}"/>
    <cellStyle name="Normal 67 2 2 2 5 4" xfId="38840" xr:uid="{00000000-0005-0000-0000-000015970000}"/>
    <cellStyle name="Normal 67 2 2 2 6" xfId="38841" xr:uid="{00000000-0005-0000-0000-000016970000}"/>
    <cellStyle name="Normal 67 2 2 2 6 2" xfId="38842" xr:uid="{00000000-0005-0000-0000-000017970000}"/>
    <cellStyle name="Normal 67 2 2 2 6 3" xfId="38843" xr:uid="{00000000-0005-0000-0000-000018970000}"/>
    <cellStyle name="Normal 67 2 2 2 7" xfId="38844" xr:uid="{00000000-0005-0000-0000-000019970000}"/>
    <cellStyle name="Normal 67 2 2 2 8" xfId="38845" xr:uid="{00000000-0005-0000-0000-00001A970000}"/>
    <cellStyle name="Normal 67 2 2 2 9" xfId="38846" xr:uid="{00000000-0005-0000-0000-00001B970000}"/>
    <cellStyle name="Normal 67 2 2 3" xfId="38847" xr:uid="{00000000-0005-0000-0000-00001C970000}"/>
    <cellStyle name="Normal 67 2 2 3 2" xfId="38848" xr:uid="{00000000-0005-0000-0000-00001D970000}"/>
    <cellStyle name="Normal 67 2 2 3 2 2" xfId="38849" xr:uid="{00000000-0005-0000-0000-00001E970000}"/>
    <cellStyle name="Normal 67 2 2 3 2 3" xfId="38850" xr:uid="{00000000-0005-0000-0000-00001F970000}"/>
    <cellStyle name="Normal 67 2 2 3 2 4" xfId="38851" xr:uid="{00000000-0005-0000-0000-000020970000}"/>
    <cellStyle name="Normal 67 2 2 3 3" xfId="38852" xr:uid="{00000000-0005-0000-0000-000021970000}"/>
    <cellStyle name="Normal 67 2 2 3 3 2" xfId="38853" xr:uid="{00000000-0005-0000-0000-000022970000}"/>
    <cellStyle name="Normal 67 2 2 3 3 3" xfId="38854" xr:uid="{00000000-0005-0000-0000-000023970000}"/>
    <cellStyle name="Normal 67 2 2 3 4" xfId="38855" xr:uid="{00000000-0005-0000-0000-000024970000}"/>
    <cellStyle name="Normal 67 2 2 3 5" xfId="38856" xr:uid="{00000000-0005-0000-0000-000025970000}"/>
    <cellStyle name="Normal 67 2 2 3 6" xfId="38857" xr:uid="{00000000-0005-0000-0000-000026970000}"/>
    <cellStyle name="Normal 67 2 2 4" xfId="38858" xr:uid="{00000000-0005-0000-0000-000027970000}"/>
    <cellStyle name="Normal 67 2 2 4 2" xfId="38859" xr:uid="{00000000-0005-0000-0000-000028970000}"/>
    <cellStyle name="Normal 67 2 2 4 3" xfId="38860" xr:uid="{00000000-0005-0000-0000-000029970000}"/>
    <cellStyle name="Normal 67 2 2 4 4" xfId="38861" xr:uid="{00000000-0005-0000-0000-00002A970000}"/>
    <cellStyle name="Normal 67 2 2 5" xfId="38862" xr:uid="{00000000-0005-0000-0000-00002B970000}"/>
    <cellStyle name="Normal 67 2 2 5 2" xfId="38863" xr:uid="{00000000-0005-0000-0000-00002C970000}"/>
    <cellStyle name="Normal 67 2 2 5 3" xfId="38864" xr:uid="{00000000-0005-0000-0000-00002D970000}"/>
    <cellStyle name="Normal 67 2 2 5 4" xfId="38865" xr:uid="{00000000-0005-0000-0000-00002E970000}"/>
    <cellStyle name="Normal 67 2 2 6" xfId="38866" xr:uid="{00000000-0005-0000-0000-00002F970000}"/>
    <cellStyle name="Normal 67 2 2 6 2" xfId="38867" xr:uid="{00000000-0005-0000-0000-000030970000}"/>
    <cellStyle name="Normal 67 2 2 6 3" xfId="38868" xr:uid="{00000000-0005-0000-0000-000031970000}"/>
    <cellStyle name="Normal 67 2 2 6 4" xfId="38869" xr:uid="{00000000-0005-0000-0000-000032970000}"/>
    <cellStyle name="Normal 67 2 2 7" xfId="38870" xr:uid="{00000000-0005-0000-0000-000033970000}"/>
    <cellStyle name="Normal 67 2 2 7 2" xfId="38871" xr:uid="{00000000-0005-0000-0000-000034970000}"/>
    <cellStyle name="Normal 67 2 2 7 3" xfId="38872" xr:uid="{00000000-0005-0000-0000-000035970000}"/>
    <cellStyle name="Normal 67 2 2 8" xfId="38873" xr:uid="{00000000-0005-0000-0000-000036970000}"/>
    <cellStyle name="Normal 67 2 2 9" xfId="38874" xr:uid="{00000000-0005-0000-0000-000037970000}"/>
    <cellStyle name="Normal 67 2 3" xfId="38875" xr:uid="{00000000-0005-0000-0000-000038970000}"/>
    <cellStyle name="Normal 67 2 3 2" xfId="38876" xr:uid="{00000000-0005-0000-0000-000039970000}"/>
    <cellStyle name="Normal 67 2 3 2 2" xfId="38877" xr:uid="{00000000-0005-0000-0000-00003A970000}"/>
    <cellStyle name="Normal 67 2 3 2 2 2" xfId="38878" xr:uid="{00000000-0005-0000-0000-00003B970000}"/>
    <cellStyle name="Normal 67 2 3 2 2 3" xfId="38879" xr:uid="{00000000-0005-0000-0000-00003C970000}"/>
    <cellStyle name="Normal 67 2 3 2 2 4" xfId="38880" xr:uid="{00000000-0005-0000-0000-00003D970000}"/>
    <cellStyle name="Normal 67 2 3 2 3" xfId="38881" xr:uid="{00000000-0005-0000-0000-00003E970000}"/>
    <cellStyle name="Normal 67 2 3 2 3 2" xfId="38882" xr:uid="{00000000-0005-0000-0000-00003F970000}"/>
    <cellStyle name="Normal 67 2 3 2 3 3" xfId="38883" xr:uid="{00000000-0005-0000-0000-000040970000}"/>
    <cellStyle name="Normal 67 2 3 2 4" xfId="38884" xr:uid="{00000000-0005-0000-0000-000041970000}"/>
    <cellStyle name="Normal 67 2 3 2 5" xfId="38885" xr:uid="{00000000-0005-0000-0000-000042970000}"/>
    <cellStyle name="Normal 67 2 3 2 6" xfId="38886" xr:uid="{00000000-0005-0000-0000-000043970000}"/>
    <cellStyle name="Normal 67 2 3 3" xfId="38887" xr:uid="{00000000-0005-0000-0000-000044970000}"/>
    <cellStyle name="Normal 67 2 3 3 2" xfId="38888" xr:uid="{00000000-0005-0000-0000-000045970000}"/>
    <cellStyle name="Normal 67 2 3 3 3" xfId="38889" xr:uid="{00000000-0005-0000-0000-000046970000}"/>
    <cellStyle name="Normal 67 2 3 3 4" xfId="38890" xr:uid="{00000000-0005-0000-0000-000047970000}"/>
    <cellStyle name="Normal 67 2 3 4" xfId="38891" xr:uid="{00000000-0005-0000-0000-000048970000}"/>
    <cellStyle name="Normal 67 2 3 4 2" xfId="38892" xr:uid="{00000000-0005-0000-0000-000049970000}"/>
    <cellStyle name="Normal 67 2 3 4 3" xfId="38893" xr:uid="{00000000-0005-0000-0000-00004A970000}"/>
    <cellStyle name="Normal 67 2 3 4 4" xfId="38894" xr:uid="{00000000-0005-0000-0000-00004B970000}"/>
    <cellStyle name="Normal 67 2 3 5" xfId="38895" xr:uid="{00000000-0005-0000-0000-00004C970000}"/>
    <cellStyle name="Normal 67 2 3 5 2" xfId="38896" xr:uid="{00000000-0005-0000-0000-00004D970000}"/>
    <cellStyle name="Normal 67 2 3 5 3" xfId="38897" xr:uid="{00000000-0005-0000-0000-00004E970000}"/>
    <cellStyle name="Normal 67 2 3 5 4" xfId="38898" xr:uid="{00000000-0005-0000-0000-00004F970000}"/>
    <cellStyle name="Normal 67 2 3 6" xfId="38899" xr:uid="{00000000-0005-0000-0000-000050970000}"/>
    <cellStyle name="Normal 67 2 3 6 2" xfId="38900" xr:uid="{00000000-0005-0000-0000-000051970000}"/>
    <cellStyle name="Normal 67 2 3 6 3" xfId="38901" xr:uid="{00000000-0005-0000-0000-000052970000}"/>
    <cellStyle name="Normal 67 2 3 7" xfId="38902" xr:uid="{00000000-0005-0000-0000-000053970000}"/>
    <cellStyle name="Normal 67 2 3 8" xfId="38903" xr:uid="{00000000-0005-0000-0000-000054970000}"/>
    <cellStyle name="Normal 67 2 3 9" xfId="38904" xr:uid="{00000000-0005-0000-0000-000055970000}"/>
    <cellStyle name="Normal 67 2 4" xfId="38905" xr:uid="{00000000-0005-0000-0000-000056970000}"/>
    <cellStyle name="Normal 67 2 4 2" xfId="38906" xr:uid="{00000000-0005-0000-0000-000057970000}"/>
    <cellStyle name="Normal 67 2 4 2 2" xfId="38907" xr:uid="{00000000-0005-0000-0000-000058970000}"/>
    <cellStyle name="Normal 67 2 4 2 3" xfId="38908" xr:uid="{00000000-0005-0000-0000-000059970000}"/>
    <cellStyle name="Normal 67 2 4 2 4" xfId="38909" xr:uid="{00000000-0005-0000-0000-00005A970000}"/>
    <cellStyle name="Normal 67 2 4 3" xfId="38910" xr:uid="{00000000-0005-0000-0000-00005B970000}"/>
    <cellStyle name="Normal 67 2 4 3 2" xfId="38911" xr:uid="{00000000-0005-0000-0000-00005C970000}"/>
    <cellStyle name="Normal 67 2 4 3 3" xfId="38912" xr:uid="{00000000-0005-0000-0000-00005D970000}"/>
    <cellStyle name="Normal 67 2 4 4" xfId="38913" xr:uid="{00000000-0005-0000-0000-00005E970000}"/>
    <cellStyle name="Normal 67 2 4 5" xfId="38914" xr:uid="{00000000-0005-0000-0000-00005F970000}"/>
    <cellStyle name="Normal 67 2 4 6" xfId="38915" xr:uid="{00000000-0005-0000-0000-000060970000}"/>
    <cellStyle name="Normal 67 2 5" xfId="38916" xr:uid="{00000000-0005-0000-0000-000061970000}"/>
    <cellStyle name="Normal 67 2 5 2" xfId="38917" xr:uid="{00000000-0005-0000-0000-000062970000}"/>
    <cellStyle name="Normal 67 2 5 3" xfId="38918" xr:uid="{00000000-0005-0000-0000-000063970000}"/>
    <cellStyle name="Normal 67 2 5 4" xfId="38919" xr:uid="{00000000-0005-0000-0000-000064970000}"/>
    <cellStyle name="Normal 67 2 6" xfId="38920" xr:uid="{00000000-0005-0000-0000-000065970000}"/>
    <cellStyle name="Normal 67 2 6 2" xfId="38921" xr:uid="{00000000-0005-0000-0000-000066970000}"/>
    <cellStyle name="Normal 67 2 6 3" xfId="38922" xr:uid="{00000000-0005-0000-0000-000067970000}"/>
    <cellStyle name="Normal 67 2 6 4" xfId="38923" xr:uid="{00000000-0005-0000-0000-000068970000}"/>
    <cellStyle name="Normal 67 2 7" xfId="38924" xr:uid="{00000000-0005-0000-0000-000069970000}"/>
    <cellStyle name="Normal 67 2 7 2" xfId="38925" xr:uid="{00000000-0005-0000-0000-00006A970000}"/>
    <cellStyle name="Normal 67 2 7 3" xfId="38926" xr:uid="{00000000-0005-0000-0000-00006B970000}"/>
    <cellStyle name="Normal 67 2 7 4" xfId="38927" xr:uid="{00000000-0005-0000-0000-00006C970000}"/>
    <cellStyle name="Normal 67 2 8" xfId="38928" xr:uid="{00000000-0005-0000-0000-00006D970000}"/>
    <cellStyle name="Normal 67 2 8 2" xfId="38929" xr:uid="{00000000-0005-0000-0000-00006E970000}"/>
    <cellStyle name="Normal 67 2 8 3" xfId="38930" xr:uid="{00000000-0005-0000-0000-00006F970000}"/>
    <cellStyle name="Normal 67 2 9" xfId="38931" xr:uid="{00000000-0005-0000-0000-000070970000}"/>
    <cellStyle name="Normal 67 3" xfId="38932" xr:uid="{00000000-0005-0000-0000-000071970000}"/>
    <cellStyle name="Normal 67 3 10" xfId="38933" xr:uid="{00000000-0005-0000-0000-000072970000}"/>
    <cellStyle name="Normal 67 3 2" xfId="38934" xr:uid="{00000000-0005-0000-0000-000073970000}"/>
    <cellStyle name="Normal 67 3 2 2" xfId="38935" xr:uid="{00000000-0005-0000-0000-000074970000}"/>
    <cellStyle name="Normal 67 3 2 2 2" xfId="38936" xr:uid="{00000000-0005-0000-0000-000075970000}"/>
    <cellStyle name="Normal 67 3 2 2 2 2" xfId="38937" xr:uid="{00000000-0005-0000-0000-000076970000}"/>
    <cellStyle name="Normal 67 3 2 2 2 3" xfId="38938" xr:uid="{00000000-0005-0000-0000-000077970000}"/>
    <cellStyle name="Normal 67 3 2 2 2 4" xfId="38939" xr:uid="{00000000-0005-0000-0000-000078970000}"/>
    <cellStyle name="Normal 67 3 2 2 3" xfId="38940" xr:uid="{00000000-0005-0000-0000-000079970000}"/>
    <cellStyle name="Normal 67 3 2 2 3 2" xfId="38941" xr:uid="{00000000-0005-0000-0000-00007A970000}"/>
    <cellStyle name="Normal 67 3 2 2 3 3" xfId="38942" xr:uid="{00000000-0005-0000-0000-00007B970000}"/>
    <cellStyle name="Normal 67 3 2 2 4" xfId="38943" xr:uid="{00000000-0005-0000-0000-00007C970000}"/>
    <cellStyle name="Normal 67 3 2 2 5" xfId="38944" xr:uid="{00000000-0005-0000-0000-00007D970000}"/>
    <cellStyle name="Normal 67 3 2 2 6" xfId="38945" xr:uid="{00000000-0005-0000-0000-00007E970000}"/>
    <cellStyle name="Normal 67 3 2 3" xfId="38946" xr:uid="{00000000-0005-0000-0000-00007F970000}"/>
    <cellStyle name="Normal 67 3 2 3 2" xfId="38947" xr:uid="{00000000-0005-0000-0000-000080970000}"/>
    <cellStyle name="Normal 67 3 2 3 3" xfId="38948" xr:uid="{00000000-0005-0000-0000-000081970000}"/>
    <cellStyle name="Normal 67 3 2 3 4" xfId="38949" xr:uid="{00000000-0005-0000-0000-000082970000}"/>
    <cellStyle name="Normal 67 3 2 4" xfId="38950" xr:uid="{00000000-0005-0000-0000-000083970000}"/>
    <cellStyle name="Normal 67 3 2 4 2" xfId="38951" xr:uid="{00000000-0005-0000-0000-000084970000}"/>
    <cellStyle name="Normal 67 3 2 4 3" xfId="38952" xr:uid="{00000000-0005-0000-0000-000085970000}"/>
    <cellStyle name="Normal 67 3 2 4 4" xfId="38953" xr:uid="{00000000-0005-0000-0000-000086970000}"/>
    <cellStyle name="Normal 67 3 2 5" xfId="38954" xr:uid="{00000000-0005-0000-0000-000087970000}"/>
    <cellStyle name="Normal 67 3 2 5 2" xfId="38955" xr:uid="{00000000-0005-0000-0000-000088970000}"/>
    <cellStyle name="Normal 67 3 2 5 3" xfId="38956" xr:uid="{00000000-0005-0000-0000-000089970000}"/>
    <cellStyle name="Normal 67 3 2 5 4" xfId="38957" xr:uid="{00000000-0005-0000-0000-00008A970000}"/>
    <cellStyle name="Normal 67 3 2 6" xfId="38958" xr:uid="{00000000-0005-0000-0000-00008B970000}"/>
    <cellStyle name="Normal 67 3 2 6 2" xfId="38959" xr:uid="{00000000-0005-0000-0000-00008C970000}"/>
    <cellStyle name="Normal 67 3 2 6 3" xfId="38960" xr:uid="{00000000-0005-0000-0000-00008D970000}"/>
    <cellStyle name="Normal 67 3 2 7" xfId="38961" xr:uid="{00000000-0005-0000-0000-00008E970000}"/>
    <cellStyle name="Normal 67 3 2 8" xfId="38962" xr:uid="{00000000-0005-0000-0000-00008F970000}"/>
    <cellStyle name="Normal 67 3 2 9" xfId="38963" xr:uid="{00000000-0005-0000-0000-000090970000}"/>
    <cellStyle name="Normal 67 3 3" xfId="38964" xr:uid="{00000000-0005-0000-0000-000091970000}"/>
    <cellStyle name="Normal 67 3 3 2" xfId="38965" xr:uid="{00000000-0005-0000-0000-000092970000}"/>
    <cellStyle name="Normal 67 3 3 2 2" xfId="38966" xr:uid="{00000000-0005-0000-0000-000093970000}"/>
    <cellStyle name="Normal 67 3 3 2 3" xfId="38967" xr:uid="{00000000-0005-0000-0000-000094970000}"/>
    <cellStyle name="Normal 67 3 3 2 4" xfId="38968" xr:uid="{00000000-0005-0000-0000-000095970000}"/>
    <cellStyle name="Normal 67 3 3 3" xfId="38969" xr:uid="{00000000-0005-0000-0000-000096970000}"/>
    <cellStyle name="Normal 67 3 3 3 2" xfId="38970" xr:uid="{00000000-0005-0000-0000-000097970000}"/>
    <cellStyle name="Normal 67 3 3 3 3" xfId="38971" xr:uid="{00000000-0005-0000-0000-000098970000}"/>
    <cellStyle name="Normal 67 3 3 4" xfId="38972" xr:uid="{00000000-0005-0000-0000-000099970000}"/>
    <cellStyle name="Normal 67 3 3 5" xfId="38973" xr:uid="{00000000-0005-0000-0000-00009A970000}"/>
    <cellStyle name="Normal 67 3 3 6" xfId="38974" xr:uid="{00000000-0005-0000-0000-00009B970000}"/>
    <cellStyle name="Normal 67 3 4" xfId="38975" xr:uid="{00000000-0005-0000-0000-00009C970000}"/>
    <cellStyle name="Normal 67 3 4 2" xfId="38976" xr:uid="{00000000-0005-0000-0000-00009D970000}"/>
    <cellStyle name="Normal 67 3 4 3" xfId="38977" xr:uid="{00000000-0005-0000-0000-00009E970000}"/>
    <cellStyle name="Normal 67 3 4 4" xfId="38978" xr:uid="{00000000-0005-0000-0000-00009F970000}"/>
    <cellStyle name="Normal 67 3 5" xfId="38979" xr:uid="{00000000-0005-0000-0000-0000A0970000}"/>
    <cellStyle name="Normal 67 3 5 2" xfId="38980" xr:uid="{00000000-0005-0000-0000-0000A1970000}"/>
    <cellStyle name="Normal 67 3 5 3" xfId="38981" xr:uid="{00000000-0005-0000-0000-0000A2970000}"/>
    <cellStyle name="Normal 67 3 5 4" xfId="38982" xr:uid="{00000000-0005-0000-0000-0000A3970000}"/>
    <cellStyle name="Normal 67 3 6" xfId="38983" xr:uid="{00000000-0005-0000-0000-0000A4970000}"/>
    <cellStyle name="Normal 67 3 6 2" xfId="38984" xr:uid="{00000000-0005-0000-0000-0000A5970000}"/>
    <cellStyle name="Normal 67 3 6 3" xfId="38985" xr:uid="{00000000-0005-0000-0000-0000A6970000}"/>
    <cellStyle name="Normal 67 3 6 4" xfId="38986" xr:uid="{00000000-0005-0000-0000-0000A7970000}"/>
    <cellStyle name="Normal 67 3 7" xfId="38987" xr:uid="{00000000-0005-0000-0000-0000A8970000}"/>
    <cellStyle name="Normal 67 3 7 2" xfId="38988" xr:uid="{00000000-0005-0000-0000-0000A9970000}"/>
    <cellStyle name="Normal 67 3 7 3" xfId="38989" xr:uid="{00000000-0005-0000-0000-0000AA970000}"/>
    <cellStyle name="Normal 67 3 8" xfId="38990" xr:uid="{00000000-0005-0000-0000-0000AB970000}"/>
    <cellStyle name="Normal 67 3 9" xfId="38991" xr:uid="{00000000-0005-0000-0000-0000AC970000}"/>
    <cellStyle name="Normal 67 4" xfId="38992" xr:uid="{00000000-0005-0000-0000-0000AD970000}"/>
    <cellStyle name="Normal 67 4 2" xfId="38993" xr:uid="{00000000-0005-0000-0000-0000AE970000}"/>
    <cellStyle name="Normal 67 4 2 2" xfId="38994" xr:uid="{00000000-0005-0000-0000-0000AF970000}"/>
    <cellStyle name="Normal 67 4 2 2 2" xfId="38995" xr:uid="{00000000-0005-0000-0000-0000B0970000}"/>
    <cellStyle name="Normal 67 4 2 2 3" xfId="38996" xr:uid="{00000000-0005-0000-0000-0000B1970000}"/>
    <cellStyle name="Normal 67 4 2 2 4" xfId="38997" xr:uid="{00000000-0005-0000-0000-0000B2970000}"/>
    <cellStyle name="Normal 67 4 2 3" xfId="38998" xr:uid="{00000000-0005-0000-0000-0000B3970000}"/>
    <cellStyle name="Normal 67 4 2 3 2" xfId="38999" xr:uid="{00000000-0005-0000-0000-0000B4970000}"/>
    <cellStyle name="Normal 67 4 2 3 3" xfId="39000" xr:uid="{00000000-0005-0000-0000-0000B5970000}"/>
    <cellStyle name="Normal 67 4 2 4" xfId="39001" xr:uid="{00000000-0005-0000-0000-0000B6970000}"/>
    <cellStyle name="Normal 67 4 2 5" xfId="39002" xr:uid="{00000000-0005-0000-0000-0000B7970000}"/>
    <cellStyle name="Normal 67 4 2 6" xfId="39003" xr:uid="{00000000-0005-0000-0000-0000B8970000}"/>
    <cellStyle name="Normal 67 4 3" xfId="39004" xr:uid="{00000000-0005-0000-0000-0000B9970000}"/>
    <cellStyle name="Normal 67 4 3 2" xfId="39005" xr:uid="{00000000-0005-0000-0000-0000BA970000}"/>
    <cellStyle name="Normal 67 4 3 3" xfId="39006" xr:uid="{00000000-0005-0000-0000-0000BB970000}"/>
    <cellStyle name="Normal 67 4 3 4" xfId="39007" xr:uid="{00000000-0005-0000-0000-0000BC970000}"/>
    <cellStyle name="Normal 67 4 4" xfId="39008" xr:uid="{00000000-0005-0000-0000-0000BD970000}"/>
    <cellStyle name="Normal 67 4 4 2" xfId="39009" xr:uid="{00000000-0005-0000-0000-0000BE970000}"/>
    <cellStyle name="Normal 67 4 4 3" xfId="39010" xr:uid="{00000000-0005-0000-0000-0000BF970000}"/>
    <cellStyle name="Normal 67 4 4 4" xfId="39011" xr:uid="{00000000-0005-0000-0000-0000C0970000}"/>
    <cellStyle name="Normal 67 4 5" xfId="39012" xr:uid="{00000000-0005-0000-0000-0000C1970000}"/>
    <cellStyle name="Normal 67 4 5 2" xfId="39013" xr:uid="{00000000-0005-0000-0000-0000C2970000}"/>
    <cellStyle name="Normal 67 4 5 3" xfId="39014" xr:uid="{00000000-0005-0000-0000-0000C3970000}"/>
    <cellStyle name="Normal 67 4 5 4" xfId="39015" xr:uid="{00000000-0005-0000-0000-0000C4970000}"/>
    <cellStyle name="Normal 67 4 6" xfId="39016" xr:uid="{00000000-0005-0000-0000-0000C5970000}"/>
    <cellStyle name="Normal 67 4 6 2" xfId="39017" xr:uid="{00000000-0005-0000-0000-0000C6970000}"/>
    <cellStyle name="Normal 67 4 6 3" xfId="39018" xr:uid="{00000000-0005-0000-0000-0000C7970000}"/>
    <cellStyle name="Normal 67 4 7" xfId="39019" xr:uid="{00000000-0005-0000-0000-0000C8970000}"/>
    <cellStyle name="Normal 67 4 8" xfId="39020" xr:uid="{00000000-0005-0000-0000-0000C9970000}"/>
    <cellStyle name="Normal 67 4 9" xfId="39021" xr:uid="{00000000-0005-0000-0000-0000CA970000}"/>
    <cellStyle name="Normal 67 5" xfId="39022" xr:uid="{00000000-0005-0000-0000-0000CB970000}"/>
    <cellStyle name="Normal 67 5 2" xfId="39023" xr:uid="{00000000-0005-0000-0000-0000CC970000}"/>
    <cellStyle name="Normal 67 5 2 2" xfId="39024" xr:uid="{00000000-0005-0000-0000-0000CD970000}"/>
    <cellStyle name="Normal 67 5 2 2 2" xfId="39025" xr:uid="{00000000-0005-0000-0000-0000CE970000}"/>
    <cellStyle name="Normal 67 5 2 2 3" xfId="39026" xr:uid="{00000000-0005-0000-0000-0000CF970000}"/>
    <cellStyle name="Normal 67 5 2 2 4" xfId="39027" xr:uid="{00000000-0005-0000-0000-0000D0970000}"/>
    <cellStyle name="Normal 67 5 2 3" xfId="39028" xr:uid="{00000000-0005-0000-0000-0000D1970000}"/>
    <cellStyle name="Normal 67 5 2 3 2" xfId="39029" xr:uid="{00000000-0005-0000-0000-0000D2970000}"/>
    <cellStyle name="Normal 67 5 2 3 3" xfId="39030" xr:uid="{00000000-0005-0000-0000-0000D3970000}"/>
    <cellStyle name="Normal 67 5 2 4" xfId="39031" xr:uid="{00000000-0005-0000-0000-0000D4970000}"/>
    <cellStyle name="Normal 67 5 2 5" xfId="39032" xr:uid="{00000000-0005-0000-0000-0000D5970000}"/>
    <cellStyle name="Normal 67 5 2 6" xfId="39033" xr:uid="{00000000-0005-0000-0000-0000D6970000}"/>
    <cellStyle name="Normal 67 5 3" xfId="39034" xr:uid="{00000000-0005-0000-0000-0000D7970000}"/>
    <cellStyle name="Normal 67 5 3 2" xfId="39035" xr:uid="{00000000-0005-0000-0000-0000D8970000}"/>
    <cellStyle name="Normal 67 5 3 3" xfId="39036" xr:uid="{00000000-0005-0000-0000-0000D9970000}"/>
    <cellStyle name="Normal 67 5 3 4" xfId="39037" xr:uid="{00000000-0005-0000-0000-0000DA970000}"/>
    <cellStyle name="Normal 67 5 4" xfId="39038" xr:uid="{00000000-0005-0000-0000-0000DB970000}"/>
    <cellStyle name="Normal 67 5 4 2" xfId="39039" xr:uid="{00000000-0005-0000-0000-0000DC970000}"/>
    <cellStyle name="Normal 67 5 4 3" xfId="39040" xr:uid="{00000000-0005-0000-0000-0000DD970000}"/>
    <cellStyle name="Normal 67 5 4 4" xfId="39041" xr:uid="{00000000-0005-0000-0000-0000DE970000}"/>
    <cellStyle name="Normal 67 5 5" xfId="39042" xr:uid="{00000000-0005-0000-0000-0000DF970000}"/>
    <cellStyle name="Normal 67 5 5 2" xfId="39043" xr:uid="{00000000-0005-0000-0000-0000E0970000}"/>
    <cellStyle name="Normal 67 5 5 3" xfId="39044" xr:uid="{00000000-0005-0000-0000-0000E1970000}"/>
    <cellStyle name="Normal 67 5 5 4" xfId="39045" xr:uid="{00000000-0005-0000-0000-0000E2970000}"/>
    <cellStyle name="Normal 67 5 6" xfId="39046" xr:uid="{00000000-0005-0000-0000-0000E3970000}"/>
    <cellStyle name="Normal 67 5 6 2" xfId="39047" xr:uid="{00000000-0005-0000-0000-0000E4970000}"/>
    <cellStyle name="Normal 67 5 6 3" xfId="39048" xr:uid="{00000000-0005-0000-0000-0000E5970000}"/>
    <cellStyle name="Normal 67 5 7" xfId="39049" xr:uid="{00000000-0005-0000-0000-0000E6970000}"/>
    <cellStyle name="Normal 67 5 8" xfId="39050" xr:uid="{00000000-0005-0000-0000-0000E7970000}"/>
    <cellStyle name="Normal 67 5 9" xfId="39051" xr:uid="{00000000-0005-0000-0000-0000E8970000}"/>
    <cellStyle name="Normal 67 6" xfId="39052" xr:uid="{00000000-0005-0000-0000-0000E9970000}"/>
    <cellStyle name="Normal 67 7" xfId="39053" xr:uid="{00000000-0005-0000-0000-0000EA970000}"/>
    <cellStyle name="Normal 67 7 2" xfId="39054" xr:uid="{00000000-0005-0000-0000-0000EB970000}"/>
    <cellStyle name="Normal 67 7 2 2" xfId="39055" xr:uid="{00000000-0005-0000-0000-0000EC970000}"/>
    <cellStyle name="Normal 67 7 2 2 2" xfId="39056" xr:uid="{00000000-0005-0000-0000-0000ED970000}"/>
    <cellStyle name="Normal 67 7 2 2 3" xfId="39057" xr:uid="{00000000-0005-0000-0000-0000EE970000}"/>
    <cellStyle name="Normal 67 7 2 2 4" xfId="39058" xr:uid="{00000000-0005-0000-0000-0000EF970000}"/>
    <cellStyle name="Normal 67 7 2 3" xfId="39059" xr:uid="{00000000-0005-0000-0000-0000F0970000}"/>
    <cellStyle name="Normal 67 7 2 3 2" xfId="39060" xr:uid="{00000000-0005-0000-0000-0000F1970000}"/>
    <cellStyle name="Normal 67 7 2 3 3" xfId="39061" xr:uid="{00000000-0005-0000-0000-0000F2970000}"/>
    <cellStyle name="Normal 67 7 2 4" xfId="39062" xr:uid="{00000000-0005-0000-0000-0000F3970000}"/>
    <cellStyle name="Normal 67 7 2 5" xfId="39063" xr:uid="{00000000-0005-0000-0000-0000F4970000}"/>
    <cellStyle name="Normal 67 7 2 6" xfId="39064" xr:uid="{00000000-0005-0000-0000-0000F5970000}"/>
    <cellStyle name="Normal 67 7 3" xfId="39065" xr:uid="{00000000-0005-0000-0000-0000F6970000}"/>
    <cellStyle name="Normal 67 7 3 2" xfId="39066" xr:uid="{00000000-0005-0000-0000-0000F7970000}"/>
    <cellStyle name="Normal 67 7 3 3" xfId="39067" xr:uid="{00000000-0005-0000-0000-0000F8970000}"/>
    <cellStyle name="Normal 67 7 3 4" xfId="39068" xr:uid="{00000000-0005-0000-0000-0000F9970000}"/>
    <cellStyle name="Normal 67 7 4" xfId="39069" xr:uid="{00000000-0005-0000-0000-0000FA970000}"/>
    <cellStyle name="Normal 67 7 4 2" xfId="39070" xr:uid="{00000000-0005-0000-0000-0000FB970000}"/>
    <cellStyle name="Normal 67 7 4 3" xfId="39071" xr:uid="{00000000-0005-0000-0000-0000FC970000}"/>
    <cellStyle name="Normal 67 7 4 4" xfId="39072" xr:uid="{00000000-0005-0000-0000-0000FD970000}"/>
    <cellStyle name="Normal 67 7 5" xfId="39073" xr:uid="{00000000-0005-0000-0000-0000FE970000}"/>
    <cellStyle name="Normal 67 7 5 2" xfId="39074" xr:uid="{00000000-0005-0000-0000-0000FF970000}"/>
    <cellStyle name="Normal 67 7 5 3" xfId="39075" xr:uid="{00000000-0005-0000-0000-000000980000}"/>
    <cellStyle name="Normal 67 7 6" xfId="39076" xr:uid="{00000000-0005-0000-0000-000001980000}"/>
    <cellStyle name="Normal 67 7 7" xfId="39077" xr:uid="{00000000-0005-0000-0000-000002980000}"/>
    <cellStyle name="Normal 67 7 8" xfId="39078" xr:uid="{00000000-0005-0000-0000-000003980000}"/>
    <cellStyle name="Normal 67 8" xfId="39079" xr:uid="{00000000-0005-0000-0000-000004980000}"/>
    <cellStyle name="Normal 67 8 2" xfId="39080" xr:uid="{00000000-0005-0000-0000-000005980000}"/>
    <cellStyle name="Normal 67 8 2 2" xfId="39081" xr:uid="{00000000-0005-0000-0000-000006980000}"/>
    <cellStyle name="Normal 67 8 2 3" xfId="39082" xr:uid="{00000000-0005-0000-0000-000007980000}"/>
    <cellStyle name="Normal 67 8 2 4" xfId="39083" xr:uid="{00000000-0005-0000-0000-000008980000}"/>
    <cellStyle name="Normal 67 8 3" xfId="39084" xr:uid="{00000000-0005-0000-0000-000009980000}"/>
    <cellStyle name="Normal 67 8 3 2" xfId="39085" xr:uid="{00000000-0005-0000-0000-00000A980000}"/>
    <cellStyle name="Normal 67 8 3 3" xfId="39086" xr:uid="{00000000-0005-0000-0000-00000B980000}"/>
    <cellStyle name="Normal 67 8 4" xfId="39087" xr:uid="{00000000-0005-0000-0000-00000C980000}"/>
    <cellStyle name="Normal 67 8 5" xfId="39088" xr:uid="{00000000-0005-0000-0000-00000D980000}"/>
    <cellStyle name="Normal 67 8 6" xfId="39089" xr:uid="{00000000-0005-0000-0000-00000E980000}"/>
    <cellStyle name="Normal 67 9" xfId="39090" xr:uid="{00000000-0005-0000-0000-00000F980000}"/>
    <cellStyle name="Normal 67 9 2" xfId="39091" xr:uid="{00000000-0005-0000-0000-000010980000}"/>
    <cellStyle name="Normal 67 9 3" xfId="39092" xr:uid="{00000000-0005-0000-0000-000011980000}"/>
    <cellStyle name="Normal 67 9 4" xfId="39093" xr:uid="{00000000-0005-0000-0000-000012980000}"/>
    <cellStyle name="Normal 68" xfId="39094" xr:uid="{00000000-0005-0000-0000-000013980000}"/>
    <cellStyle name="Normal 68 2" xfId="39095" xr:uid="{00000000-0005-0000-0000-000014980000}"/>
    <cellStyle name="Normal 69" xfId="39096" xr:uid="{00000000-0005-0000-0000-000015980000}"/>
    <cellStyle name="Normal 69 2" xfId="39097" xr:uid="{00000000-0005-0000-0000-000016980000}"/>
    <cellStyle name="Normal 69 2 2" xfId="39098" xr:uid="{00000000-0005-0000-0000-000017980000}"/>
    <cellStyle name="Normal 69 2 2 2" xfId="39099" xr:uid="{00000000-0005-0000-0000-000018980000}"/>
    <cellStyle name="Normal 69 2 2 2 2" xfId="39100" xr:uid="{00000000-0005-0000-0000-000019980000}"/>
    <cellStyle name="Normal 69 2 2 2 3" xfId="39101" xr:uid="{00000000-0005-0000-0000-00001A980000}"/>
    <cellStyle name="Normal 69 2 2 2 4" xfId="39102" xr:uid="{00000000-0005-0000-0000-00001B980000}"/>
    <cellStyle name="Normal 69 2 2 3" xfId="39103" xr:uid="{00000000-0005-0000-0000-00001C980000}"/>
    <cellStyle name="Normal 69 2 2 3 2" xfId="39104" xr:uid="{00000000-0005-0000-0000-00001D980000}"/>
    <cellStyle name="Normal 69 2 2 3 3" xfId="39105" xr:uid="{00000000-0005-0000-0000-00001E980000}"/>
    <cellStyle name="Normal 69 2 2 4" xfId="39106" xr:uid="{00000000-0005-0000-0000-00001F980000}"/>
    <cellStyle name="Normal 69 2 2 5" xfId="39107" xr:uid="{00000000-0005-0000-0000-000020980000}"/>
    <cellStyle name="Normal 69 2 2 6" xfId="39108" xr:uid="{00000000-0005-0000-0000-000021980000}"/>
    <cellStyle name="Normal 69 2 3" xfId="39109" xr:uid="{00000000-0005-0000-0000-000022980000}"/>
    <cellStyle name="Normal 69 2 3 2" xfId="39110" xr:uid="{00000000-0005-0000-0000-000023980000}"/>
    <cellStyle name="Normal 69 2 3 3" xfId="39111" xr:uid="{00000000-0005-0000-0000-000024980000}"/>
    <cellStyle name="Normal 69 2 3 4" xfId="39112" xr:uid="{00000000-0005-0000-0000-000025980000}"/>
    <cellStyle name="Normal 69 2 4" xfId="39113" xr:uid="{00000000-0005-0000-0000-000026980000}"/>
    <cellStyle name="Normal 69 2 4 2" xfId="39114" xr:uid="{00000000-0005-0000-0000-000027980000}"/>
    <cellStyle name="Normal 69 2 4 3" xfId="39115" xr:uid="{00000000-0005-0000-0000-000028980000}"/>
    <cellStyle name="Normal 69 2 4 4" xfId="39116" xr:uid="{00000000-0005-0000-0000-000029980000}"/>
    <cellStyle name="Normal 69 2 5" xfId="39117" xr:uid="{00000000-0005-0000-0000-00002A980000}"/>
    <cellStyle name="Normal 69 2 5 2" xfId="39118" xr:uid="{00000000-0005-0000-0000-00002B980000}"/>
    <cellStyle name="Normal 69 2 5 3" xfId="39119" xr:uid="{00000000-0005-0000-0000-00002C980000}"/>
    <cellStyle name="Normal 69 2 5 4" xfId="39120" xr:uid="{00000000-0005-0000-0000-00002D980000}"/>
    <cellStyle name="Normal 69 2 6" xfId="39121" xr:uid="{00000000-0005-0000-0000-00002E980000}"/>
    <cellStyle name="Normal 69 2 6 2" xfId="39122" xr:uid="{00000000-0005-0000-0000-00002F980000}"/>
    <cellStyle name="Normal 69 2 6 3" xfId="39123" xr:uid="{00000000-0005-0000-0000-000030980000}"/>
    <cellStyle name="Normal 69 2 7" xfId="39124" xr:uid="{00000000-0005-0000-0000-000031980000}"/>
    <cellStyle name="Normal 69 2 8" xfId="39125" xr:uid="{00000000-0005-0000-0000-000032980000}"/>
    <cellStyle name="Normal 69 2 9" xfId="39126" xr:uid="{00000000-0005-0000-0000-000033980000}"/>
    <cellStyle name="Normal 7" xfId="15" xr:uid="{00000000-0005-0000-0000-000034980000}"/>
    <cellStyle name="Normal 7 2" xfId="146" xr:uid="{00000000-0005-0000-0000-000035980000}"/>
    <cellStyle name="Normal 7 2 2" xfId="273" xr:uid="{00000000-0005-0000-0000-000036980000}"/>
    <cellStyle name="Normal 7 2 2 2" xfId="562" xr:uid="{00000000-0005-0000-0000-000037980000}"/>
    <cellStyle name="Normal 7 2 3" xfId="448" xr:uid="{00000000-0005-0000-0000-000038980000}"/>
    <cellStyle name="Normal 7 2 4" xfId="39127" xr:uid="{00000000-0005-0000-0000-000039980000}"/>
    <cellStyle name="Normal 7 3" xfId="274" xr:uid="{00000000-0005-0000-0000-00003A980000}"/>
    <cellStyle name="Normal 7 3 2" xfId="563" xr:uid="{00000000-0005-0000-0000-00003B980000}"/>
    <cellStyle name="Normal 7 4" xfId="366" xr:uid="{00000000-0005-0000-0000-00003C980000}"/>
    <cellStyle name="Normal 7 5" xfId="39128" xr:uid="{00000000-0005-0000-0000-00003D980000}"/>
    <cellStyle name="Normal 70" xfId="39129" xr:uid="{00000000-0005-0000-0000-00003E980000}"/>
    <cellStyle name="Normal 71" xfId="39130" xr:uid="{00000000-0005-0000-0000-00003F980000}"/>
    <cellStyle name="Normal 72" xfId="39131" xr:uid="{00000000-0005-0000-0000-000040980000}"/>
    <cellStyle name="Normal 73" xfId="39132" xr:uid="{00000000-0005-0000-0000-000041980000}"/>
    <cellStyle name="Normal 74" xfId="39133" xr:uid="{00000000-0005-0000-0000-000042980000}"/>
    <cellStyle name="Normal 75" xfId="39134" xr:uid="{00000000-0005-0000-0000-000043980000}"/>
    <cellStyle name="Normal 76" xfId="39135" xr:uid="{00000000-0005-0000-0000-000044980000}"/>
    <cellStyle name="Normal 77" xfId="39136" xr:uid="{00000000-0005-0000-0000-000045980000}"/>
    <cellStyle name="Normal 78" xfId="39137" xr:uid="{00000000-0005-0000-0000-000046980000}"/>
    <cellStyle name="Normal 79" xfId="39138" xr:uid="{00000000-0005-0000-0000-000047980000}"/>
    <cellStyle name="Normal 8" xfId="147" xr:uid="{00000000-0005-0000-0000-000048980000}"/>
    <cellStyle name="Normal 8 2" xfId="148" xr:uid="{00000000-0005-0000-0000-000049980000}"/>
    <cellStyle name="Normal 8 2 2" xfId="275" xr:uid="{00000000-0005-0000-0000-00004A980000}"/>
    <cellStyle name="Normal 8 2 2 2" xfId="564" xr:uid="{00000000-0005-0000-0000-00004B980000}"/>
    <cellStyle name="Normal 8 2 3" xfId="450" xr:uid="{00000000-0005-0000-0000-00004C980000}"/>
    <cellStyle name="Normal 8 2 4" xfId="39139" xr:uid="{00000000-0005-0000-0000-00004D980000}"/>
    <cellStyle name="Normal 8 3" xfId="276" xr:uid="{00000000-0005-0000-0000-00004E980000}"/>
    <cellStyle name="Normal 8 3 2" xfId="565" xr:uid="{00000000-0005-0000-0000-00004F980000}"/>
    <cellStyle name="Normal 8 4" xfId="449" xr:uid="{00000000-0005-0000-0000-000050980000}"/>
    <cellStyle name="Normal 8 5" xfId="39140" xr:uid="{00000000-0005-0000-0000-000051980000}"/>
    <cellStyle name="Normal 80" xfId="39141" xr:uid="{00000000-0005-0000-0000-000052980000}"/>
    <cellStyle name="Normal 81" xfId="39142" xr:uid="{00000000-0005-0000-0000-000053980000}"/>
    <cellStyle name="Normal 82" xfId="39143" xr:uid="{00000000-0005-0000-0000-000054980000}"/>
    <cellStyle name="Normal 83" xfId="39144" xr:uid="{00000000-0005-0000-0000-000055980000}"/>
    <cellStyle name="Normal 84" xfId="39145" xr:uid="{00000000-0005-0000-0000-000056980000}"/>
    <cellStyle name="Normal 85" xfId="39146" xr:uid="{00000000-0005-0000-0000-000057980000}"/>
    <cellStyle name="Normal 86" xfId="39147" xr:uid="{00000000-0005-0000-0000-000058980000}"/>
    <cellStyle name="Normal 87" xfId="39148" xr:uid="{00000000-0005-0000-0000-000059980000}"/>
    <cellStyle name="Normal 88" xfId="39149" xr:uid="{00000000-0005-0000-0000-00005A980000}"/>
    <cellStyle name="Normal 89" xfId="39150" xr:uid="{00000000-0005-0000-0000-00005B980000}"/>
    <cellStyle name="Normal 9" xfId="149" xr:uid="{00000000-0005-0000-0000-00005C980000}"/>
    <cellStyle name="Normal 9 2" xfId="277" xr:uid="{00000000-0005-0000-0000-00005D980000}"/>
    <cellStyle name="Normal 9 2 2" xfId="566" xr:uid="{00000000-0005-0000-0000-00005E980000}"/>
    <cellStyle name="Normal 9 3" xfId="451" xr:uid="{00000000-0005-0000-0000-00005F980000}"/>
    <cellStyle name="Normal 9 4" xfId="39151" xr:uid="{00000000-0005-0000-0000-000060980000}"/>
    <cellStyle name="Normal 90" xfId="39152" xr:uid="{00000000-0005-0000-0000-000061980000}"/>
    <cellStyle name="Normal 91" xfId="39153" xr:uid="{00000000-0005-0000-0000-000062980000}"/>
    <cellStyle name="Normal 92" xfId="39154" xr:uid="{00000000-0005-0000-0000-000063980000}"/>
    <cellStyle name="Normal 93" xfId="39155" xr:uid="{00000000-0005-0000-0000-000064980000}"/>
    <cellStyle name="Normal 94" xfId="39156" xr:uid="{00000000-0005-0000-0000-000065980000}"/>
    <cellStyle name="Normal 95" xfId="39157" xr:uid="{00000000-0005-0000-0000-000066980000}"/>
    <cellStyle name="Normal 96" xfId="39158" xr:uid="{00000000-0005-0000-0000-000067980000}"/>
    <cellStyle name="Normal 97" xfId="39159" xr:uid="{00000000-0005-0000-0000-000068980000}"/>
    <cellStyle name="Normal 98" xfId="39160" xr:uid="{00000000-0005-0000-0000-000069980000}"/>
    <cellStyle name="Normal 99" xfId="39161" xr:uid="{00000000-0005-0000-0000-00006A980000}"/>
    <cellStyle name="Normal1" xfId="150" xr:uid="{00000000-0005-0000-0000-00006B980000}"/>
    <cellStyle name="Normal2" xfId="151" xr:uid="{00000000-0005-0000-0000-00006C980000}"/>
    <cellStyle name="Normal3" xfId="152" xr:uid="{00000000-0005-0000-0000-00006D980000}"/>
    <cellStyle name="Nota 2" xfId="39162" xr:uid="{00000000-0005-0000-0000-00006E980000}"/>
    <cellStyle name="Nota 2 2" xfId="39163" xr:uid="{00000000-0005-0000-0000-00006F980000}"/>
    <cellStyle name="Nota 2 2 2" xfId="39164" xr:uid="{00000000-0005-0000-0000-000070980000}"/>
    <cellStyle name="Nota 2 2 2 2" xfId="39165" xr:uid="{00000000-0005-0000-0000-000071980000}"/>
    <cellStyle name="Nota 2 2 2 2 2" xfId="39166" xr:uid="{00000000-0005-0000-0000-000072980000}"/>
    <cellStyle name="Nota 2 2 2 2 3" xfId="39167" xr:uid="{00000000-0005-0000-0000-000073980000}"/>
    <cellStyle name="Nota 2 2 2 3" xfId="39168" xr:uid="{00000000-0005-0000-0000-000074980000}"/>
    <cellStyle name="Nota 2 2 2 4" xfId="39169" xr:uid="{00000000-0005-0000-0000-000075980000}"/>
    <cellStyle name="Nota 2 2 2 5" xfId="39170" xr:uid="{00000000-0005-0000-0000-000076980000}"/>
    <cellStyle name="Nota 2 2 3" xfId="39171" xr:uid="{00000000-0005-0000-0000-000077980000}"/>
    <cellStyle name="Nota 2 2 3 2" xfId="39172" xr:uid="{00000000-0005-0000-0000-000078980000}"/>
    <cellStyle name="Nota 2 2 3 3" xfId="39173" xr:uid="{00000000-0005-0000-0000-000079980000}"/>
    <cellStyle name="Nota 2 2 4" xfId="39174" xr:uid="{00000000-0005-0000-0000-00007A980000}"/>
    <cellStyle name="Nota 2 2 5" xfId="39175" xr:uid="{00000000-0005-0000-0000-00007B980000}"/>
    <cellStyle name="Nota 2 2 6" xfId="39176" xr:uid="{00000000-0005-0000-0000-00007C980000}"/>
    <cellStyle name="Percent [2]" xfId="153" xr:uid="{00000000-0005-0000-0000-00007D980000}"/>
    <cellStyle name="Percent [2] 2" xfId="278" xr:uid="{00000000-0005-0000-0000-00007E980000}"/>
    <cellStyle name="Percent [2] 2 2" xfId="567" xr:uid="{00000000-0005-0000-0000-00007F980000}"/>
    <cellStyle name="Percent [2] 3" xfId="452" xr:uid="{00000000-0005-0000-0000-000080980000}"/>
    <cellStyle name="Percent [2] 4" xfId="39177" xr:uid="{00000000-0005-0000-0000-000081980000}"/>
    <cellStyle name="Percent_Sheet1" xfId="154" xr:uid="{00000000-0005-0000-0000-000082980000}"/>
    <cellStyle name="Percentual" xfId="155" xr:uid="{00000000-0005-0000-0000-000083980000}"/>
    <cellStyle name="Ponto" xfId="156" xr:uid="{00000000-0005-0000-0000-000084980000}"/>
    <cellStyle name="Porcentagem 2" xfId="16" xr:uid="{00000000-0005-0000-0000-000086980000}"/>
    <cellStyle name="Porcentagem 2 2" xfId="190" xr:uid="{00000000-0005-0000-0000-000087980000}"/>
    <cellStyle name="Porcentagem 2 2 2" xfId="352" xr:uid="{00000000-0005-0000-0000-000088980000}"/>
    <cellStyle name="Porcentagem 2 3" xfId="39178" xr:uid="{00000000-0005-0000-0000-000089980000}"/>
    <cellStyle name="Porcentagem 3" xfId="17" xr:uid="{00000000-0005-0000-0000-00008A980000}"/>
    <cellStyle name="Porcentagem 3 2" xfId="157" xr:uid="{00000000-0005-0000-0000-00008B980000}"/>
    <cellStyle name="Porcentagem 3 3" xfId="279" xr:uid="{00000000-0005-0000-0000-00008C980000}"/>
    <cellStyle name="Porcentagem 4" xfId="18" xr:uid="{00000000-0005-0000-0000-00008D980000}"/>
    <cellStyle name="Porcentagem 4 2" xfId="19" xr:uid="{00000000-0005-0000-0000-00008E980000}"/>
    <cellStyle name="Porcentagem 4 2 2" xfId="158" xr:uid="{00000000-0005-0000-0000-00008F980000}"/>
    <cellStyle name="Porcentagem 4 2 2 2" xfId="476" xr:uid="{00000000-0005-0000-0000-000090980000}"/>
    <cellStyle name="Porcentagem 4 2 3" xfId="357" xr:uid="{00000000-0005-0000-0000-000091980000}"/>
    <cellStyle name="Porcentagem 4 3" xfId="358" xr:uid="{00000000-0005-0000-0000-000092980000}"/>
    <cellStyle name="Porcentagem 5" xfId="159" xr:uid="{00000000-0005-0000-0000-000093980000}"/>
    <cellStyle name="Porcentagem 6" xfId="160" xr:uid="{00000000-0005-0000-0000-000094980000}"/>
    <cellStyle name="Porcentagem 6 10" xfId="39179" xr:uid="{00000000-0005-0000-0000-000095980000}"/>
    <cellStyle name="Porcentagem 6 10 2" xfId="39180" xr:uid="{00000000-0005-0000-0000-000096980000}"/>
    <cellStyle name="Porcentagem 6 10 2 2" xfId="39181" xr:uid="{00000000-0005-0000-0000-000097980000}"/>
    <cellStyle name="Porcentagem 6 10 2 2 2" xfId="39182" xr:uid="{00000000-0005-0000-0000-000098980000}"/>
    <cellStyle name="Porcentagem 6 10 2 2 3" xfId="39183" xr:uid="{00000000-0005-0000-0000-000099980000}"/>
    <cellStyle name="Porcentagem 6 10 2 2 4" xfId="39184" xr:uid="{00000000-0005-0000-0000-00009A980000}"/>
    <cellStyle name="Porcentagem 6 10 2 3" xfId="39185" xr:uid="{00000000-0005-0000-0000-00009B980000}"/>
    <cellStyle name="Porcentagem 6 10 2 3 2" xfId="39186" xr:uid="{00000000-0005-0000-0000-00009C980000}"/>
    <cellStyle name="Porcentagem 6 10 2 3 3" xfId="39187" xr:uid="{00000000-0005-0000-0000-00009D980000}"/>
    <cellStyle name="Porcentagem 6 10 2 4" xfId="39188" xr:uid="{00000000-0005-0000-0000-00009E980000}"/>
    <cellStyle name="Porcentagem 6 10 2 5" xfId="39189" xr:uid="{00000000-0005-0000-0000-00009F980000}"/>
    <cellStyle name="Porcentagem 6 10 2 6" xfId="39190" xr:uid="{00000000-0005-0000-0000-0000A0980000}"/>
    <cellStyle name="Porcentagem 6 10 3" xfId="39191" xr:uid="{00000000-0005-0000-0000-0000A1980000}"/>
    <cellStyle name="Porcentagem 6 10 3 2" xfId="39192" xr:uid="{00000000-0005-0000-0000-0000A2980000}"/>
    <cellStyle name="Porcentagem 6 10 3 3" xfId="39193" xr:uid="{00000000-0005-0000-0000-0000A3980000}"/>
    <cellStyle name="Porcentagem 6 10 3 4" xfId="39194" xr:uid="{00000000-0005-0000-0000-0000A4980000}"/>
    <cellStyle name="Porcentagem 6 10 4" xfId="39195" xr:uid="{00000000-0005-0000-0000-0000A5980000}"/>
    <cellStyle name="Porcentagem 6 10 4 2" xfId="39196" xr:uid="{00000000-0005-0000-0000-0000A6980000}"/>
    <cellStyle name="Porcentagem 6 10 4 3" xfId="39197" xr:uid="{00000000-0005-0000-0000-0000A7980000}"/>
    <cellStyle name="Porcentagem 6 10 4 4" xfId="39198" xr:uid="{00000000-0005-0000-0000-0000A8980000}"/>
    <cellStyle name="Porcentagem 6 10 5" xfId="39199" xr:uid="{00000000-0005-0000-0000-0000A9980000}"/>
    <cellStyle name="Porcentagem 6 10 5 2" xfId="39200" xr:uid="{00000000-0005-0000-0000-0000AA980000}"/>
    <cellStyle name="Porcentagem 6 10 5 3" xfId="39201" xr:uid="{00000000-0005-0000-0000-0000AB980000}"/>
    <cellStyle name="Porcentagem 6 10 5 4" xfId="39202" xr:uid="{00000000-0005-0000-0000-0000AC980000}"/>
    <cellStyle name="Porcentagem 6 10 6" xfId="39203" xr:uid="{00000000-0005-0000-0000-0000AD980000}"/>
    <cellStyle name="Porcentagem 6 10 6 2" xfId="39204" xr:uid="{00000000-0005-0000-0000-0000AE980000}"/>
    <cellStyle name="Porcentagem 6 10 6 3" xfId="39205" xr:uid="{00000000-0005-0000-0000-0000AF980000}"/>
    <cellStyle name="Porcentagem 6 10 7" xfId="39206" xr:uid="{00000000-0005-0000-0000-0000B0980000}"/>
    <cellStyle name="Porcentagem 6 10 8" xfId="39207" xr:uid="{00000000-0005-0000-0000-0000B1980000}"/>
    <cellStyle name="Porcentagem 6 10 9" xfId="39208" xr:uid="{00000000-0005-0000-0000-0000B2980000}"/>
    <cellStyle name="Porcentagem 6 11" xfId="39209" xr:uid="{00000000-0005-0000-0000-0000B3980000}"/>
    <cellStyle name="Porcentagem 6 11 2" xfId="39210" xr:uid="{00000000-0005-0000-0000-0000B4980000}"/>
    <cellStyle name="Porcentagem 6 11 2 2" xfId="39211" xr:uid="{00000000-0005-0000-0000-0000B5980000}"/>
    <cellStyle name="Porcentagem 6 11 2 2 2" xfId="39212" xr:uid="{00000000-0005-0000-0000-0000B6980000}"/>
    <cellStyle name="Porcentagem 6 11 2 2 3" xfId="39213" xr:uid="{00000000-0005-0000-0000-0000B7980000}"/>
    <cellStyle name="Porcentagem 6 11 2 2 4" xfId="39214" xr:uid="{00000000-0005-0000-0000-0000B8980000}"/>
    <cellStyle name="Porcentagem 6 11 2 3" xfId="39215" xr:uid="{00000000-0005-0000-0000-0000B9980000}"/>
    <cellStyle name="Porcentagem 6 11 2 3 2" xfId="39216" xr:uid="{00000000-0005-0000-0000-0000BA980000}"/>
    <cellStyle name="Porcentagem 6 11 2 3 3" xfId="39217" xr:uid="{00000000-0005-0000-0000-0000BB980000}"/>
    <cellStyle name="Porcentagem 6 11 2 4" xfId="39218" xr:uid="{00000000-0005-0000-0000-0000BC980000}"/>
    <cellStyle name="Porcentagem 6 11 2 5" xfId="39219" xr:uid="{00000000-0005-0000-0000-0000BD980000}"/>
    <cellStyle name="Porcentagem 6 11 2 6" xfId="39220" xr:uid="{00000000-0005-0000-0000-0000BE980000}"/>
    <cellStyle name="Porcentagem 6 11 3" xfId="39221" xr:uid="{00000000-0005-0000-0000-0000BF980000}"/>
    <cellStyle name="Porcentagem 6 11 3 2" xfId="39222" xr:uid="{00000000-0005-0000-0000-0000C0980000}"/>
    <cellStyle name="Porcentagem 6 11 3 3" xfId="39223" xr:uid="{00000000-0005-0000-0000-0000C1980000}"/>
    <cellStyle name="Porcentagem 6 11 3 4" xfId="39224" xr:uid="{00000000-0005-0000-0000-0000C2980000}"/>
    <cellStyle name="Porcentagem 6 11 4" xfId="39225" xr:uid="{00000000-0005-0000-0000-0000C3980000}"/>
    <cellStyle name="Porcentagem 6 11 4 2" xfId="39226" xr:uid="{00000000-0005-0000-0000-0000C4980000}"/>
    <cellStyle name="Porcentagem 6 11 4 3" xfId="39227" xr:uid="{00000000-0005-0000-0000-0000C5980000}"/>
    <cellStyle name="Porcentagem 6 11 4 4" xfId="39228" xr:uid="{00000000-0005-0000-0000-0000C6980000}"/>
    <cellStyle name="Porcentagem 6 11 5" xfId="39229" xr:uid="{00000000-0005-0000-0000-0000C7980000}"/>
    <cellStyle name="Porcentagem 6 11 5 2" xfId="39230" xr:uid="{00000000-0005-0000-0000-0000C8980000}"/>
    <cellStyle name="Porcentagem 6 11 5 3" xfId="39231" xr:uid="{00000000-0005-0000-0000-0000C9980000}"/>
    <cellStyle name="Porcentagem 6 11 5 4" xfId="39232" xr:uid="{00000000-0005-0000-0000-0000CA980000}"/>
    <cellStyle name="Porcentagem 6 11 6" xfId="39233" xr:uid="{00000000-0005-0000-0000-0000CB980000}"/>
    <cellStyle name="Porcentagem 6 11 6 2" xfId="39234" xr:uid="{00000000-0005-0000-0000-0000CC980000}"/>
    <cellStyle name="Porcentagem 6 11 6 3" xfId="39235" xr:uid="{00000000-0005-0000-0000-0000CD980000}"/>
    <cellStyle name="Porcentagem 6 11 7" xfId="39236" xr:uid="{00000000-0005-0000-0000-0000CE980000}"/>
    <cellStyle name="Porcentagem 6 11 8" xfId="39237" xr:uid="{00000000-0005-0000-0000-0000CF980000}"/>
    <cellStyle name="Porcentagem 6 11 9" xfId="39238" xr:uid="{00000000-0005-0000-0000-0000D0980000}"/>
    <cellStyle name="Porcentagem 6 12" xfId="39239" xr:uid="{00000000-0005-0000-0000-0000D1980000}"/>
    <cellStyle name="Porcentagem 6 12 2" xfId="39240" xr:uid="{00000000-0005-0000-0000-0000D2980000}"/>
    <cellStyle name="Porcentagem 6 12 2 2" xfId="39241" xr:uid="{00000000-0005-0000-0000-0000D3980000}"/>
    <cellStyle name="Porcentagem 6 12 2 2 2" xfId="39242" xr:uid="{00000000-0005-0000-0000-0000D4980000}"/>
    <cellStyle name="Porcentagem 6 12 2 2 3" xfId="39243" xr:uid="{00000000-0005-0000-0000-0000D5980000}"/>
    <cellStyle name="Porcentagem 6 12 2 2 4" xfId="39244" xr:uid="{00000000-0005-0000-0000-0000D6980000}"/>
    <cellStyle name="Porcentagem 6 12 2 3" xfId="39245" xr:uid="{00000000-0005-0000-0000-0000D7980000}"/>
    <cellStyle name="Porcentagem 6 12 2 3 2" xfId="39246" xr:uid="{00000000-0005-0000-0000-0000D8980000}"/>
    <cellStyle name="Porcentagem 6 12 2 3 3" xfId="39247" xr:uid="{00000000-0005-0000-0000-0000D9980000}"/>
    <cellStyle name="Porcentagem 6 12 2 4" xfId="39248" xr:uid="{00000000-0005-0000-0000-0000DA980000}"/>
    <cellStyle name="Porcentagem 6 12 2 5" xfId="39249" xr:uid="{00000000-0005-0000-0000-0000DB980000}"/>
    <cellStyle name="Porcentagem 6 12 2 6" xfId="39250" xr:uid="{00000000-0005-0000-0000-0000DC980000}"/>
    <cellStyle name="Porcentagem 6 12 3" xfId="39251" xr:uid="{00000000-0005-0000-0000-0000DD980000}"/>
    <cellStyle name="Porcentagem 6 12 3 2" xfId="39252" xr:uid="{00000000-0005-0000-0000-0000DE980000}"/>
    <cellStyle name="Porcentagem 6 12 3 3" xfId="39253" xr:uid="{00000000-0005-0000-0000-0000DF980000}"/>
    <cellStyle name="Porcentagem 6 12 3 4" xfId="39254" xr:uid="{00000000-0005-0000-0000-0000E0980000}"/>
    <cellStyle name="Porcentagem 6 12 4" xfId="39255" xr:uid="{00000000-0005-0000-0000-0000E1980000}"/>
    <cellStyle name="Porcentagem 6 12 4 2" xfId="39256" xr:uid="{00000000-0005-0000-0000-0000E2980000}"/>
    <cellStyle name="Porcentagem 6 12 4 3" xfId="39257" xr:uid="{00000000-0005-0000-0000-0000E3980000}"/>
    <cellStyle name="Porcentagem 6 12 4 4" xfId="39258" xr:uid="{00000000-0005-0000-0000-0000E4980000}"/>
    <cellStyle name="Porcentagem 6 12 5" xfId="39259" xr:uid="{00000000-0005-0000-0000-0000E5980000}"/>
    <cellStyle name="Porcentagem 6 12 5 2" xfId="39260" xr:uid="{00000000-0005-0000-0000-0000E6980000}"/>
    <cellStyle name="Porcentagem 6 12 5 3" xfId="39261" xr:uid="{00000000-0005-0000-0000-0000E7980000}"/>
    <cellStyle name="Porcentagem 6 12 6" xfId="39262" xr:uid="{00000000-0005-0000-0000-0000E8980000}"/>
    <cellStyle name="Porcentagem 6 12 7" xfId="39263" xr:uid="{00000000-0005-0000-0000-0000E9980000}"/>
    <cellStyle name="Porcentagem 6 12 8" xfId="39264" xr:uid="{00000000-0005-0000-0000-0000EA980000}"/>
    <cellStyle name="Porcentagem 6 13" xfId="39265" xr:uid="{00000000-0005-0000-0000-0000EB980000}"/>
    <cellStyle name="Porcentagem 6 13 2" xfId="39266" xr:uid="{00000000-0005-0000-0000-0000EC980000}"/>
    <cellStyle name="Porcentagem 6 13 2 2" xfId="39267" xr:uid="{00000000-0005-0000-0000-0000ED980000}"/>
    <cellStyle name="Porcentagem 6 13 2 3" xfId="39268" xr:uid="{00000000-0005-0000-0000-0000EE980000}"/>
    <cellStyle name="Porcentagem 6 13 2 4" xfId="39269" xr:uid="{00000000-0005-0000-0000-0000EF980000}"/>
    <cellStyle name="Porcentagem 6 13 3" xfId="39270" xr:uid="{00000000-0005-0000-0000-0000F0980000}"/>
    <cellStyle name="Porcentagem 6 13 3 2" xfId="39271" xr:uid="{00000000-0005-0000-0000-0000F1980000}"/>
    <cellStyle name="Porcentagem 6 13 3 3" xfId="39272" xr:uid="{00000000-0005-0000-0000-0000F2980000}"/>
    <cellStyle name="Porcentagem 6 13 3 4" xfId="39273" xr:uid="{00000000-0005-0000-0000-0000F3980000}"/>
    <cellStyle name="Porcentagem 6 13 4" xfId="39274" xr:uid="{00000000-0005-0000-0000-0000F4980000}"/>
    <cellStyle name="Porcentagem 6 13 4 2" xfId="39275" xr:uid="{00000000-0005-0000-0000-0000F5980000}"/>
    <cellStyle name="Porcentagem 6 13 4 3" xfId="39276" xr:uid="{00000000-0005-0000-0000-0000F6980000}"/>
    <cellStyle name="Porcentagem 6 13 5" xfId="39277" xr:uid="{00000000-0005-0000-0000-0000F7980000}"/>
    <cellStyle name="Porcentagem 6 13 6" xfId="39278" xr:uid="{00000000-0005-0000-0000-0000F8980000}"/>
    <cellStyle name="Porcentagem 6 13 7" xfId="39279" xr:uid="{00000000-0005-0000-0000-0000F9980000}"/>
    <cellStyle name="Porcentagem 6 14" xfId="39280" xr:uid="{00000000-0005-0000-0000-0000FA980000}"/>
    <cellStyle name="Porcentagem 6 14 2" xfId="39281" xr:uid="{00000000-0005-0000-0000-0000FB980000}"/>
    <cellStyle name="Porcentagem 6 14 3" xfId="39282" xr:uid="{00000000-0005-0000-0000-0000FC980000}"/>
    <cellStyle name="Porcentagem 6 14 4" xfId="39283" xr:uid="{00000000-0005-0000-0000-0000FD980000}"/>
    <cellStyle name="Porcentagem 6 15" xfId="39284" xr:uid="{00000000-0005-0000-0000-0000FE980000}"/>
    <cellStyle name="Porcentagem 6 15 2" xfId="39285" xr:uid="{00000000-0005-0000-0000-0000FF980000}"/>
    <cellStyle name="Porcentagem 6 15 3" xfId="39286" xr:uid="{00000000-0005-0000-0000-000000990000}"/>
    <cellStyle name="Porcentagem 6 15 4" xfId="39287" xr:uid="{00000000-0005-0000-0000-000001990000}"/>
    <cellStyle name="Porcentagem 6 16" xfId="39288" xr:uid="{00000000-0005-0000-0000-000002990000}"/>
    <cellStyle name="Porcentagem 6 16 2" xfId="39289" xr:uid="{00000000-0005-0000-0000-000003990000}"/>
    <cellStyle name="Porcentagem 6 16 3" xfId="39290" xr:uid="{00000000-0005-0000-0000-000004990000}"/>
    <cellStyle name="Porcentagem 6 16 4" xfId="39291" xr:uid="{00000000-0005-0000-0000-000005990000}"/>
    <cellStyle name="Porcentagem 6 17" xfId="39292" xr:uid="{00000000-0005-0000-0000-000006990000}"/>
    <cellStyle name="Porcentagem 6 17 2" xfId="39293" xr:uid="{00000000-0005-0000-0000-000007990000}"/>
    <cellStyle name="Porcentagem 6 17 3" xfId="39294" xr:uid="{00000000-0005-0000-0000-000008990000}"/>
    <cellStyle name="Porcentagem 6 18" xfId="39295" xr:uid="{00000000-0005-0000-0000-000009990000}"/>
    <cellStyle name="Porcentagem 6 19" xfId="39296" xr:uid="{00000000-0005-0000-0000-00000A990000}"/>
    <cellStyle name="Porcentagem 6 2" xfId="161" xr:uid="{00000000-0005-0000-0000-00000B990000}"/>
    <cellStyle name="Porcentagem 6 2 10" xfId="39297" xr:uid="{00000000-0005-0000-0000-00000C990000}"/>
    <cellStyle name="Porcentagem 6 2 10 2" xfId="39298" xr:uid="{00000000-0005-0000-0000-00000D990000}"/>
    <cellStyle name="Porcentagem 6 2 10 2 2" xfId="39299" xr:uid="{00000000-0005-0000-0000-00000E990000}"/>
    <cellStyle name="Porcentagem 6 2 10 2 2 2" xfId="39300" xr:uid="{00000000-0005-0000-0000-00000F990000}"/>
    <cellStyle name="Porcentagem 6 2 10 2 2 3" xfId="39301" xr:uid="{00000000-0005-0000-0000-000010990000}"/>
    <cellStyle name="Porcentagem 6 2 10 2 2 4" xfId="39302" xr:uid="{00000000-0005-0000-0000-000011990000}"/>
    <cellStyle name="Porcentagem 6 2 10 2 3" xfId="39303" xr:uid="{00000000-0005-0000-0000-000012990000}"/>
    <cellStyle name="Porcentagem 6 2 10 2 3 2" xfId="39304" xr:uid="{00000000-0005-0000-0000-000013990000}"/>
    <cellStyle name="Porcentagem 6 2 10 2 3 3" xfId="39305" xr:uid="{00000000-0005-0000-0000-000014990000}"/>
    <cellStyle name="Porcentagem 6 2 10 2 4" xfId="39306" xr:uid="{00000000-0005-0000-0000-000015990000}"/>
    <cellStyle name="Porcentagem 6 2 10 2 5" xfId="39307" xr:uid="{00000000-0005-0000-0000-000016990000}"/>
    <cellStyle name="Porcentagem 6 2 10 2 6" xfId="39308" xr:uid="{00000000-0005-0000-0000-000017990000}"/>
    <cellStyle name="Porcentagem 6 2 10 3" xfId="39309" xr:uid="{00000000-0005-0000-0000-000018990000}"/>
    <cellStyle name="Porcentagem 6 2 10 3 2" xfId="39310" xr:uid="{00000000-0005-0000-0000-000019990000}"/>
    <cellStyle name="Porcentagem 6 2 10 3 3" xfId="39311" xr:uid="{00000000-0005-0000-0000-00001A990000}"/>
    <cellStyle name="Porcentagem 6 2 10 3 4" xfId="39312" xr:uid="{00000000-0005-0000-0000-00001B990000}"/>
    <cellStyle name="Porcentagem 6 2 10 4" xfId="39313" xr:uid="{00000000-0005-0000-0000-00001C990000}"/>
    <cellStyle name="Porcentagem 6 2 10 4 2" xfId="39314" xr:uid="{00000000-0005-0000-0000-00001D990000}"/>
    <cellStyle name="Porcentagem 6 2 10 4 3" xfId="39315" xr:uid="{00000000-0005-0000-0000-00001E990000}"/>
    <cellStyle name="Porcentagem 6 2 10 4 4" xfId="39316" xr:uid="{00000000-0005-0000-0000-00001F990000}"/>
    <cellStyle name="Porcentagem 6 2 10 5" xfId="39317" xr:uid="{00000000-0005-0000-0000-000020990000}"/>
    <cellStyle name="Porcentagem 6 2 10 5 2" xfId="39318" xr:uid="{00000000-0005-0000-0000-000021990000}"/>
    <cellStyle name="Porcentagem 6 2 10 5 3" xfId="39319" xr:uid="{00000000-0005-0000-0000-000022990000}"/>
    <cellStyle name="Porcentagem 6 2 10 5 4" xfId="39320" xr:uid="{00000000-0005-0000-0000-000023990000}"/>
    <cellStyle name="Porcentagem 6 2 10 6" xfId="39321" xr:uid="{00000000-0005-0000-0000-000024990000}"/>
    <cellStyle name="Porcentagem 6 2 10 6 2" xfId="39322" xr:uid="{00000000-0005-0000-0000-000025990000}"/>
    <cellStyle name="Porcentagem 6 2 10 6 3" xfId="39323" xr:uid="{00000000-0005-0000-0000-000026990000}"/>
    <cellStyle name="Porcentagem 6 2 10 7" xfId="39324" xr:uid="{00000000-0005-0000-0000-000027990000}"/>
    <cellStyle name="Porcentagem 6 2 10 8" xfId="39325" xr:uid="{00000000-0005-0000-0000-000028990000}"/>
    <cellStyle name="Porcentagem 6 2 10 9" xfId="39326" xr:uid="{00000000-0005-0000-0000-000029990000}"/>
    <cellStyle name="Porcentagem 6 2 11" xfId="39327" xr:uid="{00000000-0005-0000-0000-00002A990000}"/>
    <cellStyle name="Porcentagem 6 2 11 2" xfId="39328" xr:uid="{00000000-0005-0000-0000-00002B990000}"/>
    <cellStyle name="Porcentagem 6 2 11 2 2" xfId="39329" xr:uid="{00000000-0005-0000-0000-00002C990000}"/>
    <cellStyle name="Porcentagem 6 2 11 2 2 2" xfId="39330" xr:uid="{00000000-0005-0000-0000-00002D990000}"/>
    <cellStyle name="Porcentagem 6 2 11 2 2 3" xfId="39331" xr:uid="{00000000-0005-0000-0000-00002E990000}"/>
    <cellStyle name="Porcentagem 6 2 11 2 2 4" xfId="39332" xr:uid="{00000000-0005-0000-0000-00002F990000}"/>
    <cellStyle name="Porcentagem 6 2 11 2 3" xfId="39333" xr:uid="{00000000-0005-0000-0000-000030990000}"/>
    <cellStyle name="Porcentagem 6 2 11 2 3 2" xfId="39334" xr:uid="{00000000-0005-0000-0000-000031990000}"/>
    <cellStyle name="Porcentagem 6 2 11 2 3 3" xfId="39335" xr:uid="{00000000-0005-0000-0000-000032990000}"/>
    <cellStyle name="Porcentagem 6 2 11 2 4" xfId="39336" xr:uid="{00000000-0005-0000-0000-000033990000}"/>
    <cellStyle name="Porcentagem 6 2 11 2 5" xfId="39337" xr:uid="{00000000-0005-0000-0000-000034990000}"/>
    <cellStyle name="Porcentagem 6 2 11 2 6" xfId="39338" xr:uid="{00000000-0005-0000-0000-000035990000}"/>
    <cellStyle name="Porcentagem 6 2 11 3" xfId="39339" xr:uid="{00000000-0005-0000-0000-000036990000}"/>
    <cellStyle name="Porcentagem 6 2 11 3 2" xfId="39340" xr:uid="{00000000-0005-0000-0000-000037990000}"/>
    <cellStyle name="Porcentagem 6 2 11 3 3" xfId="39341" xr:uid="{00000000-0005-0000-0000-000038990000}"/>
    <cellStyle name="Porcentagem 6 2 11 3 4" xfId="39342" xr:uid="{00000000-0005-0000-0000-000039990000}"/>
    <cellStyle name="Porcentagem 6 2 11 4" xfId="39343" xr:uid="{00000000-0005-0000-0000-00003A990000}"/>
    <cellStyle name="Porcentagem 6 2 11 4 2" xfId="39344" xr:uid="{00000000-0005-0000-0000-00003B990000}"/>
    <cellStyle name="Porcentagem 6 2 11 4 3" xfId="39345" xr:uid="{00000000-0005-0000-0000-00003C990000}"/>
    <cellStyle name="Porcentagem 6 2 11 4 4" xfId="39346" xr:uid="{00000000-0005-0000-0000-00003D990000}"/>
    <cellStyle name="Porcentagem 6 2 11 5" xfId="39347" xr:uid="{00000000-0005-0000-0000-00003E990000}"/>
    <cellStyle name="Porcentagem 6 2 11 5 2" xfId="39348" xr:uid="{00000000-0005-0000-0000-00003F990000}"/>
    <cellStyle name="Porcentagem 6 2 11 5 3" xfId="39349" xr:uid="{00000000-0005-0000-0000-000040990000}"/>
    <cellStyle name="Porcentagem 6 2 11 6" xfId="39350" xr:uid="{00000000-0005-0000-0000-000041990000}"/>
    <cellStyle name="Porcentagem 6 2 11 7" xfId="39351" xr:uid="{00000000-0005-0000-0000-000042990000}"/>
    <cellStyle name="Porcentagem 6 2 11 8" xfId="39352" xr:uid="{00000000-0005-0000-0000-000043990000}"/>
    <cellStyle name="Porcentagem 6 2 12" xfId="39353" xr:uid="{00000000-0005-0000-0000-000044990000}"/>
    <cellStyle name="Porcentagem 6 2 12 2" xfId="39354" xr:uid="{00000000-0005-0000-0000-000045990000}"/>
    <cellStyle name="Porcentagem 6 2 12 2 2" xfId="39355" xr:uid="{00000000-0005-0000-0000-000046990000}"/>
    <cellStyle name="Porcentagem 6 2 12 2 3" xfId="39356" xr:uid="{00000000-0005-0000-0000-000047990000}"/>
    <cellStyle name="Porcentagem 6 2 12 2 4" xfId="39357" xr:uid="{00000000-0005-0000-0000-000048990000}"/>
    <cellStyle name="Porcentagem 6 2 12 3" xfId="39358" xr:uid="{00000000-0005-0000-0000-000049990000}"/>
    <cellStyle name="Porcentagem 6 2 12 3 2" xfId="39359" xr:uid="{00000000-0005-0000-0000-00004A990000}"/>
    <cellStyle name="Porcentagem 6 2 12 3 3" xfId="39360" xr:uid="{00000000-0005-0000-0000-00004B990000}"/>
    <cellStyle name="Porcentagem 6 2 12 3 4" xfId="39361" xr:uid="{00000000-0005-0000-0000-00004C990000}"/>
    <cellStyle name="Porcentagem 6 2 12 4" xfId="39362" xr:uid="{00000000-0005-0000-0000-00004D990000}"/>
    <cellStyle name="Porcentagem 6 2 12 4 2" xfId="39363" xr:uid="{00000000-0005-0000-0000-00004E990000}"/>
    <cellStyle name="Porcentagem 6 2 12 4 3" xfId="39364" xr:uid="{00000000-0005-0000-0000-00004F990000}"/>
    <cellStyle name="Porcentagem 6 2 12 5" xfId="39365" xr:uid="{00000000-0005-0000-0000-000050990000}"/>
    <cellStyle name="Porcentagem 6 2 12 6" xfId="39366" xr:uid="{00000000-0005-0000-0000-000051990000}"/>
    <cellStyle name="Porcentagem 6 2 12 7" xfId="39367" xr:uid="{00000000-0005-0000-0000-000052990000}"/>
    <cellStyle name="Porcentagem 6 2 13" xfId="39368" xr:uid="{00000000-0005-0000-0000-000053990000}"/>
    <cellStyle name="Porcentagem 6 2 13 2" xfId="39369" xr:uid="{00000000-0005-0000-0000-000054990000}"/>
    <cellStyle name="Porcentagem 6 2 13 3" xfId="39370" xr:uid="{00000000-0005-0000-0000-000055990000}"/>
    <cellStyle name="Porcentagem 6 2 13 4" xfId="39371" xr:uid="{00000000-0005-0000-0000-000056990000}"/>
    <cellStyle name="Porcentagem 6 2 14" xfId="39372" xr:uid="{00000000-0005-0000-0000-000057990000}"/>
    <cellStyle name="Porcentagem 6 2 14 2" xfId="39373" xr:uid="{00000000-0005-0000-0000-000058990000}"/>
    <cellStyle name="Porcentagem 6 2 14 3" xfId="39374" xr:uid="{00000000-0005-0000-0000-000059990000}"/>
    <cellStyle name="Porcentagem 6 2 14 4" xfId="39375" xr:uid="{00000000-0005-0000-0000-00005A990000}"/>
    <cellStyle name="Porcentagem 6 2 15" xfId="39376" xr:uid="{00000000-0005-0000-0000-00005B990000}"/>
    <cellStyle name="Porcentagem 6 2 15 2" xfId="39377" xr:uid="{00000000-0005-0000-0000-00005C990000}"/>
    <cellStyle name="Porcentagem 6 2 15 3" xfId="39378" xr:uid="{00000000-0005-0000-0000-00005D990000}"/>
    <cellStyle name="Porcentagem 6 2 15 4" xfId="39379" xr:uid="{00000000-0005-0000-0000-00005E990000}"/>
    <cellStyle name="Porcentagem 6 2 16" xfId="39380" xr:uid="{00000000-0005-0000-0000-00005F990000}"/>
    <cellStyle name="Porcentagem 6 2 16 2" xfId="39381" xr:uid="{00000000-0005-0000-0000-000060990000}"/>
    <cellStyle name="Porcentagem 6 2 16 3" xfId="39382" xr:uid="{00000000-0005-0000-0000-000061990000}"/>
    <cellStyle name="Porcentagem 6 2 17" xfId="39383" xr:uid="{00000000-0005-0000-0000-000062990000}"/>
    <cellStyle name="Porcentagem 6 2 18" xfId="39384" xr:uid="{00000000-0005-0000-0000-000063990000}"/>
    <cellStyle name="Porcentagem 6 2 19" xfId="39385" xr:uid="{00000000-0005-0000-0000-000064990000}"/>
    <cellStyle name="Porcentagem 6 2 2" xfId="280" xr:uid="{00000000-0005-0000-0000-000065990000}"/>
    <cellStyle name="Porcentagem 6 2 2 10" xfId="39386" xr:uid="{00000000-0005-0000-0000-000066990000}"/>
    <cellStyle name="Porcentagem 6 2 2 10 2" xfId="39387" xr:uid="{00000000-0005-0000-0000-000067990000}"/>
    <cellStyle name="Porcentagem 6 2 2 10 3" xfId="39388" xr:uid="{00000000-0005-0000-0000-000068990000}"/>
    <cellStyle name="Porcentagem 6 2 2 10 4" xfId="39389" xr:uid="{00000000-0005-0000-0000-000069990000}"/>
    <cellStyle name="Porcentagem 6 2 2 11" xfId="39390" xr:uid="{00000000-0005-0000-0000-00006A990000}"/>
    <cellStyle name="Porcentagem 6 2 2 11 2" xfId="39391" xr:uid="{00000000-0005-0000-0000-00006B990000}"/>
    <cellStyle name="Porcentagem 6 2 2 11 3" xfId="39392" xr:uid="{00000000-0005-0000-0000-00006C990000}"/>
    <cellStyle name="Porcentagem 6 2 2 12" xfId="39393" xr:uid="{00000000-0005-0000-0000-00006D990000}"/>
    <cellStyle name="Porcentagem 6 2 2 13" xfId="39394" xr:uid="{00000000-0005-0000-0000-00006E990000}"/>
    <cellStyle name="Porcentagem 6 2 2 14" xfId="39395" xr:uid="{00000000-0005-0000-0000-00006F990000}"/>
    <cellStyle name="Porcentagem 6 2 2 2" xfId="568" xr:uid="{00000000-0005-0000-0000-000070990000}"/>
    <cellStyle name="Porcentagem 6 2 2 2 10" xfId="39396" xr:uid="{00000000-0005-0000-0000-000071990000}"/>
    <cellStyle name="Porcentagem 6 2 2 2 11" xfId="39397" xr:uid="{00000000-0005-0000-0000-000072990000}"/>
    <cellStyle name="Porcentagem 6 2 2 2 2" xfId="39398" xr:uid="{00000000-0005-0000-0000-000073990000}"/>
    <cellStyle name="Porcentagem 6 2 2 2 2 10" xfId="39399" xr:uid="{00000000-0005-0000-0000-000074990000}"/>
    <cellStyle name="Porcentagem 6 2 2 2 2 2" xfId="39400" xr:uid="{00000000-0005-0000-0000-000075990000}"/>
    <cellStyle name="Porcentagem 6 2 2 2 2 2 2" xfId="39401" xr:uid="{00000000-0005-0000-0000-000076990000}"/>
    <cellStyle name="Porcentagem 6 2 2 2 2 2 2 2" xfId="39402" xr:uid="{00000000-0005-0000-0000-000077990000}"/>
    <cellStyle name="Porcentagem 6 2 2 2 2 2 2 2 2" xfId="39403" xr:uid="{00000000-0005-0000-0000-000078990000}"/>
    <cellStyle name="Porcentagem 6 2 2 2 2 2 2 2 3" xfId="39404" xr:uid="{00000000-0005-0000-0000-000079990000}"/>
    <cellStyle name="Porcentagem 6 2 2 2 2 2 2 2 4" xfId="39405" xr:uid="{00000000-0005-0000-0000-00007A990000}"/>
    <cellStyle name="Porcentagem 6 2 2 2 2 2 2 3" xfId="39406" xr:uid="{00000000-0005-0000-0000-00007B990000}"/>
    <cellStyle name="Porcentagem 6 2 2 2 2 2 2 3 2" xfId="39407" xr:uid="{00000000-0005-0000-0000-00007C990000}"/>
    <cellStyle name="Porcentagem 6 2 2 2 2 2 2 3 3" xfId="39408" xr:uid="{00000000-0005-0000-0000-00007D990000}"/>
    <cellStyle name="Porcentagem 6 2 2 2 2 2 2 4" xfId="39409" xr:uid="{00000000-0005-0000-0000-00007E990000}"/>
    <cellStyle name="Porcentagem 6 2 2 2 2 2 2 5" xfId="39410" xr:uid="{00000000-0005-0000-0000-00007F990000}"/>
    <cellStyle name="Porcentagem 6 2 2 2 2 2 2 6" xfId="39411" xr:uid="{00000000-0005-0000-0000-000080990000}"/>
    <cellStyle name="Porcentagem 6 2 2 2 2 2 3" xfId="39412" xr:uid="{00000000-0005-0000-0000-000081990000}"/>
    <cellStyle name="Porcentagem 6 2 2 2 2 2 3 2" xfId="39413" xr:uid="{00000000-0005-0000-0000-000082990000}"/>
    <cellStyle name="Porcentagem 6 2 2 2 2 2 3 3" xfId="39414" xr:uid="{00000000-0005-0000-0000-000083990000}"/>
    <cellStyle name="Porcentagem 6 2 2 2 2 2 3 4" xfId="39415" xr:uid="{00000000-0005-0000-0000-000084990000}"/>
    <cellStyle name="Porcentagem 6 2 2 2 2 2 4" xfId="39416" xr:uid="{00000000-0005-0000-0000-000085990000}"/>
    <cellStyle name="Porcentagem 6 2 2 2 2 2 4 2" xfId="39417" xr:uid="{00000000-0005-0000-0000-000086990000}"/>
    <cellStyle name="Porcentagem 6 2 2 2 2 2 4 3" xfId="39418" xr:uid="{00000000-0005-0000-0000-000087990000}"/>
    <cellStyle name="Porcentagem 6 2 2 2 2 2 4 4" xfId="39419" xr:uid="{00000000-0005-0000-0000-000088990000}"/>
    <cellStyle name="Porcentagem 6 2 2 2 2 2 5" xfId="39420" xr:uid="{00000000-0005-0000-0000-000089990000}"/>
    <cellStyle name="Porcentagem 6 2 2 2 2 2 5 2" xfId="39421" xr:uid="{00000000-0005-0000-0000-00008A990000}"/>
    <cellStyle name="Porcentagem 6 2 2 2 2 2 5 3" xfId="39422" xr:uid="{00000000-0005-0000-0000-00008B990000}"/>
    <cellStyle name="Porcentagem 6 2 2 2 2 2 5 4" xfId="39423" xr:uid="{00000000-0005-0000-0000-00008C990000}"/>
    <cellStyle name="Porcentagem 6 2 2 2 2 2 6" xfId="39424" xr:uid="{00000000-0005-0000-0000-00008D990000}"/>
    <cellStyle name="Porcentagem 6 2 2 2 2 2 6 2" xfId="39425" xr:uid="{00000000-0005-0000-0000-00008E990000}"/>
    <cellStyle name="Porcentagem 6 2 2 2 2 2 6 3" xfId="39426" xr:uid="{00000000-0005-0000-0000-00008F990000}"/>
    <cellStyle name="Porcentagem 6 2 2 2 2 2 7" xfId="39427" xr:uid="{00000000-0005-0000-0000-000090990000}"/>
    <cellStyle name="Porcentagem 6 2 2 2 2 2 8" xfId="39428" xr:uid="{00000000-0005-0000-0000-000091990000}"/>
    <cellStyle name="Porcentagem 6 2 2 2 2 2 9" xfId="39429" xr:uid="{00000000-0005-0000-0000-000092990000}"/>
    <cellStyle name="Porcentagem 6 2 2 2 2 3" xfId="39430" xr:uid="{00000000-0005-0000-0000-000093990000}"/>
    <cellStyle name="Porcentagem 6 2 2 2 2 3 2" xfId="39431" xr:uid="{00000000-0005-0000-0000-000094990000}"/>
    <cellStyle name="Porcentagem 6 2 2 2 2 3 2 2" xfId="39432" xr:uid="{00000000-0005-0000-0000-000095990000}"/>
    <cellStyle name="Porcentagem 6 2 2 2 2 3 2 3" xfId="39433" xr:uid="{00000000-0005-0000-0000-000096990000}"/>
    <cellStyle name="Porcentagem 6 2 2 2 2 3 2 4" xfId="39434" xr:uid="{00000000-0005-0000-0000-000097990000}"/>
    <cellStyle name="Porcentagem 6 2 2 2 2 3 3" xfId="39435" xr:uid="{00000000-0005-0000-0000-000098990000}"/>
    <cellStyle name="Porcentagem 6 2 2 2 2 3 3 2" xfId="39436" xr:uid="{00000000-0005-0000-0000-000099990000}"/>
    <cellStyle name="Porcentagem 6 2 2 2 2 3 3 3" xfId="39437" xr:uid="{00000000-0005-0000-0000-00009A990000}"/>
    <cellStyle name="Porcentagem 6 2 2 2 2 3 4" xfId="39438" xr:uid="{00000000-0005-0000-0000-00009B990000}"/>
    <cellStyle name="Porcentagem 6 2 2 2 2 3 5" xfId="39439" xr:uid="{00000000-0005-0000-0000-00009C990000}"/>
    <cellStyle name="Porcentagem 6 2 2 2 2 3 6" xfId="39440" xr:uid="{00000000-0005-0000-0000-00009D990000}"/>
    <cellStyle name="Porcentagem 6 2 2 2 2 4" xfId="39441" xr:uid="{00000000-0005-0000-0000-00009E990000}"/>
    <cellStyle name="Porcentagem 6 2 2 2 2 4 2" xfId="39442" xr:uid="{00000000-0005-0000-0000-00009F990000}"/>
    <cellStyle name="Porcentagem 6 2 2 2 2 4 3" xfId="39443" xr:uid="{00000000-0005-0000-0000-0000A0990000}"/>
    <cellStyle name="Porcentagem 6 2 2 2 2 4 4" xfId="39444" xr:uid="{00000000-0005-0000-0000-0000A1990000}"/>
    <cellStyle name="Porcentagem 6 2 2 2 2 5" xfId="39445" xr:uid="{00000000-0005-0000-0000-0000A2990000}"/>
    <cellStyle name="Porcentagem 6 2 2 2 2 5 2" xfId="39446" xr:uid="{00000000-0005-0000-0000-0000A3990000}"/>
    <cellStyle name="Porcentagem 6 2 2 2 2 5 3" xfId="39447" xr:uid="{00000000-0005-0000-0000-0000A4990000}"/>
    <cellStyle name="Porcentagem 6 2 2 2 2 5 4" xfId="39448" xr:uid="{00000000-0005-0000-0000-0000A5990000}"/>
    <cellStyle name="Porcentagem 6 2 2 2 2 6" xfId="39449" xr:uid="{00000000-0005-0000-0000-0000A6990000}"/>
    <cellStyle name="Porcentagem 6 2 2 2 2 6 2" xfId="39450" xr:uid="{00000000-0005-0000-0000-0000A7990000}"/>
    <cellStyle name="Porcentagem 6 2 2 2 2 6 3" xfId="39451" xr:uid="{00000000-0005-0000-0000-0000A8990000}"/>
    <cellStyle name="Porcentagem 6 2 2 2 2 6 4" xfId="39452" xr:uid="{00000000-0005-0000-0000-0000A9990000}"/>
    <cellStyle name="Porcentagem 6 2 2 2 2 7" xfId="39453" xr:uid="{00000000-0005-0000-0000-0000AA990000}"/>
    <cellStyle name="Porcentagem 6 2 2 2 2 7 2" xfId="39454" xr:uid="{00000000-0005-0000-0000-0000AB990000}"/>
    <cellStyle name="Porcentagem 6 2 2 2 2 7 3" xfId="39455" xr:uid="{00000000-0005-0000-0000-0000AC990000}"/>
    <cellStyle name="Porcentagem 6 2 2 2 2 8" xfId="39456" xr:uid="{00000000-0005-0000-0000-0000AD990000}"/>
    <cellStyle name="Porcentagem 6 2 2 2 2 9" xfId="39457" xr:uid="{00000000-0005-0000-0000-0000AE990000}"/>
    <cellStyle name="Porcentagem 6 2 2 2 3" xfId="39458" xr:uid="{00000000-0005-0000-0000-0000AF990000}"/>
    <cellStyle name="Porcentagem 6 2 2 2 3 2" xfId="39459" xr:uid="{00000000-0005-0000-0000-0000B0990000}"/>
    <cellStyle name="Porcentagem 6 2 2 2 3 2 2" xfId="39460" xr:uid="{00000000-0005-0000-0000-0000B1990000}"/>
    <cellStyle name="Porcentagem 6 2 2 2 3 2 2 2" xfId="39461" xr:uid="{00000000-0005-0000-0000-0000B2990000}"/>
    <cellStyle name="Porcentagem 6 2 2 2 3 2 2 3" xfId="39462" xr:uid="{00000000-0005-0000-0000-0000B3990000}"/>
    <cellStyle name="Porcentagem 6 2 2 2 3 2 2 4" xfId="39463" xr:uid="{00000000-0005-0000-0000-0000B4990000}"/>
    <cellStyle name="Porcentagem 6 2 2 2 3 2 3" xfId="39464" xr:uid="{00000000-0005-0000-0000-0000B5990000}"/>
    <cellStyle name="Porcentagem 6 2 2 2 3 2 3 2" xfId="39465" xr:uid="{00000000-0005-0000-0000-0000B6990000}"/>
    <cellStyle name="Porcentagem 6 2 2 2 3 2 3 3" xfId="39466" xr:uid="{00000000-0005-0000-0000-0000B7990000}"/>
    <cellStyle name="Porcentagem 6 2 2 2 3 2 4" xfId="39467" xr:uid="{00000000-0005-0000-0000-0000B8990000}"/>
    <cellStyle name="Porcentagem 6 2 2 2 3 2 5" xfId="39468" xr:uid="{00000000-0005-0000-0000-0000B9990000}"/>
    <cellStyle name="Porcentagem 6 2 2 2 3 2 6" xfId="39469" xr:uid="{00000000-0005-0000-0000-0000BA990000}"/>
    <cellStyle name="Porcentagem 6 2 2 2 3 3" xfId="39470" xr:uid="{00000000-0005-0000-0000-0000BB990000}"/>
    <cellStyle name="Porcentagem 6 2 2 2 3 3 2" xfId="39471" xr:uid="{00000000-0005-0000-0000-0000BC990000}"/>
    <cellStyle name="Porcentagem 6 2 2 2 3 3 3" xfId="39472" xr:uid="{00000000-0005-0000-0000-0000BD990000}"/>
    <cellStyle name="Porcentagem 6 2 2 2 3 3 4" xfId="39473" xr:uid="{00000000-0005-0000-0000-0000BE990000}"/>
    <cellStyle name="Porcentagem 6 2 2 2 3 4" xfId="39474" xr:uid="{00000000-0005-0000-0000-0000BF990000}"/>
    <cellStyle name="Porcentagem 6 2 2 2 3 4 2" xfId="39475" xr:uid="{00000000-0005-0000-0000-0000C0990000}"/>
    <cellStyle name="Porcentagem 6 2 2 2 3 4 3" xfId="39476" xr:uid="{00000000-0005-0000-0000-0000C1990000}"/>
    <cellStyle name="Porcentagem 6 2 2 2 3 4 4" xfId="39477" xr:uid="{00000000-0005-0000-0000-0000C2990000}"/>
    <cellStyle name="Porcentagem 6 2 2 2 3 5" xfId="39478" xr:uid="{00000000-0005-0000-0000-0000C3990000}"/>
    <cellStyle name="Porcentagem 6 2 2 2 3 5 2" xfId="39479" xr:uid="{00000000-0005-0000-0000-0000C4990000}"/>
    <cellStyle name="Porcentagem 6 2 2 2 3 5 3" xfId="39480" xr:uid="{00000000-0005-0000-0000-0000C5990000}"/>
    <cellStyle name="Porcentagem 6 2 2 2 3 5 4" xfId="39481" xr:uid="{00000000-0005-0000-0000-0000C6990000}"/>
    <cellStyle name="Porcentagem 6 2 2 2 3 6" xfId="39482" xr:uid="{00000000-0005-0000-0000-0000C7990000}"/>
    <cellStyle name="Porcentagem 6 2 2 2 3 6 2" xfId="39483" xr:uid="{00000000-0005-0000-0000-0000C8990000}"/>
    <cellStyle name="Porcentagem 6 2 2 2 3 6 3" xfId="39484" xr:uid="{00000000-0005-0000-0000-0000C9990000}"/>
    <cellStyle name="Porcentagem 6 2 2 2 3 7" xfId="39485" xr:uid="{00000000-0005-0000-0000-0000CA990000}"/>
    <cellStyle name="Porcentagem 6 2 2 2 3 8" xfId="39486" xr:uid="{00000000-0005-0000-0000-0000CB990000}"/>
    <cellStyle name="Porcentagem 6 2 2 2 3 9" xfId="39487" xr:uid="{00000000-0005-0000-0000-0000CC990000}"/>
    <cellStyle name="Porcentagem 6 2 2 2 4" xfId="39488" xr:uid="{00000000-0005-0000-0000-0000CD990000}"/>
    <cellStyle name="Porcentagem 6 2 2 2 4 2" xfId="39489" xr:uid="{00000000-0005-0000-0000-0000CE990000}"/>
    <cellStyle name="Porcentagem 6 2 2 2 4 2 2" xfId="39490" xr:uid="{00000000-0005-0000-0000-0000CF990000}"/>
    <cellStyle name="Porcentagem 6 2 2 2 4 2 3" xfId="39491" xr:uid="{00000000-0005-0000-0000-0000D0990000}"/>
    <cellStyle name="Porcentagem 6 2 2 2 4 2 4" xfId="39492" xr:uid="{00000000-0005-0000-0000-0000D1990000}"/>
    <cellStyle name="Porcentagem 6 2 2 2 4 3" xfId="39493" xr:uid="{00000000-0005-0000-0000-0000D2990000}"/>
    <cellStyle name="Porcentagem 6 2 2 2 4 3 2" xfId="39494" xr:uid="{00000000-0005-0000-0000-0000D3990000}"/>
    <cellStyle name="Porcentagem 6 2 2 2 4 3 3" xfId="39495" xr:uid="{00000000-0005-0000-0000-0000D4990000}"/>
    <cellStyle name="Porcentagem 6 2 2 2 4 4" xfId="39496" xr:uid="{00000000-0005-0000-0000-0000D5990000}"/>
    <cellStyle name="Porcentagem 6 2 2 2 4 5" xfId="39497" xr:uid="{00000000-0005-0000-0000-0000D6990000}"/>
    <cellStyle name="Porcentagem 6 2 2 2 4 6" xfId="39498" xr:uid="{00000000-0005-0000-0000-0000D7990000}"/>
    <cellStyle name="Porcentagem 6 2 2 2 5" xfId="39499" xr:uid="{00000000-0005-0000-0000-0000D8990000}"/>
    <cellStyle name="Porcentagem 6 2 2 2 5 2" xfId="39500" xr:uid="{00000000-0005-0000-0000-0000D9990000}"/>
    <cellStyle name="Porcentagem 6 2 2 2 5 3" xfId="39501" xr:uid="{00000000-0005-0000-0000-0000DA990000}"/>
    <cellStyle name="Porcentagem 6 2 2 2 5 4" xfId="39502" xr:uid="{00000000-0005-0000-0000-0000DB990000}"/>
    <cellStyle name="Porcentagem 6 2 2 2 6" xfId="39503" xr:uid="{00000000-0005-0000-0000-0000DC990000}"/>
    <cellStyle name="Porcentagem 6 2 2 2 6 2" xfId="39504" xr:uid="{00000000-0005-0000-0000-0000DD990000}"/>
    <cellStyle name="Porcentagem 6 2 2 2 6 3" xfId="39505" xr:uid="{00000000-0005-0000-0000-0000DE990000}"/>
    <cellStyle name="Porcentagem 6 2 2 2 6 4" xfId="39506" xr:uid="{00000000-0005-0000-0000-0000DF990000}"/>
    <cellStyle name="Porcentagem 6 2 2 2 7" xfId="39507" xr:uid="{00000000-0005-0000-0000-0000E0990000}"/>
    <cellStyle name="Porcentagem 6 2 2 2 7 2" xfId="39508" xr:uid="{00000000-0005-0000-0000-0000E1990000}"/>
    <cellStyle name="Porcentagem 6 2 2 2 7 3" xfId="39509" xr:uid="{00000000-0005-0000-0000-0000E2990000}"/>
    <cellStyle name="Porcentagem 6 2 2 2 7 4" xfId="39510" xr:uid="{00000000-0005-0000-0000-0000E3990000}"/>
    <cellStyle name="Porcentagem 6 2 2 2 8" xfId="39511" xr:uid="{00000000-0005-0000-0000-0000E4990000}"/>
    <cellStyle name="Porcentagem 6 2 2 2 8 2" xfId="39512" xr:uid="{00000000-0005-0000-0000-0000E5990000}"/>
    <cellStyle name="Porcentagem 6 2 2 2 8 3" xfId="39513" xr:uid="{00000000-0005-0000-0000-0000E6990000}"/>
    <cellStyle name="Porcentagem 6 2 2 2 9" xfId="39514" xr:uid="{00000000-0005-0000-0000-0000E7990000}"/>
    <cellStyle name="Porcentagem 6 2 2 3" xfId="39515" xr:uid="{00000000-0005-0000-0000-0000E8990000}"/>
    <cellStyle name="Porcentagem 6 2 2 3 10" xfId="39516" xr:uid="{00000000-0005-0000-0000-0000E9990000}"/>
    <cellStyle name="Porcentagem 6 2 2 3 2" xfId="39517" xr:uid="{00000000-0005-0000-0000-0000EA990000}"/>
    <cellStyle name="Porcentagem 6 2 2 3 2 2" xfId="39518" xr:uid="{00000000-0005-0000-0000-0000EB990000}"/>
    <cellStyle name="Porcentagem 6 2 2 3 2 2 2" xfId="39519" xr:uid="{00000000-0005-0000-0000-0000EC990000}"/>
    <cellStyle name="Porcentagem 6 2 2 3 2 2 2 2" xfId="39520" xr:uid="{00000000-0005-0000-0000-0000ED990000}"/>
    <cellStyle name="Porcentagem 6 2 2 3 2 2 2 3" xfId="39521" xr:uid="{00000000-0005-0000-0000-0000EE990000}"/>
    <cellStyle name="Porcentagem 6 2 2 3 2 2 2 4" xfId="39522" xr:uid="{00000000-0005-0000-0000-0000EF990000}"/>
    <cellStyle name="Porcentagem 6 2 2 3 2 2 3" xfId="39523" xr:uid="{00000000-0005-0000-0000-0000F0990000}"/>
    <cellStyle name="Porcentagem 6 2 2 3 2 2 3 2" xfId="39524" xr:uid="{00000000-0005-0000-0000-0000F1990000}"/>
    <cellStyle name="Porcentagem 6 2 2 3 2 2 3 3" xfId="39525" xr:uid="{00000000-0005-0000-0000-0000F2990000}"/>
    <cellStyle name="Porcentagem 6 2 2 3 2 2 4" xfId="39526" xr:uid="{00000000-0005-0000-0000-0000F3990000}"/>
    <cellStyle name="Porcentagem 6 2 2 3 2 2 5" xfId="39527" xr:uid="{00000000-0005-0000-0000-0000F4990000}"/>
    <cellStyle name="Porcentagem 6 2 2 3 2 2 6" xfId="39528" xr:uid="{00000000-0005-0000-0000-0000F5990000}"/>
    <cellStyle name="Porcentagem 6 2 2 3 2 3" xfId="39529" xr:uid="{00000000-0005-0000-0000-0000F6990000}"/>
    <cellStyle name="Porcentagem 6 2 2 3 2 3 2" xfId="39530" xr:uid="{00000000-0005-0000-0000-0000F7990000}"/>
    <cellStyle name="Porcentagem 6 2 2 3 2 3 3" xfId="39531" xr:uid="{00000000-0005-0000-0000-0000F8990000}"/>
    <cellStyle name="Porcentagem 6 2 2 3 2 3 4" xfId="39532" xr:uid="{00000000-0005-0000-0000-0000F9990000}"/>
    <cellStyle name="Porcentagem 6 2 2 3 2 4" xfId="39533" xr:uid="{00000000-0005-0000-0000-0000FA990000}"/>
    <cellStyle name="Porcentagem 6 2 2 3 2 4 2" xfId="39534" xr:uid="{00000000-0005-0000-0000-0000FB990000}"/>
    <cellStyle name="Porcentagem 6 2 2 3 2 4 3" xfId="39535" xr:uid="{00000000-0005-0000-0000-0000FC990000}"/>
    <cellStyle name="Porcentagem 6 2 2 3 2 4 4" xfId="39536" xr:uid="{00000000-0005-0000-0000-0000FD990000}"/>
    <cellStyle name="Porcentagem 6 2 2 3 2 5" xfId="39537" xr:uid="{00000000-0005-0000-0000-0000FE990000}"/>
    <cellStyle name="Porcentagem 6 2 2 3 2 5 2" xfId="39538" xr:uid="{00000000-0005-0000-0000-0000FF990000}"/>
    <cellStyle name="Porcentagem 6 2 2 3 2 5 3" xfId="39539" xr:uid="{00000000-0005-0000-0000-0000009A0000}"/>
    <cellStyle name="Porcentagem 6 2 2 3 2 5 4" xfId="39540" xr:uid="{00000000-0005-0000-0000-0000019A0000}"/>
    <cellStyle name="Porcentagem 6 2 2 3 2 6" xfId="39541" xr:uid="{00000000-0005-0000-0000-0000029A0000}"/>
    <cellStyle name="Porcentagem 6 2 2 3 2 6 2" xfId="39542" xr:uid="{00000000-0005-0000-0000-0000039A0000}"/>
    <cellStyle name="Porcentagem 6 2 2 3 2 6 3" xfId="39543" xr:uid="{00000000-0005-0000-0000-0000049A0000}"/>
    <cellStyle name="Porcentagem 6 2 2 3 2 7" xfId="39544" xr:uid="{00000000-0005-0000-0000-0000059A0000}"/>
    <cellStyle name="Porcentagem 6 2 2 3 2 8" xfId="39545" xr:uid="{00000000-0005-0000-0000-0000069A0000}"/>
    <cellStyle name="Porcentagem 6 2 2 3 2 9" xfId="39546" xr:uid="{00000000-0005-0000-0000-0000079A0000}"/>
    <cellStyle name="Porcentagem 6 2 2 3 3" xfId="39547" xr:uid="{00000000-0005-0000-0000-0000089A0000}"/>
    <cellStyle name="Porcentagem 6 2 2 3 3 2" xfId="39548" xr:uid="{00000000-0005-0000-0000-0000099A0000}"/>
    <cellStyle name="Porcentagem 6 2 2 3 3 2 2" xfId="39549" xr:uid="{00000000-0005-0000-0000-00000A9A0000}"/>
    <cellStyle name="Porcentagem 6 2 2 3 3 2 3" xfId="39550" xr:uid="{00000000-0005-0000-0000-00000B9A0000}"/>
    <cellStyle name="Porcentagem 6 2 2 3 3 2 4" xfId="39551" xr:uid="{00000000-0005-0000-0000-00000C9A0000}"/>
    <cellStyle name="Porcentagem 6 2 2 3 3 3" xfId="39552" xr:uid="{00000000-0005-0000-0000-00000D9A0000}"/>
    <cellStyle name="Porcentagem 6 2 2 3 3 3 2" xfId="39553" xr:uid="{00000000-0005-0000-0000-00000E9A0000}"/>
    <cellStyle name="Porcentagem 6 2 2 3 3 3 3" xfId="39554" xr:uid="{00000000-0005-0000-0000-00000F9A0000}"/>
    <cellStyle name="Porcentagem 6 2 2 3 3 4" xfId="39555" xr:uid="{00000000-0005-0000-0000-0000109A0000}"/>
    <cellStyle name="Porcentagem 6 2 2 3 3 5" xfId="39556" xr:uid="{00000000-0005-0000-0000-0000119A0000}"/>
    <cellStyle name="Porcentagem 6 2 2 3 3 6" xfId="39557" xr:uid="{00000000-0005-0000-0000-0000129A0000}"/>
    <cellStyle name="Porcentagem 6 2 2 3 4" xfId="39558" xr:uid="{00000000-0005-0000-0000-0000139A0000}"/>
    <cellStyle name="Porcentagem 6 2 2 3 4 2" xfId="39559" xr:uid="{00000000-0005-0000-0000-0000149A0000}"/>
    <cellStyle name="Porcentagem 6 2 2 3 4 3" xfId="39560" xr:uid="{00000000-0005-0000-0000-0000159A0000}"/>
    <cellStyle name="Porcentagem 6 2 2 3 4 4" xfId="39561" xr:uid="{00000000-0005-0000-0000-0000169A0000}"/>
    <cellStyle name="Porcentagem 6 2 2 3 5" xfId="39562" xr:uid="{00000000-0005-0000-0000-0000179A0000}"/>
    <cellStyle name="Porcentagem 6 2 2 3 5 2" xfId="39563" xr:uid="{00000000-0005-0000-0000-0000189A0000}"/>
    <cellStyle name="Porcentagem 6 2 2 3 5 3" xfId="39564" xr:uid="{00000000-0005-0000-0000-0000199A0000}"/>
    <cellStyle name="Porcentagem 6 2 2 3 5 4" xfId="39565" xr:uid="{00000000-0005-0000-0000-00001A9A0000}"/>
    <cellStyle name="Porcentagem 6 2 2 3 6" xfId="39566" xr:uid="{00000000-0005-0000-0000-00001B9A0000}"/>
    <cellStyle name="Porcentagem 6 2 2 3 6 2" xfId="39567" xr:uid="{00000000-0005-0000-0000-00001C9A0000}"/>
    <cellStyle name="Porcentagem 6 2 2 3 6 3" xfId="39568" xr:uid="{00000000-0005-0000-0000-00001D9A0000}"/>
    <cellStyle name="Porcentagem 6 2 2 3 6 4" xfId="39569" xr:uid="{00000000-0005-0000-0000-00001E9A0000}"/>
    <cellStyle name="Porcentagem 6 2 2 3 7" xfId="39570" xr:uid="{00000000-0005-0000-0000-00001F9A0000}"/>
    <cellStyle name="Porcentagem 6 2 2 3 7 2" xfId="39571" xr:uid="{00000000-0005-0000-0000-0000209A0000}"/>
    <cellStyle name="Porcentagem 6 2 2 3 7 3" xfId="39572" xr:uid="{00000000-0005-0000-0000-0000219A0000}"/>
    <cellStyle name="Porcentagem 6 2 2 3 8" xfId="39573" xr:uid="{00000000-0005-0000-0000-0000229A0000}"/>
    <cellStyle name="Porcentagem 6 2 2 3 9" xfId="39574" xr:uid="{00000000-0005-0000-0000-0000239A0000}"/>
    <cellStyle name="Porcentagem 6 2 2 4" xfId="39575" xr:uid="{00000000-0005-0000-0000-0000249A0000}"/>
    <cellStyle name="Porcentagem 6 2 2 4 2" xfId="39576" xr:uid="{00000000-0005-0000-0000-0000259A0000}"/>
    <cellStyle name="Porcentagem 6 2 2 4 2 2" xfId="39577" xr:uid="{00000000-0005-0000-0000-0000269A0000}"/>
    <cellStyle name="Porcentagem 6 2 2 4 2 2 2" xfId="39578" xr:uid="{00000000-0005-0000-0000-0000279A0000}"/>
    <cellStyle name="Porcentagem 6 2 2 4 2 2 3" xfId="39579" xr:uid="{00000000-0005-0000-0000-0000289A0000}"/>
    <cellStyle name="Porcentagem 6 2 2 4 2 2 4" xfId="39580" xr:uid="{00000000-0005-0000-0000-0000299A0000}"/>
    <cellStyle name="Porcentagem 6 2 2 4 2 3" xfId="39581" xr:uid="{00000000-0005-0000-0000-00002A9A0000}"/>
    <cellStyle name="Porcentagem 6 2 2 4 2 3 2" xfId="39582" xr:uid="{00000000-0005-0000-0000-00002B9A0000}"/>
    <cellStyle name="Porcentagem 6 2 2 4 2 3 3" xfId="39583" xr:uid="{00000000-0005-0000-0000-00002C9A0000}"/>
    <cellStyle name="Porcentagem 6 2 2 4 2 4" xfId="39584" xr:uid="{00000000-0005-0000-0000-00002D9A0000}"/>
    <cellStyle name="Porcentagem 6 2 2 4 2 5" xfId="39585" xr:uid="{00000000-0005-0000-0000-00002E9A0000}"/>
    <cellStyle name="Porcentagem 6 2 2 4 2 6" xfId="39586" xr:uid="{00000000-0005-0000-0000-00002F9A0000}"/>
    <cellStyle name="Porcentagem 6 2 2 4 3" xfId="39587" xr:uid="{00000000-0005-0000-0000-0000309A0000}"/>
    <cellStyle name="Porcentagem 6 2 2 4 3 2" xfId="39588" xr:uid="{00000000-0005-0000-0000-0000319A0000}"/>
    <cellStyle name="Porcentagem 6 2 2 4 3 3" xfId="39589" xr:uid="{00000000-0005-0000-0000-0000329A0000}"/>
    <cellStyle name="Porcentagem 6 2 2 4 3 4" xfId="39590" xr:uid="{00000000-0005-0000-0000-0000339A0000}"/>
    <cellStyle name="Porcentagem 6 2 2 4 4" xfId="39591" xr:uid="{00000000-0005-0000-0000-0000349A0000}"/>
    <cellStyle name="Porcentagem 6 2 2 4 4 2" xfId="39592" xr:uid="{00000000-0005-0000-0000-0000359A0000}"/>
    <cellStyle name="Porcentagem 6 2 2 4 4 3" xfId="39593" xr:uid="{00000000-0005-0000-0000-0000369A0000}"/>
    <cellStyle name="Porcentagem 6 2 2 4 4 4" xfId="39594" xr:uid="{00000000-0005-0000-0000-0000379A0000}"/>
    <cellStyle name="Porcentagem 6 2 2 4 5" xfId="39595" xr:uid="{00000000-0005-0000-0000-0000389A0000}"/>
    <cellStyle name="Porcentagem 6 2 2 4 5 2" xfId="39596" xr:uid="{00000000-0005-0000-0000-0000399A0000}"/>
    <cellStyle name="Porcentagem 6 2 2 4 5 3" xfId="39597" xr:uid="{00000000-0005-0000-0000-00003A9A0000}"/>
    <cellStyle name="Porcentagem 6 2 2 4 5 4" xfId="39598" xr:uid="{00000000-0005-0000-0000-00003B9A0000}"/>
    <cellStyle name="Porcentagem 6 2 2 4 6" xfId="39599" xr:uid="{00000000-0005-0000-0000-00003C9A0000}"/>
    <cellStyle name="Porcentagem 6 2 2 4 6 2" xfId="39600" xr:uid="{00000000-0005-0000-0000-00003D9A0000}"/>
    <cellStyle name="Porcentagem 6 2 2 4 6 3" xfId="39601" xr:uid="{00000000-0005-0000-0000-00003E9A0000}"/>
    <cellStyle name="Porcentagem 6 2 2 4 7" xfId="39602" xr:uid="{00000000-0005-0000-0000-00003F9A0000}"/>
    <cellStyle name="Porcentagem 6 2 2 4 8" xfId="39603" xr:uid="{00000000-0005-0000-0000-0000409A0000}"/>
    <cellStyle name="Porcentagem 6 2 2 4 9" xfId="39604" xr:uid="{00000000-0005-0000-0000-0000419A0000}"/>
    <cellStyle name="Porcentagem 6 2 2 5" xfId="39605" xr:uid="{00000000-0005-0000-0000-0000429A0000}"/>
    <cellStyle name="Porcentagem 6 2 2 5 2" xfId="39606" xr:uid="{00000000-0005-0000-0000-0000439A0000}"/>
    <cellStyle name="Porcentagem 6 2 2 5 2 2" xfId="39607" xr:uid="{00000000-0005-0000-0000-0000449A0000}"/>
    <cellStyle name="Porcentagem 6 2 2 5 2 2 2" xfId="39608" xr:uid="{00000000-0005-0000-0000-0000459A0000}"/>
    <cellStyle name="Porcentagem 6 2 2 5 2 2 3" xfId="39609" xr:uid="{00000000-0005-0000-0000-0000469A0000}"/>
    <cellStyle name="Porcentagem 6 2 2 5 2 2 4" xfId="39610" xr:uid="{00000000-0005-0000-0000-0000479A0000}"/>
    <cellStyle name="Porcentagem 6 2 2 5 2 3" xfId="39611" xr:uid="{00000000-0005-0000-0000-0000489A0000}"/>
    <cellStyle name="Porcentagem 6 2 2 5 2 3 2" xfId="39612" xr:uid="{00000000-0005-0000-0000-0000499A0000}"/>
    <cellStyle name="Porcentagem 6 2 2 5 2 3 3" xfId="39613" xr:uid="{00000000-0005-0000-0000-00004A9A0000}"/>
    <cellStyle name="Porcentagem 6 2 2 5 2 4" xfId="39614" xr:uid="{00000000-0005-0000-0000-00004B9A0000}"/>
    <cellStyle name="Porcentagem 6 2 2 5 2 5" xfId="39615" xr:uid="{00000000-0005-0000-0000-00004C9A0000}"/>
    <cellStyle name="Porcentagem 6 2 2 5 2 6" xfId="39616" xr:uid="{00000000-0005-0000-0000-00004D9A0000}"/>
    <cellStyle name="Porcentagem 6 2 2 5 3" xfId="39617" xr:uid="{00000000-0005-0000-0000-00004E9A0000}"/>
    <cellStyle name="Porcentagem 6 2 2 5 3 2" xfId="39618" xr:uid="{00000000-0005-0000-0000-00004F9A0000}"/>
    <cellStyle name="Porcentagem 6 2 2 5 3 3" xfId="39619" xr:uid="{00000000-0005-0000-0000-0000509A0000}"/>
    <cellStyle name="Porcentagem 6 2 2 5 3 4" xfId="39620" xr:uid="{00000000-0005-0000-0000-0000519A0000}"/>
    <cellStyle name="Porcentagem 6 2 2 5 4" xfId="39621" xr:uid="{00000000-0005-0000-0000-0000529A0000}"/>
    <cellStyle name="Porcentagem 6 2 2 5 4 2" xfId="39622" xr:uid="{00000000-0005-0000-0000-0000539A0000}"/>
    <cellStyle name="Porcentagem 6 2 2 5 4 3" xfId="39623" xr:uid="{00000000-0005-0000-0000-0000549A0000}"/>
    <cellStyle name="Porcentagem 6 2 2 5 4 4" xfId="39624" xr:uid="{00000000-0005-0000-0000-0000559A0000}"/>
    <cellStyle name="Porcentagem 6 2 2 5 5" xfId="39625" xr:uid="{00000000-0005-0000-0000-0000569A0000}"/>
    <cellStyle name="Porcentagem 6 2 2 5 5 2" xfId="39626" xr:uid="{00000000-0005-0000-0000-0000579A0000}"/>
    <cellStyle name="Porcentagem 6 2 2 5 5 3" xfId="39627" xr:uid="{00000000-0005-0000-0000-0000589A0000}"/>
    <cellStyle name="Porcentagem 6 2 2 5 5 4" xfId="39628" xr:uid="{00000000-0005-0000-0000-0000599A0000}"/>
    <cellStyle name="Porcentagem 6 2 2 5 6" xfId="39629" xr:uid="{00000000-0005-0000-0000-00005A9A0000}"/>
    <cellStyle name="Porcentagem 6 2 2 5 6 2" xfId="39630" xr:uid="{00000000-0005-0000-0000-00005B9A0000}"/>
    <cellStyle name="Porcentagem 6 2 2 5 6 3" xfId="39631" xr:uid="{00000000-0005-0000-0000-00005C9A0000}"/>
    <cellStyle name="Porcentagem 6 2 2 5 7" xfId="39632" xr:uid="{00000000-0005-0000-0000-00005D9A0000}"/>
    <cellStyle name="Porcentagem 6 2 2 5 8" xfId="39633" xr:uid="{00000000-0005-0000-0000-00005E9A0000}"/>
    <cellStyle name="Porcentagem 6 2 2 5 9" xfId="39634" xr:uid="{00000000-0005-0000-0000-00005F9A0000}"/>
    <cellStyle name="Porcentagem 6 2 2 6" xfId="39635" xr:uid="{00000000-0005-0000-0000-0000609A0000}"/>
    <cellStyle name="Porcentagem 6 2 2 6 2" xfId="39636" xr:uid="{00000000-0005-0000-0000-0000619A0000}"/>
    <cellStyle name="Porcentagem 6 2 2 6 2 2" xfId="39637" xr:uid="{00000000-0005-0000-0000-0000629A0000}"/>
    <cellStyle name="Porcentagem 6 2 2 6 2 2 2" xfId="39638" xr:uid="{00000000-0005-0000-0000-0000639A0000}"/>
    <cellStyle name="Porcentagem 6 2 2 6 2 2 3" xfId="39639" xr:uid="{00000000-0005-0000-0000-0000649A0000}"/>
    <cellStyle name="Porcentagem 6 2 2 6 2 2 4" xfId="39640" xr:uid="{00000000-0005-0000-0000-0000659A0000}"/>
    <cellStyle name="Porcentagem 6 2 2 6 2 3" xfId="39641" xr:uid="{00000000-0005-0000-0000-0000669A0000}"/>
    <cellStyle name="Porcentagem 6 2 2 6 2 3 2" xfId="39642" xr:uid="{00000000-0005-0000-0000-0000679A0000}"/>
    <cellStyle name="Porcentagem 6 2 2 6 2 3 3" xfId="39643" xr:uid="{00000000-0005-0000-0000-0000689A0000}"/>
    <cellStyle name="Porcentagem 6 2 2 6 2 4" xfId="39644" xr:uid="{00000000-0005-0000-0000-0000699A0000}"/>
    <cellStyle name="Porcentagem 6 2 2 6 2 5" xfId="39645" xr:uid="{00000000-0005-0000-0000-00006A9A0000}"/>
    <cellStyle name="Porcentagem 6 2 2 6 2 6" xfId="39646" xr:uid="{00000000-0005-0000-0000-00006B9A0000}"/>
    <cellStyle name="Porcentagem 6 2 2 6 3" xfId="39647" xr:uid="{00000000-0005-0000-0000-00006C9A0000}"/>
    <cellStyle name="Porcentagem 6 2 2 6 3 2" xfId="39648" xr:uid="{00000000-0005-0000-0000-00006D9A0000}"/>
    <cellStyle name="Porcentagem 6 2 2 6 3 3" xfId="39649" xr:uid="{00000000-0005-0000-0000-00006E9A0000}"/>
    <cellStyle name="Porcentagem 6 2 2 6 3 4" xfId="39650" xr:uid="{00000000-0005-0000-0000-00006F9A0000}"/>
    <cellStyle name="Porcentagem 6 2 2 6 4" xfId="39651" xr:uid="{00000000-0005-0000-0000-0000709A0000}"/>
    <cellStyle name="Porcentagem 6 2 2 6 4 2" xfId="39652" xr:uid="{00000000-0005-0000-0000-0000719A0000}"/>
    <cellStyle name="Porcentagem 6 2 2 6 4 3" xfId="39653" xr:uid="{00000000-0005-0000-0000-0000729A0000}"/>
    <cellStyle name="Porcentagem 6 2 2 6 4 4" xfId="39654" xr:uid="{00000000-0005-0000-0000-0000739A0000}"/>
    <cellStyle name="Porcentagem 6 2 2 6 5" xfId="39655" xr:uid="{00000000-0005-0000-0000-0000749A0000}"/>
    <cellStyle name="Porcentagem 6 2 2 6 5 2" xfId="39656" xr:uid="{00000000-0005-0000-0000-0000759A0000}"/>
    <cellStyle name="Porcentagem 6 2 2 6 5 3" xfId="39657" xr:uid="{00000000-0005-0000-0000-0000769A0000}"/>
    <cellStyle name="Porcentagem 6 2 2 6 6" xfId="39658" xr:uid="{00000000-0005-0000-0000-0000779A0000}"/>
    <cellStyle name="Porcentagem 6 2 2 6 7" xfId="39659" xr:uid="{00000000-0005-0000-0000-0000789A0000}"/>
    <cellStyle name="Porcentagem 6 2 2 6 8" xfId="39660" xr:uid="{00000000-0005-0000-0000-0000799A0000}"/>
    <cellStyle name="Porcentagem 6 2 2 7" xfId="39661" xr:uid="{00000000-0005-0000-0000-00007A9A0000}"/>
    <cellStyle name="Porcentagem 6 2 2 7 2" xfId="39662" xr:uid="{00000000-0005-0000-0000-00007B9A0000}"/>
    <cellStyle name="Porcentagem 6 2 2 7 2 2" xfId="39663" xr:uid="{00000000-0005-0000-0000-00007C9A0000}"/>
    <cellStyle name="Porcentagem 6 2 2 7 2 3" xfId="39664" xr:uid="{00000000-0005-0000-0000-00007D9A0000}"/>
    <cellStyle name="Porcentagem 6 2 2 7 2 4" xfId="39665" xr:uid="{00000000-0005-0000-0000-00007E9A0000}"/>
    <cellStyle name="Porcentagem 6 2 2 7 3" xfId="39666" xr:uid="{00000000-0005-0000-0000-00007F9A0000}"/>
    <cellStyle name="Porcentagem 6 2 2 7 3 2" xfId="39667" xr:uid="{00000000-0005-0000-0000-0000809A0000}"/>
    <cellStyle name="Porcentagem 6 2 2 7 3 3" xfId="39668" xr:uid="{00000000-0005-0000-0000-0000819A0000}"/>
    <cellStyle name="Porcentagem 6 2 2 7 4" xfId="39669" xr:uid="{00000000-0005-0000-0000-0000829A0000}"/>
    <cellStyle name="Porcentagem 6 2 2 7 5" xfId="39670" xr:uid="{00000000-0005-0000-0000-0000839A0000}"/>
    <cellStyle name="Porcentagem 6 2 2 7 6" xfId="39671" xr:uid="{00000000-0005-0000-0000-0000849A0000}"/>
    <cellStyle name="Porcentagem 6 2 2 8" xfId="39672" xr:uid="{00000000-0005-0000-0000-0000859A0000}"/>
    <cellStyle name="Porcentagem 6 2 2 8 2" xfId="39673" xr:uid="{00000000-0005-0000-0000-0000869A0000}"/>
    <cellStyle name="Porcentagem 6 2 2 8 3" xfId="39674" xr:uid="{00000000-0005-0000-0000-0000879A0000}"/>
    <cellStyle name="Porcentagem 6 2 2 8 4" xfId="39675" xr:uid="{00000000-0005-0000-0000-0000889A0000}"/>
    <cellStyle name="Porcentagem 6 2 2 9" xfId="39676" xr:uid="{00000000-0005-0000-0000-0000899A0000}"/>
    <cellStyle name="Porcentagem 6 2 2 9 2" xfId="39677" xr:uid="{00000000-0005-0000-0000-00008A9A0000}"/>
    <cellStyle name="Porcentagem 6 2 2 9 3" xfId="39678" xr:uid="{00000000-0005-0000-0000-00008B9A0000}"/>
    <cellStyle name="Porcentagem 6 2 2 9 4" xfId="39679" xr:uid="{00000000-0005-0000-0000-00008C9A0000}"/>
    <cellStyle name="Porcentagem 6 2 3" xfId="333" xr:uid="{00000000-0005-0000-0000-00008D9A0000}"/>
    <cellStyle name="Porcentagem 6 2 3 10" xfId="39680" xr:uid="{00000000-0005-0000-0000-00008E9A0000}"/>
    <cellStyle name="Porcentagem 6 2 3 10 2" xfId="39681" xr:uid="{00000000-0005-0000-0000-00008F9A0000}"/>
    <cellStyle name="Porcentagem 6 2 3 10 3" xfId="39682" xr:uid="{00000000-0005-0000-0000-0000909A0000}"/>
    <cellStyle name="Porcentagem 6 2 3 10 4" xfId="39683" xr:uid="{00000000-0005-0000-0000-0000919A0000}"/>
    <cellStyle name="Porcentagem 6 2 3 11" xfId="39684" xr:uid="{00000000-0005-0000-0000-0000929A0000}"/>
    <cellStyle name="Porcentagem 6 2 3 11 2" xfId="39685" xr:uid="{00000000-0005-0000-0000-0000939A0000}"/>
    <cellStyle name="Porcentagem 6 2 3 11 3" xfId="39686" xr:uid="{00000000-0005-0000-0000-0000949A0000}"/>
    <cellStyle name="Porcentagem 6 2 3 12" xfId="39687" xr:uid="{00000000-0005-0000-0000-0000959A0000}"/>
    <cellStyle name="Porcentagem 6 2 3 13" xfId="39688" xr:uid="{00000000-0005-0000-0000-0000969A0000}"/>
    <cellStyle name="Porcentagem 6 2 3 14" xfId="39689" xr:uid="{00000000-0005-0000-0000-0000979A0000}"/>
    <cellStyle name="Porcentagem 6 2 3 2" xfId="39690" xr:uid="{00000000-0005-0000-0000-0000989A0000}"/>
    <cellStyle name="Porcentagem 6 2 3 2 10" xfId="39691" xr:uid="{00000000-0005-0000-0000-0000999A0000}"/>
    <cellStyle name="Porcentagem 6 2 3 2 11" xfId="39692" xr:uid="{00000000-0005-0000-0000-00009A9A0000}"/>
    <cellStyle name="Porcentagem 6 2 3 2 2" xfId="39693" xr:uid="{00000000-0005-0000-0000-00009B9A0000}"/>
    <cellStyle name="Porcentagem 6 2 3 2 2 10" xfId="39694" xr:uid="{00000000-0005-0000-0000-00009C9A0000}"/>
    <cellStyle name="Porcentagem 6 2 3 2 2 2" xfId="39695" xr:uid="{00000000-0005-0000-0000-00009D9A0000}"/>
    <cellStyle name="Porcentagem 6 2 3 2 2 2 2" xfId="39696" xr:uid="{00000000-0005-0000-0000-00009E9A0000}"/>
    <cellStyle name="Porcentagem 6 2 3 2 2 2 2 2" xfId="39697" xr:uid="{00000000-0005-0000-0000-00009F9A0000}"/>
    <cellStyle name="Porcentagem 6 2 3 2 2 2 2 2 2" xfId="39698" xr:uid="{00000000-0005-0000-0000-0000A09A0000}"/>
    <cellStyle name="Porcentagem 6 2 3 2 2 2 2 2 3" xfId="39699" xr:uid="{00000000-0005-0000-0000-0000A19A0000}"/>
    <cellStyle name="Porcentagem 6 2 3 2 2 2 2 2 4" xfId="39700" xr:uid="{00000000-0005-0000-0000-0000A29A0000}"/>
    <cellStyle name="Porcentagem 6 2 3 2 2 2 2 3" xfId="39701" xr:uid="{00000000-0005-0000-0000-0000A39A0000}"/>
    <cellStyle name="Porcentagem 6 2 3 2 2 2 2 3 2" xfId="39702" xr:uid="{00000000-0005-0000-0000-0000A49A0000}"/>
    <cellStyle name="Porcentagem 6 2 3 2 2 2 2 3 3" xfId="39703" xr:uid="{00000000-0005-0000-0000-0000A59A0000}"/>
    <cellStyle name="Porcentagem 6 2 3 2 2 2 2 4" xfId="39704" xr:uid="{00000000-0005-0000-0000-0000A69A0000}"/>
    <cellStyle name="Porcentagem 6 2 3 2 2 2 2 5" xfId="39705" xr:uid="{00000000-0005-0000-0000-0000A79A0000}"/>
    <cellStyle name="Porcentagem 6 2 3 2 2 2 2 6" xfId="39706" xr:uid="{00000000-0005-0000-0000-0000A89A0000}"/>
    <cellStyle name="Porcentagem 6 2 3 2 2 2 3" xfId="39707" xr:uid="{00000000-0005-0000-0000-0000A99A0000}"/>
    <cellStyle name="Porcentagem 6 2 3 2 2 2 3 2" xfId="39708" xr:uid="{00000000-0005-0000-0000-0000AA9A0000}"/>
    <cellStyle name="Porcentagem 6 2 3 2 2 2 3 3" xfId="39709" xr:uid="{00000000-0005-0000-0000-0000AB9A0000}"/>
    <cellStyle name="Porcentagem 6 2 3 2 2 2 3 4" xfId="39710" xr:uid="{00000000-0005-0000-0000-0000AC9A0000}"/>
    <cellStyle name="Porcentagem 6 2 3 2 2 2 4" xfId="39711" xr:uid="{00000000-0005-0000-0000-0000AD9A0000}"/>
    <cellStyle name="Porcentagem 6 2 3 2 2 2 4 2" xfId="39712" xr:uid="{00000000-0005-0000-0000-0000AE9A0000}"/>
    <cellStyle name="Porcentagem 6 2 3 2 2 2 4 3" xfId="39713" xr:uid="{00000000-0005-0000-0000-0000AF9A0000}"/>
    <cellStyle name="Porcentagem 6 2 3 2 2 2 4 4" xfId="39714" xr:uid="{00000000-0005-0000-0000-0000B09A0000}"/>
    <cellStyle name="Porcentagem 6 2 3 2 2 2 5" xfId="39715" xr:uid="{00000000-0005-0000-0000-0000B19A0000}"/>
    <cellStyle name="Porcentagem 6 2 3 2 2 2 5 2" xfId="39716" xr:uid="{00000000-0005-0000-0000-0000B29A0000}"/>
    <cellStyle name="Porcentagem 6 2 3 2 2 2 5 3" xfId="39717" xr:uid="{00000000-0005-0000-0000-0000B39A0000}"/>
    <cellStyle name="Porcentagem 6 2 3 2 2 2 5 4" xfId="39718" xr:uid="{00000000-0005-0000-0000-0000B49A0000}"/>
    <cellStyle name="Porcentagem 6 2 3 2 2 2 6" xfId="39719" xr:uid="{00000000-0005-0000-0000-0000B59A0000}"/>
    <cellStyle name="Porcentagem 6 2 3 2 2 2 6 2" xfId="39720" xr:uid="{00000000-0005-0000-0000-0000B69A0000}"/>
    <cellStyle name="Porcentagem 6 2 3 2 2 2 6 3" xfId="39721" xr:uid="{00000000-0005-0000-0000-0000B79A0000}"/>
    <cellStyle name="Porcentagem 6 2 3 2 2 2 7" xfId="39722" xr:uid="{00000000-0005-0000-0000-0000B89A0000}"/>
    <cellStyle name="Porcentagem 6 2 3 2 2 2 8" xfId="39723" xr:uid="{00000000-0005-0000-0000-0000B99A0000}"/>
    <cellStyle name="Porcentagem 6 2 3 2 2 2 9" xfId="39724" xr:uid="{00000000-0005-0000-0000-0000BA9A0000}"/>
    <cellStyle name="Porcentagem 6 2 3 2 2 3" xfId="39725" xr:uid="{00000000-0005-0000-0000-0000BB9A0000}"/>
    <cellStyle name="Porcentagem 6 2 3 2 2 3 2" xfId="39726" xr:uid="{00000000-0005-0000-0000-0000BC9A0000}"/>
    <cellStyle name="Porcentagem 6 2 3 2 2 3 2 2" xfId="39727" xr:uid="{00000000-0005-0000-0000-0000BD9A0000}"/>
    <cellStyle name="Porcentagem 6 2 3 2 2 3 2 3" xfId="39728" xr:uid="{00000000-0005-0000-0000-0000BE9A0000}"/>
    <cellStyle name="Porcentagem 6 2 3 2 2 3 2 4" xfId="39729" xr:uid="{00000000-0005-0000-0000-0000BF9A0000}"/>
    <cellStyle name="Porcentagem 6 2 3 2 2 3 3" xfId="39730" xr:uid="{00000000-0005-0000-0000-0000C09A0000}"/>
    <cellStyle name="Porcentagem 6 2 3 2 2 3 3 2" xfId="39731" xr:uid="{00000000-0005-0000-0000-0000C19A0000}"/>
    <cellStyle name="Porcentagem 6 2 3 2 2 3 3 3" xfId="39732" xr:uid="{00000000-0005-0000-0000-0000C29A0000}"/>
    <cellStyle name="Porcentagem 6 2 3 2 2 3 4" xfId="39733" xr:uid="{00000000-0005-0000-0000-0000C39A0000}"/>
    <cellStyle name="Porcentagem 6 2 3 2 2 3 5" xfId="39734" xr:uid="{00000000-0005-0000-0000-0000C49A0000}"/>
    <cellStyle name="Porcentagem 6 2 3 2 2 3 6" xfId="39735" xr:uid="{00000000-0005-0000-0000-0000C59A0000}"/>
    <cellStyle name="Porcentagem 6 2 3 2 2 4" xfId="39736" xr:uid="{00000000-0005-0000-0000-0000C69A0000}"/>
    <cellStyle name="Porcentagem 6 2 3 2 2 4 2" xfId="39737" xr:uid="{00000000-0005-0000-0000-0000C79A0000}"/>
    <cellStyle name="Porcentagem 6 2 3 2 2 4 3" xfId="39738" xr:uid="{00000000-0005-0000-0000-0000C89A0000}"/>
    <cellStyle name="Porcentagem 6 2 3 2 2 4 4" xfId="39739" xr:uid="{00000000-0005-0000-0000-0000C99A0000}"/>
    <cellStyle name="Porcentagem 6 2 3 2 2 5" xfId="39740" xr:uid="{00000000-0005-0000-0000-0000CA9A0000}"/>
    <cellStyle name="Porcentagem 6 2 3 2 2 5 2" xfId="39741" xr:uid="{00000000-0005-0000-0000-0000CB9A0000}"/>
    <cellStyle name="Porcentagem 6 2 3 2 2 5 3" xfId="39742" xr:uid="{00000000-0005-0000-0000-0000CC9A0000}"/>
    <cellStyle name="Porcentagem 6 2 3 2 2 5 4" xfId="39743" xr:uid="{00000000-0005-0000-0000-0000CD9A0000}"/>
    <cellStyle name="Porcentagem 6 2 3 2 2 6" xfId="39744" xr:uid="{00000000-0005-0000-0000-0000CE9A0000}"/>
    <cellStyle name="Porcentagem 6 2 3 2 2 6 2" xfId="39745" xr:uid="{00000000-0005-0000-0000-0000CF9A0000}"/>
    <cellStyle name="Porcentagem 6 2 3 2 2 6 3" xfId="39746" xr:uid="{00000000-0005-0000-0000-0000D09A0000}"/>
    <cellStyle name="Porcentagem 6 2 3 2 2 6 4" xfId="39747" xr:uid="{00000000-0005-0000-0000-0000D19A0000}"/>
    <cellStyle name="Porcentagem 6 2 3 2 2 7" xfId="39748" xr:uid="{00000000-0005-0000-0000-0000D29A0000}"/>
    <cellStyle name="Porcentagem 6 2 3 2 2 7 2" xfId="39749" xr:uid="{00000000-0005-0000-0000-0000D39A0000}"/>
    <cellStyle name="Porcentagem 6 2 3 2 2 7 3" xfId="39750" xr:uid="{00000000-0005-0000-0000-0000D49A0000}"/>
    <cellStyle name="Porcentagem 6 2 3 2 2 8" xfId="39751" xr:uid="{00000000-0005-0000-0000-0000D59A0000}"/>
    <cellStyle name="Porcentagem 6 2 3 2 2 9" xfId="39752" xr:uid="{00000000-0005-0000-0000-0000D69A0000}"/>
    <cellStyle name="Porcentagem 6 2 3 2 3" xfId="39753" xr:uid="{00000000-0005-0000-0000-0000D79A0000}"/>
    <cellStyle name="Porcentagem 6 2 3 2 3 2" xfId="39754" xr:uid="{00000000-0005-0000-0000-0000D89A0000}"/>
    <cellStyle name="Porcentagem 6 2 3 2 3 2 2" xfId="39755" xr:uid="{00000000-0005-0000-0000-0000D99A0000}"/>
    <cellStyle name="Porcentagem 6 2 3 2 3 2 2 2" xfId="39756" xr:uid="{00000000-0005-0000-0000-0000DA9A0000}"/>
    <cellStyle name="Porcentagem 6 2 3 2 3 2 2 3" xfId="39757" xr:uid="{00000000-0005-0000-0000-0000DB9A0000}"/>
    <cellStyle name="Porcentagem 6 2 3 2 3 2 2 4" xfId="39758" xr:uid="{00000000-0005-0000-0000-0000DC9A0000}"/>
    <cellStyle name="Porcentagem 6 2 3 2 3 2 3" xfId="39759" xr:uid="{00000000-0005-0000-0000-0000DD9A0000}"/>
    <cellStyle name="Porcentagem 6 2 3 2 3 2 3 2" xfId="39760" xr:uid="{00000000-0005-0000-0000-0000DE9A0000}"/>
    <cellStyle name="Porcentagem 6 2 3 2 3 2 3 3" xfId="39761" xr:uid="{00000000-0005-0000-0000-0000DF9A0000}"/>
    <cellStyle name="Porcentagem 6 2 3 2 3 2 4" xfId="39762" xr:uid="{00000000-0005-0000-0000-0000E09A0000}"/>
    <cellStyle name="Porcentagem 6 2 3 2 3 2 5" xfId="39763" xr:uid="{00000000-0005-0000-0000-0000E19A0000}"/>
    <cellStyle name="Porcentagem 6 2 3 2 3 2 6" xfId="39764" xr:uid="{00000000-0005-0000-0000-0000E29A0000}"/>
    <cellStyle name="Porcentagem 6 2 3 2 3 3" xfId="39765" xr:uid="{00000000-0005-0000-0000-0000E39A0000}"/>
    <cellStyle name="Porcentagem 6 2 3 2 3 3 2" xfId="39766" xr:uid="{00000000-0005-0000-0000-0000E49A0000}"/>
    <cellStyle name="Porcentagem 6 2 3 2 3 3 3" xfId="39767" xr:uid="{00000000-0005-0000-0000-0000E59A0000}"/>
    <cellStyle name="Porcentagem 6 2 3 2 3 3 4" xfId="39768" xr:uid="{00000000-0005-0000-0000-0000E69A0000}"/>
    <cellStyle name="Porcentagem 6 2 3 2 3 4" xfId="39769" xr:uid="{00000000-0005-0000-0000-0000E79A0000}"/>
    <cellStyle name="Porcentagem 6 2 3 2 3 4 2" xfId="39770" xr:uid="{00000000-0005-0000-0000-0000E89A0000}"/>
    <cellStyle name="Porcentagem 6 2 3 2 3 4 3" xfId="39771" xr:uid="{00000000-0005-0000-0000-0000E99A0000}"/>
    <cellStyle name="Porcentagem 6 2 3 2 3 4 4" xfId="39772" xr:uid="{00000000-0005-0000-0000-0000EA9A0000}"/>
    <cellStyle name="Porcentagem 6 2 3 2 3 5" xfId="39773" xr:uid="{00000000-0005-0000-0000-0000EB9A0000}"/>
    <cellStyle name="Porcentagem 6 2 3 2 3 5 2" xfId="39774" xr:uid="{00000000-0005-0000-0000-0000EC9A0000}"/>
    <cellStyle name="Porcentagem 6 2 3 2 3 5 3" xfId="39775" xr:uid="{00000000-0005-0000-0000-0000ED9A0000}"/>
    <cellStyle name="Porcentagem 6 2 3 2 3 5 4" xfId="39776" xr:uid="{00000000-0005-0000-0000-0000EE9A0000}"/>
    <cellStyle name="Porcentagem 6 2 3 2 3 6" xfId="39777" xr:uid="{00000000-0005-0000-0000-0000EF9A0000}"/>
    <cellStyle name="Porcentagem 6 2 3 2 3 6 2" xfId="39778" xr:uid="{00000000-0005-0000-0000-0000F09A0000}"/>
    <cellStyle name="Porcentagem 6 2 3 2 3 6 3" xfId="39779" xr:uid="{00000000-0005-0000-0000-0000F19A0000}"/>
    <cellStyle name="Porcentagem 6 2 3 2 3 7" xfId="39780" xr:uid="{00000000-0005-0000-0000-0000F29A0000}"/>
    <cellStyle name="Porcentagem 6 2 3 2 3 8" xfId="39781" xr:uid="{00000000-0005-0000-0000-0000F39A0000}"/>
    <cellStyle name="Porcentagem 6 2 3 2 3 9" xfId="39782" xr:uid="{00000000-0005-0000-0000-0000F49A0000}"/>
    <cellStyle name="Porcentagem 6 2 3 2 4" xfId="39783" xr:uid="{00000000-0005-0000-0000-0000F59A0000}"/>
    <cellStyle name="Porcentagem 6 2 3 2 4 2" xfId="39784" xr:uid="{00000000-0005-0000-0000-0000F69A0000}"/>
    <cellStyle name="Porcentagem 6 2 3 2 4 2 2" xfId="39785" xr:uid="{00000000-0005-0000-0000-0000F79A0000}"/>
    <cellStyle name="Porcentagem 6 2 3 2 4 2 3" xfId="39786" xr:uid="{00000000-0005-0000-0000-0000F89A0000}"/>
    <cellStyle name="Porcentagem 6 2 3 2 4 2 4" xfId="39787" xr:uid="{00000000-0005-0000-0000-0000F99A0000}"/>
    <cellStyle name="Porcentagem 6 2 3 2 4 3" xfId="39788" xr:uid="{00000000-0005-0000-0000-0000FA9A0000}"/>
    <cellStyle name="Porcentagem 6 2 3 2 4 3 2" xfId="39789" xr:uid="{00000000-0005-0000-0000-0000FB9A0000}"/>
    <cellStyle name="Porcentagem 6 2 3 2 4 3 3" xfId="39790" xr:uid="{00000000-0005-0000-0000-0000FC9A0000}"/>
    <cellStyle name="Porcentagem 6 2 3 2 4 4" xfId="39791" xr:uid="{00000000-0005-0000-0000-0000FD9A0000}"/>
    <cellStyle name="Porcentagem 6 2 3 2 4 5" xfId="39792" xr:uid="{00000000-0005-0000-0000-0000FE9A0000}"/>
    <cellStyle name="Porcentagem 6 2 3 2 4 6" xfId="39793" xr:uid="{00000000-0005-0000-0000-0000FF9A0000}"/>
    <cellStyle name="Porcentagem 6 2 3 2 5" xfId="39794" xr:uid="{00000000-0005-0000-0000-0000009B0000}"/>
    <cellStyle name="Porcentagem 6 2 3 2 5 2" xfId="39795" xr:uid="{00000000-0005-0000-0000-0000019B0000}"/>
    <cellStyle name="Porcentagem 6 2 3 2 5 3" xfId="39796" xr:uid="{00000000-0005-0000-0000-0000029B0000}"/>
    <cellStyle name="Porcentagem 6 2 3 2 5 4" xfId="39797" xr:uid="{00000000-0005-0000-0000-0000039B0000}"/>
    <cellStyle name="Porcentagem 6 2 3 2 6" xfId="39798" xr:uid="{00000000-0005-0000-0000-0000049B0000}"/>
    <cellStyle name="Porcentagem 6 2 3 2 6 2" xfId="39799" xr:uid="{00000000-0005-0000-0000-0000059B0000}"/>
    <cellStyle name="Porcentagem 6 2 3 2 6 3" xfId="39800" xr:uid="{00000000-0005-0000-0000-0000069B0000}"/>
    <cellStyle name="Porcentagem 6 2 3 2 6 4" xfId="39801" xr:uid="{00000000-0005-0000-0000-0000079B0000}"/>
    <cellStyle name="Porcentagem 6 2 3 2 7" xfId="39802" xr:uid="{00000000-0005-0000-0000-0000089B0000}"/>
    <cellStyle name="Porcentagem 6 2 3 2 7 2" xfId="39803" xr:uid="{00000000-0005-0000-0000-0000099B0000}"/>
    <cellStyle name="Porcentagem 6 2 3 2 7 3" xfId="39804" xr:uid="{00000000-0005-0000-0000-00000A9B0000}"/>
    <cellStyle name="Porcentagem 6 2 3 2 7 4" xfId="39805" xr:uid="{00000000-0005-0000-0000-00000B9B0000}"/>
    <cellStyle name="Porcentagem 6 2 3 2 8" xfId="39806" xr:uid="{00000000-0005-0000-0000-00000C9B0000}"/>
    <cellStyle name="Porcentagem 6 2 3 2 8 2" xfId="39807" xr:uid="{00000000-0005-0000-0000-00000D9B0000}"/>
    <cellStyle name="Porcentagem 6 2 3 2 8 3" xfId="39808" xr:uid="{00000000-0005-0000-0000-00000E9B0000}"/>
    <cellStyle name="Porcentagem 6 2 3 2 9" xfId="39809" xr:uid="{00000000-0005-0000-0000-00000F9B0000}"/>
    <cellStyle name="Porcentagem 6 2 3 3" xfId="39810" xr:uid="{00000000-0005-0000-0000-0000109B0000}"/>
    <cellStyle name="Porcentagem 6 2 3 3 10" xfId="39811" xr:uid="{00000000-0005-0000-0000-0000119B0000}"/>
    <cellStyle name="Porcentagem 6 2 3 3 2" xfId="39812" xr:uid="{00000000-0005-0000-0000-0000129B0000}"/>
    <cellStyle name="Porcentagem 6 2 3 3 2 2" xfId="39813" xr:uid="{00000000-0005-0000-0000-0000139B0000}"/>
    <cellStyle name="Porcentagem 6 2 3 3 2 2 2" xfId="39814" xr:uid="{00000000-0005-0000-0000-0000149B0000}"/>
    <cellStyle name="Porcentagem 6 2 3 3 2 2 2 2" xfId="39815" xr:uid="{00000000-0005-0000-0000-0000159B0000}"/>
    <cellStyle name="Porcentagem 6 2 3 3 2 2 2 3" xfId="39816" xr:uid="{00000000-0005-0000-0000-0000169B0000}"/>
    <cellStyle name="Porcentagem 6 2 3 3 2 2 2 4" xfId="39817" xr:uid="{00000000-0005-0000-0000-0000179B0000}"/>
    <cellStyle name="Porcentagem 6 2 3 3 2 2 3" xfId="39818" xr:uid="{00000000-0005-0000-0000-0000189B0000}"/>
    <cellStyle name="Porcentagem 6 2 3 3 2 2 3 2" xfId="39819" xr:uid="{00000000-0005-0000-0000-0000199B0000}"/>
    <cellStyle name="Porcentagem 6 2 3 3 2 2 3 3" xfId="39820" xr:uid="{00000000-0005-0000-0000-00001A9B0000}"/>
    <cellStyle name="Porcentagem 6 2 3 3 2 2 4" xfId="39821" xr:uid="{00000000-0005-0000-0000-00001B9B0000}"/>
    <cellStyle name="Porcentagem 6 2 3 3 2 2 5" xfId="39822" xr:uid="{00000000-0005-0000-0000-00001C9B0000}"/>
    <cellStyle name="Porcentagem 6 2 3 3 2 2 6" xfId="39823" xr:uid="{00000000-0005-0000-0000-00001D9B0000}"/>
    <cellStyle name="Porcentagem 6 2 3 3 2 3" xfId="39824" xr:uid="{00000000-0005-0000-0000-00001E9B0000}"/>
    <cellStyle name="Porcentagem 6 2 3 3 2 3 2" xfId="39825" xr:uid="{00000000-0005-0000-0000-00001F9B0000}"/>
    <cellStyle name="Porcentagem 6 2 3 3 2 3 3" xfId="39826" xr:uid="{00000000-0005-0000-0000-0000209B0000}"/>
    <cellStyle name="Porcentagem 6 2 3 3 2 3 4" xfId="39827" xr:uid="{00000000-0005-0000-0000-0000219B0000}"/>
    <cellStyle name="Porcentagem 6 2 3 3 2 4" xfId="39828" xr:uid="{00000000-0005-0000-0000-0000229B0000}"/>
    <cellStyle name="Porcentagem 6 2 3 3 2 4 2" xfId="39829" xr:uid="{00000000-0005-0000-0000-0000239B0000}"/>
    <cellStyle name="Porcentagem 6 2 3 3 2 4 3" xfId="39830" xr:uid="{00000000-0005-0000-0000-0000249B0000}"/>
    <cellStyle name="Porcentagem 6 2 3 3 2 4 4" xfId="39831" xr:uid="{00000000-0005-0000-0000-0000259B0000}"/>
    <cellStyle name="Porcentagem 6 2 3 3 2 5" xfId="39832" xr:uid="{00000000-0005-0000-0000-0000269B0000}"/>
    <cellStyle name="Porcentagem 6 2 3 3 2 5 2" xfId="39833" xr:uid="{00000000-0005-0000-0000-0000279B0000}"/>
    <cellStyle name="Porcentagem 6 2 3 3 2 5 3" xfId="39834" xr:uid="{00000000-0005-0000-0000-0000289B0000}"/>
    <cellStyle name="Porcentagem 6 2 3 3 2 5 4" xfId="39835" xr:uid="{00000000-0005-0000-0000-0000299B0000}"/>
    <cellStyle name="Porcentagem 6 2 3 3 2 6" xfId="39836" xr:uid="{00000000-0005-0000-0000-00002A9B0000}"/>
    <cellStyle name="Porcentagem 6 2 3 3 2 6 2" xfId="39837" xr:uid="{00000000-0005-0000-0000-00002B9B0000}"/>
    <cellStyle name="Porcentagem 6 2 3 3 2 6 3" xfId="39838" xr:uid="{00000000-0005-0000-0000-00002C9B0000}"/>
    <cellStyle name="Porcentagem 6 2 3 3 2 7" xfId="39839" xr:uid="{00000000-0005-0000-0000-00002D9B0000}"/>
    <cellStyle name="Porcentagem 6 2 3 3 2 8" xfId="39840" xr:uid="{00000000-0005-0000-0000-00002E9B0000}"/>
    <cellStyle name="Porcentagem 6 2 3 3 2 9" xfId="39841" xr:uid="{00000000-0005-0000-0000-00002F9B0000}"/>
    <cellStyle name="Porcentagem 6 2 3 3 3" xfId="39842" xr:uid="{00000000-0005-0000-0000-0000309B0000}"/>
    <cellStyle name="Porcentagem 6 2 3 3 3 2" xfId="39843" xr:uid="{00000000-0005-0000-0000-0000319B0000}"/>
    <cellStyle name="Porcentagem 6 2 3 3 3 2 2" xfId="39844" xr:uid="{00000000-0005-0000-0000-0000329B0000}"/>
    <cellStyle name="Porcentagem 6 2 3 3 3 2 3" xfId="39845" xr:uid="{00000000-0005-0000-0000-0000339B0000}"/>
    <cellStyle name="Porcentagem 6 2 3 3 3 2 4" xfId="39846" xr:uid="{00000000-0005-0000-0000-0000349B0000}"/>
    <cellStyle name="Porcentagem 6 2 3 3 3 3" xfId="39847" xr:uid="{00000000-0005-0000-0000-0000359B0000}"/>
    <cellStyle name="Porcentagem 6 2 3 3 3 3 2" xfId="39848" xr:uid="{00000000-0005-0000-0000-0000369B0000}"/>
    <cellStyle name="Porcentagem 6 2 3 3 3 3 3" xfId="39849" xr:uid="{00000000-0005-0000-0000-0000379B0000}"/>
    <cellStyle name="Porcentagem 6 2 3 3 3 4" xfId="39850" xr:uid="{00000000-0005-0000-0000-0000389B0000}"/>
    <cellStyle name="Porcentagem 6 2 3 3 3 5" xfId="39851" xr:uid="{00000000-0005-0000-0000-0000399B0000}"/>
    <cellStyle name="Porcentagem 6 2 3 3 3 6" xfId="39852" xr:uid="{00000000-0005-0000-0000-00003A9B0000}"/>
    <cellStyle name="Porcentagem 6 2 3 3 4" xfId="39853" xr:uid="{00000000-0005-0000-0000-00003B9B0000}"/>
    <cellStyle name="Porcentagem 6 2 3 3 4 2" xfId="39854" xr:uid="{00000000-0005-0000-0000-00003C9B0000}"/>
    <cellStyle name="Porcentagem 6 2 3 3 4 3" xfId="39855" xr:uid="{00000000-0005-0000-0000-00003D9B0000}"/>
    <cellStyle name="Porcentagem 6 2 3 3 4 4" xfId="39856" xr:uid="{00000000-0005-0000-0000-00003E9B0000}"/>
    <cellStyle name="Porcentagem 6 2 3 3 5" xfId="39857" xr:uid="{00000000-0005-0000-0000-00003F9B0000}"/>
    <cellStyle name="Porcentagem 6 2 3 3 5 2" xfId="39858" xr:uid="{00000000-0005-0000-0000-0000409B0000}"/>
    <cellStyle name="Porcentagem 6 2 3 3 5 3" xfId="39859" xr:uid="{00000000-0005-0000-0000-0000419B0000}"/>
    <cellStyle name="Porcentagem 6 2 3 3 5 4" xfId="39860" xr:uid="{00000000-0005-0000-0000-0000429B0000}"/>
    <cellStyle name="Porcentagem 6 2 3 3 6" xfId="39861" xr:uid="{00000000-0005-0000-0000-0000439B0000}"/>
    <cellStyle name="Porcentagem 6 2 3 3 6 2" xfId="39862" xr:uid="{00000000-0005-0000-0000-0000449B0000}"/>
    <cellStyle name="Porcentagem 6 2 3 3 6 3" xfId="39863" xr:uid="{00000000-0005-0000-0000-0000459B0000}"/>
    <cellStyle name="Porcentagem 6 2 3 3 6 4" xfId="39864" xr:uid="{00000000-0005-0000-0000-0000469B0000}"/>
    <cellStyle name="Porcentagem 6 2 3 3 7" xfId="39865" xr:uid="{00000000-0005-0000-0000-0000479B0000}"/>
    <cellStyle name="Porcentagem 6 2 3 3 7 2" xfId="39866" xr:uid="{00000000-0005-0000-0000-0000489B0000}"/>
    <cellStyle name="Porcentagem 6 2 3 3 7 3" xfId="39867" xr:uid="{00000000-0005-0000-0000-0000499B0000}"/>
    <cellStyle name="Porcentagem 6 2 3 3 8" xfId="39868" xr:uid="{00000000-0005-0000-0000-00004A9B0000}"/>
    <cellStyle name="Porcentagem 6 2 3 3 9" xfId="39869" xr:uid="{00000000-0005-0000-0000-00004B9B0000}"/>
    <cellStyle name="Porcentagem 6 2 3 4" xfId="39870" xr:uid="{00000000-0005-0000-0000-00004C9B0000}"/>
    <cellStyle name="Porcentagem 6 2 3 4 2" xfId="39871" xr:uid="{00000000-0005-0000-0000-00004D9B0000}"/>
    <cellStyle name="Porcentagem 6 2 3 4 2 2" xfId="39872" xr:uid="{00000000-0005-0000-0000-00004E9B0000}"/>
    <cellStyle name="Porcentagem 6 2 3 4 2 2 2" xfId="39873" xr:uid="{00000000-0005-0000-0000-00004F9B0000}"/>
    <cellStyle name="Porcentagem 6 2 3 4 2 2 3" xfId="39874" xr:uid="{00000000-0005-0000-0000-0000509B0000}"/>
    <cellStyle name="Porcentagem 6 2 3 4 2 2 4" xfId="39875" xr:uid="{00000000-0005-0000-0000-0000519B0000}"/>
    <cellStyle name="Porcentagem 6 2 3 4 2 3" xfId="39876" xr:uid="{00000000-0005-0000-0000-0000529B0000}"/>
    <cellStyle name="Porcentagem 6 2 3 4 2 3 2" xfId="39877" xr:uid="{00000000-0005-0000-0000-0000539B0000}"/>
    <cellStyle name="Porcentagem 6 2 3 4 2 3 3" xfId="39878" xr:uid="{00000000-0005-0000-0000-0000549B0000}"/>
    <cellStyle name="Porcentagem 6 2 3 4 2 4" xfId="39879" xr:uid="{00000000-0005-0000-0000-0000559B0000}"/>
    <cellStyle name="Porcentagem 6 2 3 4 2 5" xfId="39880" xr:uid="{00000000-0005-0000-0000-0000569B0000}"/>
    <cellStyle name="Porcentagem 6 2 3 4 2 6" xfId="39881" xr:uid="{00000000-0005-0000-0000-0000579B0000}"/>
    <cellStyle name="Porcentagem 6 2 3 4 3" xfId="39882" xr:uid="{00000000-0005-0000-0000-0000589B0000}"/>
    <cellStyle name="Porcentagem 6 2 3 4 3 2" xfId="39883" xr:uid="{00000000-0005-0000-0000-0000599B0000}"/>
    <cellStyle name="Porcentagem 6 2 3 4 3 3" xfId="39884" xr:uid="{00000000-0005-0000-0000-00005A9B0000}"/>
    <cellStyle name="Porcentagem 6 2 3 4 3 4" xfId="39885" xr:uid="{00000000-0005-0000-0000-00005B9B0000}"/>
    <cellStyle name="Porcentagem 6 2 3 4 4" xfId="39886" xr:uid="{00000000-0005-0000-0000-00005C9B0000}"/>
    <cellStyle name="Porcentagem 6 2 3 4 4 2" xfId="39887" xr:uid="{00000000-0005-0000-0000-00005D9B0000}"/>
    <cellStyle name="Porcentagem 6 2 3 4 4 3" xfId="39888" xr:uid="{00000000-0005-0000-0000-00005E9B0000}"/>
    <cellStyle name="Porcentagem 6 2 3 4 4 4" xfId="39889" xr:uid="{00000000-0005-0000-0000-00005F9B0000}"/>
    <cellStyle name="Porcentagem 6 2 3 4 5" xfId="39890" xr:uid="{00000000-0005-0000-0000-0000609B0000}"/>
    <cellStyle name="Porcentagem 6 2 3 4 5 2" xfId="39891" xr:uid="{00000000-0005-0000-0000-0000619B0000}"/>
    <cellStyle name="Porcentagem 6 2 3 4 5 3" xfId="39892" xr:uid="{00000000-0005-0000-0000-0000629B0000}"/>
    <cellStyle name="Porcentagem 6 2 3 4 5 4" xfId="39893" xr:uid="{00000000-0005-0000-0000-0000639B0000}"/>
    <cellStyle name="Porcentagem 6 2 3 4 6" xfId="39894" xr:uid="{00000000-0005-0000-0000-0000649B0000}"/>
    <cellStyle name="Porcentagem 6 2 3 4 6 2" xfId="39895" xr:uid="{00000000-0005-0000-0000-0000659B0000}"/>
    <cellStyle name="Porcentagem 6 2 3 4 6 3" xfId="39896" xr:uid="{00000000-0005-0000-0000-0000669B0000}"/>
    <cellStyle name="Porcentagem 6 2 3 4 7" xfId="39897" xr:uid="{00000000-0005-0000-0000-0000679B0000}"/>
    <cellStyle name="Porcentagem 6 2 3 4 8" xfId="39898" xr:uid="{00000000-0005-0000-0000-0000689B0000}"/>
    <cellStyle name="Porcentagem 6 2 3 4 9" xfId="39899" xr:uid="{00000000-0005-0000-0000-0000699B0000}"/>
    <cellStyle name="Porcentagem 6 2 3 5" xfId="39900" xr:uid="{00000000-0005-0000-0000-00006A9B0000}"/>
    <cellStyle name="Porcentagem 6 2 3 5 2" xfId="39901" xr:uid="{00000000-0005-0000-0000-00006B9B0000}"/>
    <cellStyle name="Porcentagem 6 2 3 5 2 2" xfId="39902" xr:uid="{00000000-0005-0000-0000-00006C9B0000}"/>
    <cellStyle name="Porcentagem 6 2 3 5 2 2 2" xfId="39903" xr:uid="{00000000-0005-0000-0000-00006D9B0000}"/>
    <cellStyle name="Porcentagem 6 2 3 5 2 2 3" xfId="39904" xr:uid="{00000000-0005-0000-0000-00006E9B0000}"/>
    <cellStyle name="Porcentagem 6 2 3 5 2 2 4" xfId="39905" xr:uid="{00000000-0005-0000-0000-00006F9B0000}"/>
    <cellStyle name="Porcentagem 6 2 3 5 2 3" xfId="39906" xr:uid="{00000000-0005-0000-0000-0000709B0000}"/>
    <cellStyle name="Porcentagem 6 2 3 5 2 3 2" xfId="39907" xr:uid="{00000000-0005-0000-0000-0000719B0000}"/>
    <cellStyle name="Porcentagem 6 2 3 5 2 3 3" xfId="39908" xr:uid="{00000000-0005-0000-0000-0000729B0000}"/>
    <cellStyle name="Porcentagem 6 2 3 5 2 4" xfId="39909" xr:uid="{00000000-0005-0000-0000-0000739B0000}"/>
    <cellStyle name="Porcentagem 6 2 3 5 2 5" xfId="39910" xr:uid="{00000000-0005-0000-0000-0000749B0000}"/>
    <cellStyle name="Porcentagem 6 2 3 5 2 6" xfId="39911" xr:uid="{00000000-0005-0000-0000-0000759B0000}"/>
    <cellStyle name="Porcentagem 6 2 3 5 3" xfId="39912" xr:uid="{00000000-0005-0000-0000-0000769B0000}"/>
    <cellStyle name="Porcentagem 6 2 3 5 3 2" xfId="39913" xr:uid="{00000000-0005-0000-0000-0000779B0000}"/>
    <cellStyle name="Porcentagem 6 2 3 5 3 3" xfId="39914" xr:uid="{00000000-0005-0000-0000-0000789B0000}"/>
    <cellStyle name="Porcentagem 6 2 3 5 3 4" xfId="39915" xr:uid="{00000000-0005-0000-0000-0000799B0000}"/>
    <cellStyle name="Porcentagem 6 2 3 5 4" xfId="39916" xr:uid="{00000000-0005-0000-0000-00007A9B0000}"/>
    <cellStyle name="Porcentagem 6 2 3 5 4 2" xfId="39917" xr:uid="{00000000-0005-0000-0000-00007B9B0000}"/>
    <cellStyle name="Porcentagem 6 2 3 5 4 3" xfId="39918" xr:uid="{00000000-0005-0000-0000-00007C9B0000}"/>
    <cellStyle name="Porcentagem 6 2 3 5 4 4" xfId="39919" xr:uid="{00000000-0005-0000-0000-00007D9B0000}"/>
    <cellStyle name="Porcentagem 6 2 3 5 5" xfId="39920" xr:uid="{00000000-0005-0000-0000-00007E9B0000}"/>
    <cellStyle name="Porcentagem 6 2 3 5 5 2" xfId="39921" xr:uid="{00000000-0005-0000-0000-00007F9B0000}"/>
    <cellStyle name="Porcentagem 6 2 3 5 5 3" xfId="39922" xr:uid="{00000000-0005-0000-0000-0000809B0000}"/>
    <cellStyle name="Porcentagem 6 2 3 5 5 4" xfId="39923" xr:uid="{00000000-0005-0000-0000-0000819B0000}"/>
    <cellStyle name="Porcentagem 6 2 3 5 6" xfId="39924" xr:uid="{00000000-0005-0000-0000-0000829B0000}"/>
    <cellStyle name="Porcentagem 6 2 3 5 6 2" xfId="39925" xr:uid="{00000000-0005-0000-0000-0000839B0000}"/>
    <cellStyle name="Porcentagem 6 2 3 5 6 3" xfId="39926" xr:uid="{00000000-0005-0000-0000-0000849B0000}"/>
    <cellStyle name="Porcentagem 6 2 3 5 7" xfId="39927" xr:uid="{00000000-0005-0000-0000-0000859B0000}"/>
    <cellStyle name="Porcentagem 6 2 3 5 8" xfId="39928" xr:uid="{00000000-0005-0000-0000-0000869B0000}"/>
    <cellStyle name="Porcentagem 6 2 3 5 9" xfId="39929" xr:uid="{00000000-0005-0000-0000-0000879B0000}"/>
    <cellStyle name="Porcentagem 6 2 3 6" xfId="39930" xr:uid="{00000000-0005-0000-0000-0000889B0000}"/>
    <cellStyle name="Porcentagem 6 2 3 6 2" xfId="39931" xr:uid="{00000000-0005-0000-0000-0000899B0000}"/>
    <cellStyle name="Porcentagem 6 2 3 6 2 2" xfId="39932" xr:uid="{00000000-0005-0000-0000-00008A9B0000}"/>
    <cellStyle name="Porcentagem 6 2 3 6 2 2 2" xfId="39933" xr:uid="{00000000-0005-0000-0000-00008B9B0000}"/>
    <cellStyle name="Porcentagem 6 2 3 6 2 2 3" xfId="39934" xr:uid="{00000000-0005-0000-0000-00008C9B0000}"/>
    <cellStyle name="Porcentagem 6 2 3 6 2 2 4" xfId="39935" xr:uid="{00000000-0005-0000-0000-00008D9B0000}"/>
    <cellStyle name="Porcentagem 6 2 3 6 2 3" xfId="39936" xr:uid="{00000000-0005-0000-0000-00008E9B0000}"/>
    <cellStyle name="Porcentagem 6 2 3 6 2 3 2" xfId="39937" xr:uid="{00000000-0005-0000-0000-00008F9B0000}"/>
    <cellStyle name="Porcentagem 6 2 3 6 2 3 3" xfId="39938" xr:uid="{00000000-0005-0000-0000-0000909B0000}"/>
    <cellStyle name="Porcentagem 6 2 3 6 2 4" xfId="39939" xr:uid="{00000000-0005-0000-0000-0000919B0000}"/>
    <cellStyle name="Porcentagem 6 2 3 6 2 5" xfId="39940" xr:uid="{00000000-0005-0000-0000-0000929B0000}"/>
    <cellStyle name="Porcentagem 6 2 3 6 2 6" xfId="39941" xr:uid="{00000000-0005-0000-0000-0000939B0000}"/>
    <cellStyle name="Porcentagem 6 2 3 6 3" xfId="39942" xr:uid="{00000000-0005-0000-0000-0000949B0000}"/>
    <cellStyle name="Porcentagem 6 2 3 6 3 2" xfId="39943" xr:uid="{00000000-0005-0000-0000-0000959B0000}"/>
    <cellStyle name="Porcentagem 6 2 3 6 3 3" xfId="39944" xr:uid="{00000000-0005-0000-0000-0000969B0000}"/>
    <cellStyle name="Porcentagem 6 2 3 6 3 4" xfId="39945" xr:uid="{00000000-0005-0000-0000-0000979B0000}"/>
    <cellStyle name="Porcentagem 6 2 3 6 4" xfId="39946" xr:uid="{00000000-0005-0000-0000-0000989B0000}"/>
    <cellStyle name="Porcentagem 6 2 3 6 4 2" xfId="39947" xr:uid="{00000000-0005-0000-0000-0000999B0000}"/>
    <cellStyle name="Porcentagem 6 2 3 6 4 3" xfId="39948" xr:uid="{00000000-0005-0000-0000-00009A9B0000}"/>
    <cellStyle name="Porcentagem 6 2 3 6 4 4" xfId="39949" xr:uid="{00000000-0005-0000-0000-00009B9B0000}"/>
    <cellStyle name="Porcentagem 6 2 3 6 5" xfId="39950" xr:uid="{00000000-0005-0000-0000-00009C9B0000}"/>
    <cellStyle name="Porcentagem 6 2 3 6 5 2" xfId="39951" xr:uid="{00000000-0005-0000-0000-00009D9B0000}"/>
    <cellStyle name="Porcentagem 6 2 3 6 5 3" xfId="39952" xr:uid="{00000000-0005-0000-0000-00009E9B0000}"/>
    <cellStyle name="Porcentagem 6 2 3 6 6" xfId="39953" xr:uid="{00000000-0005-0000-0000-00009F9B0000}"/>
    <cellStyle name="Porcentagem 6 2 3 6 7" xfId="39954" xr:uid="{00000000-0005-0000-0000-0000A09B0000}"/>
    <cellStyle name="Porcentagem 6 2 3 6 8" xfId="39955" xr:uid="{00000000-0005-0000-0000-0000A19B0000}"/>
    <cellStyle name="Porcentagem 6 2 3 7" xfId="39956" xr:uid="{00000000-0005-0000-0000-0000A29B0000}"/>
    <cellStyle name="Porcentagem 6 2 3 7 2" xfId="39957" xr:uid="{00000000-0005-0000-0000-0000A39B0000}"/>
    <cellStyle name="Porcentagem 6 2 3 7 2 2" xfId="39958" xr:uid="{00000000-0005-0000-0000-0000A49B0000}"/>
    <cellStyle name="Porcentagem 6 2 3 7 2 3" xfId="39959" xr:uid="{00000000-0005-0000-0000-0000A59B0000}"/>
    <cellStyle name="Porcentagem 6 2 3 7 2 4" xfId="39960" xr:uid="{00000000-0005-0000-0000-0000A69B0000}"/>
    <cellStyle name="Porcentagem 6 2 3 7 3" xfId="39961" xr:uid="{00000000-0005-0000-0000-0000A79B0000}"/>
    <cellStyle name="Porcentagem 6 2 3 7 3 2" xfId="39962" xr:uid="{00000000-0005-0000-0000-0000A89B0000}"/>
    <cellStyle name="Porcentagem 6 2 3 7 3 3" xfId="39963" xr:uid="{00000000-0005-0000-0000-0000A99B0000}"/>
    <cellStyle name="Porcentagem 6 2 3 7 4" xfId="39964" xr:uid="{00000000-0005-0000-0000-0000AA9B0000}"/>
    <cellStyle name="Porcentagem 6 2 3 7 5" xfId="39965" xr:uid="{00000000-0005-0000-0000-0000AB9B0000}"/>
    <cellStyle name="Porcentagem 6 2 3 7 6" xfId="39966" xr:uid="{00000000-0005-0000-0000-0000AC9B0000}"/>
    <cellStyle name="Porcentagem 6 2 3 8" xfId="39967" xr:uid="{00000000-0005-0000-0000-0000AD9B0000}"/>
    <cellStyle name="Porcentagem 6 2 3 8 2" xfId="39968" xr:uid="{00000000-0005-0000-0000-0000AE9B0000}"/>
    <cellStyle name="Porcentagem 6 2 3 8 3" xfId="39969" xr:uid="{00000000-0005-0000-0000-0000AF9B0000}"/>
    <cellStyle name="Porcentagem 6 2 3 8 4" xfId="39970" xr:uid="{00000000-0005-0000-0000-0000B09B0000}"/>
    <cellStyle name="Porcentagem 6 2 3 9" xfId="39971" xr:uid="{00000000-0005-0000-0000-0000B19B0000}"/>
    <cellStyle name="Porcentagem 6 2 3 9 2" xfId="39972" xr:uid="{00000000-0005-0000-0000-0000B29B0000}"/>
    <cellStyle name="Porcentagem 6 2 3 9 3" xfId="39973" xr:uid="{00000000-0005-0000-0000-0000B39B0000}"/>
    <cellStyle name="Porcentagem 6 2 3 9 4" xfId="39974" xr:uid="{00000000-0005-0000-0000-0000B49B0000}"/>
    <cellStyle name="Porcentagem 6 2 4" xfId="454" xr:uid="{00000000-0005-0000-0000-0000B59B0000}"/>
    <cellStyle name="Porcentagem 6 2 4 10" xfId="39975" xr:uid="{00000000-0005-0000-0000-0000B69B0000}"/>
    <cellStyle name="Porcentagem 6 2 4 11" xfId="39976" xr:uid="{00000000-0005-0000-0000-0000B79B0000}"/>
    <cellStyle name="Porcentagem 6 2 4 2" xfId="39977" xr:uid="{00000000-0005-0000-0000-0000B89B0000}"/>
    <cellStyle name="Porcentagem 6 2 4 2 10" xfId="39978" xr:uid="{00000000-0005-0000-0000-0000B99B0000}"/>
    <cellStyle name="Porcentagem 6 2 4 2 2" xfId="39979" xr:uid="{00000000-0005-0000-0000-0000BA9B0000}"/>
    <cellStyle name="Porcentagem 6 2 4 2 2 2" xfId="39980" xr:uid="{00000000-0005-0000-0000-0000BB9B0000}"/>
    <cellStyle name="Porcentagem 6 2 4 2 2 2 2" xfId="39981" xr:uid="{00000000-0005-0000-0000-0000BC9B0000}"/>
    <cellStyle name="Porcentagem 6 2 4 2 2 2 2 2" xfId="39982" xr:uid="{00000000-0005-0000-0000-0000BD9B0000}"/>
    <cellStyle name="Porcentagem 6 2 4 2 2 2 2 3" xfId="39983" xr:uid="{00000000-0005-0000-0000-0000BE9B0000}"/>
    <cellStyle name="Porcentagem 6 2 4 2 2 2 2 4" xfId="39984" xr:uid="{00000000-0005-0000-0000-0000BF9B0000}"/>
    <cellStyle name="Porcentagem 6 2 4 2 2 2 3" xfId="39985" xr:uid="{00000000-0005-0000-0000-0000C09B0000}"/>
    <cellStyle name="Porcentagem 6 2 4 2 2 2 3 2" xfId="39986" xr:uid="{00000000-0005-0000-0000-0000C19B0000}"/>
    <cellStyle name="Porcentagem 6 2 4 2 2 2 3 3" xfId="39987" xr:uid="{00000000-0005-0000-0000-0000C29B0000}"/>
    <cellStyle name="Porcentagem 6 2 4 2 2 2 4" xfId="39988" xr:uid="{00000000-0005-0000-0000-0000C39B0000}"/>
    <cellStyle name="Porcentagem 6 2 4 2 2 2 5" xfId="39989" xr:uid="{00000000-0005-0000-0000-0000C49B0000}"/>
    <cellStyle name="Porcentagem 6 2 4 2 2 2 6" xfId="39990" xr:uid="{00000000-0005-0000-0000-0000C59B0000}"/>
    <cellStyle name="Porcentagem 6 2 4 2 2 3" xfId="39991" xr:uid="{00000000-0005-0000-0000-0000C69B0000}"/>
    <cellStyle name="Porcentagem 6 2 4 2 2 3 2" xfId="39992" xr:uid="{00000000-0005-0000-0000-0000C79B0000}"/>
    <cellStyle name="Porcentagem 6 2 4 2 2 3 3" xfId="39993" xr:uid="{00000000-0005-0000-0000-0000C89B0000}"/>
    <cellStyle name="Porcentagem 6 2 4 2 2 3 4" xfId="39994" xr:uid="{00000000-0005-0000-0000-0000C99B0000}"/>
    <cellStyle name="Porcentagem 6 2 4 2 2 4" xfId="39995" xr:uid="{00000000-0005-0000-0000-0000CA9B0000}"/>
    <cellStyle name="Porcentagem 6 2 4 2 2 4 2" xfId="39996" xr:uid="{00000000-0005-0000-0000-0000CB9B0000}"/>
    <cellStyle name="Porcentagem 6 2 4 2 2 4 3" xfId="39997" xr:uid="{00000000-0005-0000-0000-0000CC9B0000}"/>
    <cellStyle name="Porcentagem 6 2 4 2 2 4 4" xfId="39998" xr:uid="{00000000-0005-0000-0000-0000CD9B0000}"/>
    <cellStyle name="Porcentagem 6 2 4 2 2 5" xfId="39999" xr:uid="{00000000-0005-0000-0000-0000CE9B0000}"/>
    <cellStyle name="Porcentagem 6 2 4 2 2 5 2" xfId="40000" xr:uid="{00000000-0005-0000-0000-0000CF9B0000}"/>
    <cellStyle name="Porcentagem 6 2 4 2 2 5 3" xfId="40001" xr:uid="{00000000-0005-0000-0000-0000D09B0000}"/>
    <cellStyle name="Porcentagem 6 2 4 2 2 5 4" xfId="40002" xr:uid="{00000000-0005-0000-0000-0000D19B0000}"/>
    <cellStyle name="Porcentagem 6 2 4 2 2 6" xfId="40003" xr:uid="{00000000-0005-0000-0000-0000D29B0000}"/>
    <cellStyle name="Porcentagem 6 2 4 2 2 6 2" xfId="40004" xr:uid="{00000000-0005-0000-0000-0000D39B0000}"/>
    <cellStyle name="Porcentagem 6 2 4 2 2 6 3" xfId="40005" xr:uid="{00000000-0005-0000-0000-0000D49B0000}"/>
    <cellStyle name="Porcentagem 6 2 4 2 2 7" xfId="40006" xr:uid="{00000000-0005-0000-0000-0000D59B0000}"/>
    <cellStyle name="Porcentagem 6 2 4 2 2 8" xfId="40007" xr:uid="{00000000-0005-0000-0000-0000D69B0000}"/>
    <cellStyle name="Porcentagem 6 2 4 2 2 9" xfId="40008" xr:uid="{00000000-0005-0000-0000-0000D79B0000}"/>
    <cellStyle name="Porcentagem 6 2 4 2 3" xfId="40009" xr:uid="{00000000-0005-0000-0000-0000D89B0000}"/>
    <cellStyle name="Porcentagem 6 2 4 2 3 2" xfId="40010" xr:uid="{00000000-0005-0000-0000-0000D99B0000}"/>
    <cellStyle name="Porcentagem 6 2 4 2 3 2 2" xfId="40011" xr:uid="{00000000-0005-0000-0000-0000DA9B0000}"/>
    <cellStyle name="Porcentagem 6 2 4 2 3 2 3" xfId="40012" xr:uid="{00000000-0005-0000-0000-0000DB9B0000}"/>
    <cellStyle name="Porcentagem 6 2 4 2 3 2 4" xfId="40013" xr:uid="{00000000-0005-0000-0000-0000DC9B0000}"/>
    <cellStyle name="Porcentagem 6 2 4 2 3 3" xfId="40014" xr:uid="{00000000-0005-0000-0000-0000DD9B0000}"/>
    <cellStyle name="Porcentagem 6 2 4 2 3 3 2" xfId="40015" xr:uid="{00000000-0005-0000-0000-0000DE9B0000}"/>
    <cellStyle name="Porcentagem 6 2 4 2 3 3 3" xfId="40016" xr:uid="{00000000-0005-0000-0000-0000DF9B0000}"/>
    <cellStyle name="Porcentagem 6 2 4 2 3 4" xfId="40017" xr:uid="{00000000-0005-0000-0000-0000E09B0000}"/>
    <cellStyle name="Porcentagem 6 2 4 2 3 5" xfId="40018" xr:uid="{00000000-0005-0000-0000-0000E19B0000}"/>
    <cellStyle name="Porcentagem 6 2 4 2 3 6" xfId="40019" xr:uid="{00000000-0005-0000-0000-0000E29B0000}"/>
    <cellStyle name="Porcentagem 6 2 4 2 4" xfId="40020" xr:uid="{00000000-0005-0000-0000-0000E39B0000}"/>
    <cellStyle name="Porcentagem 6 2 4 2 4 2" xfId="40021" xr:uid="{00000000-0005-0000-0000-0000E49B0000}"/>
    <cellStyle name="Porcentagem 6 2 4 2 4 3" xfId="40022" xr:uid="{00000000-0005-0000-0000-0000E59B0000}"/>
    <cellStyle name="Porcentagem 6 2 4 2 4 4" xfId="40023" xr:uid="{00000000-0005-0000-0000-0000E69B0000}"/>
    <cellStyle name="Porcentagem 6 2 4 2 5" xfId="40024" xr:uid="{00000000-0005-0000-0000-0000E79B0000}"/>
    <cellStyle name="Porcentagem 6 2 4 2 5 2" xfId="40025" xr:uid="{00000000-0005-0000-0000-0000E89B0000}"/>
    <cellStyle name="Porcentagem 6 2 4 2 5 3" xfId="40026" xr:uid="{00000000-0005-0000-0000-0000E99B0000}"/>
    <cellStyle name="Porcentagem 6 2 4 2 5 4" xfId="40027" xr:uid="{00000000-0005-0000-0000-0000EA9B0000}"/>
    <cellStyle name="Porcentagem 6 2 4 2 6" xfId="40028" xr:uid="{00000000-0005-0000-0000-0000EB9B0000}"/>
    <cellStyle name="Porcentagem 6 2 4 2 6 2" xfId="40029" xr:uid="{00000000-0005-0000-0000-0000EC9B0000}"/>
    <cellStyle name="Porcentagem 6 2 4 2 6 3" xfId="40030" xr:uid="{00000000-0005-0000-0000-0000ED9B0000}"/>
    <cellStyle name="Porcentagem 6 2 4 2 6 4" xfId="40031" xr:uid="{00000000-0005-0000-0000-0000EE9B0000}"/>
    <cellStyle name="Porcentagem 6 2 4 2 7" xfId="40032" xr:uid="{00000000-0005-0000-0000-0000EF9B0000}"/>
    <cellStyle name="Porcentagem 6 2 4 2 7 2" xfId="40033" xr:uid="{00000000-0005-0000-0000-0000F09B0000}"/>
    <cellStyle name="Porcentagem 6 2 4 2 7 3" xfId="40034" xr:uid="{00000000-0005-0000-0000-0000F19B0000}"/>
    <cellStyle name="Porcentagem 6 2 4 2 8" xfId="40035" xr:uid="{00000000-0005-0000-0000-0000F29B0000}"/>
    <cellStyle name="Porcentagem 6 2 4 2 9" xfId="40036" xr:uid="{00000000-0005-0000-0000-0000F39B0000}"/>
    <cellStyle name="Porcentagem 6 2 4 3" xfId="40037" xr:uid="{00000000-0005-0000-0000-0000F49B0000}"/>
    <cellStyle name="Porcentagem 6 2 4 3 2" xfId="40038" xr:uid="{00000000-0005-0000-0000-0000F59B0000}"/>
    <cellStyle name="Porcentagem 6 2 4 3 2 2" xfId="40039" xr:uid="{00000000-0005-0000-0000-0000F69B0000}"/>
    <cellStyle name="Porcentagem 6 2 4 3 2 2 2" xfId="40040" xr:uid="{00000000-0005-0000-0000-0000F79B0000}"/>
    <cellStyle name="Porcentagem 6 2 4 3 2 2 3" xfId="40041" xr:uid="{00000000-0005-0000-0000-0000F89B0000}"/>
    <cellStyle name="Porcentagem 6 2 4 3 2 2 4" xfId="40042" xr:uid="{00000000-0005-0000-0000-0000F99B0000}"/>
    <cellStyle name="Porcentagem 6 2 4 3 2 3" xfId="40043" xr:uid="{00000000-0005-0000-0000-0000FA9B0000}"/>
    <cellStyle name="Porcentagem 6 2 4 3 2 3 2" xfId="40044" xr:uid="{00000000-0005-0000-0000-0000FB9B0000}"/>
    <cellStyle name="Porcentagem 6 2 4 3 2 3 3" xfId="40045" xr:uid="{00000000-0005-0000-0000-0000FC9B0000}"/>
    <cellStyle name="Porcentagem 6 2 4 3 2 4" xfId="40046" xr:uid="{00000000-0005-0000-0000-0000FD9B0000}"/>
    <cellStyle name="Porcentagem 6 2 4 3 2 5" xfId="40047" xr:uid="{00000000-0005-0000-0000-0000FE9B0000}"/>
    <cellStyle name="Porcentagem 6 2 4 3 2 6" xfId="40048" xr:uid="{00000000-0005-0000-0000-0000FF9B0000}"/>
    <cellStyle name="Porcentagem 6 2 4 3 3" xfId="40049" xr:uid="{00000000-0005-0000-0000-0000009C0000}"/>
    <cellStyle name="Porcentagem 6 2 4 3 3 2" xfId="40050" xr:uid="{00000000-0005-0000-0000-0000019C0000}"/>
    <cellStyle name="Porcentagem 6 2 4 3 3 3" xfId="40051" xr:uid="{00000000-0005-0000-0000-0000029C0000}"/>
    <cellStyle name="Porcentagem 6 2 4 3 3 4" xfId="40052" xr:uid="{00000000-0005-0000-0000-0000039C0000}"/>
    <cellStyle name="Porcentagem 6 2 4 3 4" xfId="40053" xr:uid="{00000000-0005-0000-0000-0000049C0000}"/>
    <cellStyle name="Porcentagem 6 2 4 3 4 2" xfId="40054" xr:uid="{00000000-0005-0000-0000-0000059C0000}"/>
    <cellStyle name="Porcentagem 6 2 4 3 4 3" xfId="40055" xr:uid="{00000000-0005-0000-0000-0000069C0000}"/>
    <cellStyle name="Porcentagem 6 2 4 3 4 4" xfId="40056" xr:uid="{00000000-0005-0000-0000-0000079C0000}"/>
    <cellStyle name="Porcentagem 6 2 4 3 5" xfId="40057" xr:uid="{00000000-0005-0000-0000-0000089C0000}"/>
    <cellStyle name="Porcentagem 6 2 4 3 5 2" xfId="40058" xr:uid="{00000000-0005-0000-0000-0000099C0000}"/>
    <cellStyle name="Porcentagem 6 2 4 3 5 3" xfId="40059" xr:uid="{00000000-0005-0000-0000-00000A9C0000}"/>
    <cellStyle name="Porcentagem 6 2 4 3 5 4" xfId="40060" xr:uid="{00000000-0005-0000-0000-00000B9C0000}"/>
    <cellStyle name="Porcentagem 6 2 4 3 6" xfId="40061" xr:uid="{00000000-0005-0000-0000-00000C9C0000}"/>
    <cellStyle name="Porcentagem 6 2 4 3 6 2" xfId="40062" xr:uid="{00000000-0005-0000-0000-00000D9C0000}"/>
    <cellStyle name="Porcentagem 6 2 4 3 6 3" xfId="40063" xr:uid="{00000000-0005-0000-0000-00000E9C0000}"/>
    <cellStyle name="Porcentagem 6 2 4 3 7" xfId="40064" xr:uid="{00000000-0005-0000-0000-00000F9C0000}"/>
    <cellStyle name="Porcentagem 6 2 4 3 8" xfId="40065" xr:uid="{00000000-0005-0000-0000-0000109C0000}"/>
    <cellStyle name="Porcentagem 6 2 4 3 9" xfId="40066" xr:uid="{00000000-0005-0000-0000-0000119C0000}"/>
    <cellStyle name="Porcentagem 6 2 4 4" xfId="40067" xr:uid="{00000000-0005-0000-0000-0000129C0000}"/>
    <cellStyle name="Porcentagem 6 2 4 4 2" xfId="40068" xr:uid="{00000000-0005-0000-0000-0000139C0000}"/>
    <cellStyle name="Porcentagem 6 2 4 4 2 2" xfId="40069" xr:uid="{00000000-0005-0000-0000-0000149C0000}"/>
    <cellStyle name="Porcentagem 6 2 4 4 2 3" xfId="40070" xr:uid="{00000000-0005-0000-0000-0000159C0000}"/>
    <cellStyle name="Porcentagem 6 2 4 4 2 4" xfId="40071" xr:uid="{00000000-0005-0000-0000-0000169C0000}"/>
    <cellStyle name="Porcentagem 6 2 4 4 3" xfId="40072" xr:uid="{00000000-0005-0000-0000-0000179C0000}"/>
    <cellStyle name="Porcentagem 6 2 4 4 3 2" xfId="40073" xr:uid="{00000000-0005-0000-0000-0000189C0000}"/>
    <cellStyle name="Porcentagem 6 2 4 4 3 3" xfId="40074" xr:uid="{00000000-0005-0000-0000-0000199C0000}"/>
    <cellStyle name="Porcentagem 6 2 4 4 4" xfId="40075" xr:uid="{00000000-0005-0000-0000-00001A9C0000}"/>
    <cellStyle name="Porcentagem 6 2 4 4 5" xfId="40076" xr:uid="{00000000-0005-0000-0000-00001B9C0000}"/>
    <cellStyle name="Porcentagem 6 2 4 4 6" xfId="40077" xr:uid="{00000000-0005-0000-0000-00001C9C0000}"/>
    <cellStyle name="Porcentagem 6 2 4 5" xfId="40078" xr:uid="{00000000-0005-0000-0000-00001D9C0000}"/>
    <cellStyle name="Porcentagem 6 2 4 5 2" xfId="40079" xr:uid="{00000000-0005-0000-0000-00001E9C0000}"/>
    <cellStyle name="Porcentagem 6 2 4 5 3" xfId="40080" xr:uid="{00000000-0005-0000-0000-00001F9C0000}"/>
    <cellStyle name="Porcentagem 6 2 4 5 4" xfId="40081" xr:uid="{00000000-0005-0000-0000-0000209C0000}"/>
    <cellStyle name="Porcentagem 6 2 4 6" xfId="40082" xr:uid="{00000000-0005-0000-0000-0000219C0000}"/>
    <cellStyle name="Porcentagem 6 2 4 6 2" xfId="40083" xr:uid="{00000000-0005-0000-0000-0000229C0000}"/>
    <cellStyle name="Porcentagem 6 2 4 6 3" xfId="40084" xr:uid="{00000000-0005-0000-0000-0000239C0000}"/>
    <cellStyle name="Porcentagem 6 2 4 6 4" xfId="40085" xr:uid="{00000000-0005-0000-0000-0000249C0000}"/>
    <cellStyle name="Porcentagem 6 2 4 7" xfId="40086" xr:uid="{00000000-0005-0000-0000-0000259C0000}"/>
    <cellStyle name="Porcentagem 6 2 4 7 2" xfId="40087" xr:uid="{00000000-0005-0000-0000-0000269C0000}"/>
    <cellStyle name="Porcentagem 6 2 4 7 3" xfId="40088" xr:uid="{00000000-0005-0000-0000-0000279C0000}"/>
    <cellStyle name="Porcentagem 6 2 4 7 4" xfId="40089" xr:uid="{00000000-0005-0000-0000-0000289C0000}"/>
    <cellStyle name="Porcentagem 6 2 4 8" xfId="40090" xr:uid="{00000000-0005-0000-0000-0000299C0000}"/>
    <cellStyle name="Porcentagem 6 2 4 8 2" xfId="40091" xr:uid="{00000000-0005-0000-0000-00002A9C0000}"/>
    <cellStyle name="Porcentagem 6 2 4 8 3" xfId="40092" xr:uid="{00000000-0005-0000-0000-00002B9C0000}"/>
    <cellStyle name="Porcentagem 6 2 4 9" xfId="40093" xr:uid="{00000000-0005-0000-0000-00002C9C0000}"/>
    <cellStyle name="Porcentagem 6 2 5" xfId="40094" xr:uid="{00000000-0005-0000-0000-00002D9C0000}"/>
    <cellStyle name="Porcentagem 6 2 5 10" xfId="40095" xr:uid="{00000000-0005-0000-0000-00002E9C0000}"/>
    <cellStyle name="Porcentagem 6 2 5 11" xfId="40096" xr:uid="{00000000-0005-0000-0000-00002F9C0000}"/>
    <cellStyle name="Porcentagem 6 2 5 2" xfId="40097" xr:uid="{00000000-0005-0000-0000-0000309C0000}"/>
    <cellStyle name="Porcentagem 6 2 5 2 10" xfId="40098" xr:uid="{00000000-0005-0000-0000-0000319C0000}"/>
    <cellStyle name="Porcentagem 6 2 5 2 2" xfId="40099" xr:uid="{00000000-0005-0000-0000-0000329C0000}"/>
    <cellStyle name="Porcentagem 6 2 5 2 2 2" xfId="40100" xr:uid="{00000000-0005-0000-0000-0000339C0000}"/>
    <cellStyle name="Porcentagem 6 2 5 2 2 2 2" xfId="40101" xr:uid="{00000000-0005-0000-0000-0000349C0000}"/>
    <cellStyle name="Porcentagem 6 2 5 2 2 2 2 2" xfId="40102" xr:uid="{00000000-0005-0000-0000-0000359C0000}"/>
    <cellStyle name="Porcentagem 6 2 5 2 2 2 2 3" xfId="40103" xr:uid="{00000000-0005-0000-0000-0000369C0000}"/>
    <cellStyle name="Porcentagem 6 2 5 2 2 2 2 4" xfId="40104" xr:uid="{00000000-0005-0000-0000-0000379C0000}"/>
    <cellStyle name="Porcentagem 6 2 5 2 2 2 3" xfId="40105" xr:uid="{00000000-0005-0000-0000-0000389C0000}"/>
    <cellStyle name="Porcentagem 6 2 5 2 2 2 3 2" xfId="40106" xr:uid="{00000000-0005-0000-0000-0000399C0000}"/>
    <cellStyle name="Porcentagem 6 2 5 2 2 2 3 3" xfId="40107" xr:uid="{00000000-0005-0000-0000-00003A9C0000}"/>
    <cellStyle name="Porcentagem 6 2 5 2 2 2 4" xfId="40108" xr:uid="{00000000-0005-0000-0000-00003B9C0000}"/>
    <cellStyle name="Porcentagem 6 2 5 2 2 2 5" xfId="40109" xr:uid="{00000000-0005-0000-0000-00003C9C0000}"/>
    <cellStyle name="Porcentagem 6 2 5 2 2 2 6" xfId="40110" xr:uid="{00000000-0005-0000-0000-00003D9C0000}"/>
    <cellStyle name="Porcentagem 6 2 5 2 2 3" xfId="40111" xr:uid="{00000000-0005-0000-0000-00003E9C0000}"/>
    <cellStyle name="Porcentagem 6 2 5 2 2 3 2" xfId="40112" xr:uid="{00000000-0005-0000-0000-00003F9C0000}"/>
    <cellStyle name="Porcentagem 6 2 5 2 2 3 3" xfId="40113" xr:uid="{00000000-0005-0000-0000-0000409C0000}"/>
    <cellStyle name="Porcentagem 6 2 5 2 2 3 4" xfId="40114" xr:uid="{00000000-0005-0000-0000-0000419C0000}"/>
    <cellStyle name="Porcentagem 6 2 5 2 2 4" xfId="40115" xr:uid="{00000000-0005-0000-0000-0000429C0000}"/>
    <cellStyle name="Porcentagem 6 2 5 2 2 4 2" xfId="40116" xr:uid="{00000000-0005-0000-0000-0000439C0000}"/>
    <cellStyle name="Porcentagem 6 2 5 2 2 4 3" xfId="40117" xr:uid="{00000000-0005-0000-0000-0000449C0000}"/>
    <cellStyle name="Porcentagem 6 2 5 2 2 4 4" xfId="40118" xr:uid="{00000000-0005-0000-0000-0000459C0000}"/>
    <cellStyle name="Porcentagem 6 2 5 2 2 5" xfId="40119" xr:uid="{00000000-0005-0000-0000-0000469C0000}"/>
    <cellStyle name="Porcentagem 6 2 5 2 2 5 2" xfId="40120" xr:uid="{00000000-0005-0000-0000-0000479C0000}"/>
    <cellStyle name="Porcentagem 6 2 5 2 2 5 3" xfId="40121" xr:uid="{00000000-0005-0000-0000-0000489C0000}"/>
    <cellStyle name="Porcentagem 6 2 5 2 2 5 4" xfId="40122" xr:uid="{00000000-0005-0000-0000-0000499C0000}"/>
    <cellStyle name="Porcentagem 6 2 5 2 2 6" xfId="40123" xr:uid="{00000000-0005-0000-0000-00004A9C0000}"/>
    <cellStyle name="Porcentagem 6 2 5 2 2 6 2" xfId="40124" xr:uid="{00000000-0005-0000-0000-00004B9C0000}"/>
    <cellStyle name="Porcentagem 6 2 5 2 2 6 3" xfId="40125" xr:uid="{00000000-0005-0000-0000-00004C9C0000}"/>
    <cellStyle name="Porcentagem 6 2 5 2 2 7" xfId="40126" xr:uid="{00000000-0005-0000-0000-00004D9C0000}"/>
    <cellStyle name="Porcentagem 6 2 5 2 2 8" xfId="40127" xr:uid="{00000000-0005-0000-0000-00004E9C0000}"/>
    <cellStyle name="Porcentagem 6 2 5 2 2 9" xfId="40128" xr:uid="{00000000-0005-0000-0000-00004F9C0000}"/>
    <cellStyle name="Porcentagem 6 2 5 2 3" xfId="40129" xr:uid="{00000000-0005-0000-0000-0000509C0000}"/>
    <cellStyle name="Porcentagem 6 2 5 2 3 2" xfId="40130" xr:uid="{00000000-0005-0000-0000-0000519C0000}"/>
    <cellStyle name="Porcentagem 6 2 5 2 3 2 2" xfId="40131" xr:uid="{00000000-0005-0000-0000-0000529C0000}"/>
    <cellStyle name="Porcentagem 6 2 5 2 3 2 3" xfId="40132" xr:uid="{00000000-0005-0000-0000-0000539C0000}"/>
    <cellStyle name="Porcentagem 6 2 5 2 3 2 4" xfId="40133" xr:uid="{00000000-0005-0000-0000-0000549C0000}"/>
    <cellStyle name="Porcentagem 6 2 5 2 3 3" xfId="40134" xr:uid="{00000000-0005-0000-0000-0000559C0000}"/>
    <cellStyle name="Porcentagem 6 2 5 2 3 3 2" xfId="40135" xr:uid="{00000000-0005-0000-0000-0000569C0000}"/>
    <cellStyle name="Porcentagem 6 2 5 2 3 3 3" xfId="40136" xr:uid="{00000000-0005-0000-0000-0000579C0000}"/>
    <cellStyle name="Porcentagem 6 2 5 2 3 4" xfId="40137" xr:uid="{00000000-0005-0000-0000-0000589C0000}"/>
    <cellStyle name="Porcentagem 6 2 5 2 3 5" xfId="40138" xr:uid="{00000000-0005-0000-0000-0000599C0000}"/>
    <cellStyle name="Porcentagem 6 2 5 2 3 6" xfId="40139" xr:uid="{00000000-0005-0000-0000-00005A9C0000}"/>
    <cellStyle name="Porcentagem 6 2 5 2 4" xfId="40140" xr:uid="{00000000-0005-0000-0000-00005B9C0000}"/>
    <cellStyle name="Porcentagem 6 2 5 2 4 2" xfId="40141" xr:uid="{00000000-0005-0000-0000-00005C9C0000}"/>
    <cellStyle name="Porcentagem 6 2 5 2 4 3" xfId="40142" xr:uid="{00000000-0005-0000-0000-00005D9C0000}"/>
    <cellStyle name="Porcentagem 6 2 5 2 4 4" xfId="40143" xr:uid="{00000000-0005-0000-0000-00005E9C0000}"/>
    <cellStyle name="Porcentagem 6 2 5 2 5" xfId="40144" xr:uid="{00000000-0005-0000-0000-00005F9C0000}"/>
    <cellStyle name="Porcentagem 6 2 5 2 5 2" xfId="40145" xr:uid="{00000000-0005-0000-0000-0000609C0000}"/>
    <cellStyle name="Porcentagem 6 2 5 2 5 3" xfId="40146" xr:uid="{00000000-0005-0000-0000-0000619C0000}"/>
    <cellStyle name="Porcentagem 6 2 5 2 5 4" xfId="40147" xr:uid="{00000000-0005-0000-0000-0000629C0000}"/>
    <cellStyle name="Porcentagem 6 2 5 2 6" xfId="40148" xr:uid="{00000000-0005-0000-0000-0000639C0000}"/>
    <cellStyle name="Porcentagem 6 2 5 2 6 2" xfId="40149" xr:uid="{00000000-0005-0000-0000-0000649C0000}"/>
    <cellStyle name="Porcentagem 6 2 5 2 6 3" xfId="40150" xr:uid="{00000000-0005-0000-0000-0000659C0000}"/>
    <cellStyle name="Porcentagem 6 2 5 2 6 4" xfId="40151" xr:uid="{00000000-0005-0000-0000-0000669C0000}"/>
    <cellStyle name="Porcentagem 6 2 5 2 7" xfId="40152" xr:uid="{00000000-0005-0000-0000-0000679C0000}"/>
    <cellStyle name="Porcentagem 6 2 5 2 7 2" xfId="40153" xr:uid="{00000000-0005-0000-0000-0000689C0000}"/>
    <cellStyle name="Porcentagem 6 2 5 2 7 3" xfId="40154" xr:uid="{00000000-0005-0000-0000-0000699C0000}"/>
    <cellStyle name="Porcentagem 6 2 5 2 8" xfId="40155" xr:uid="{00000000-0005-0000-0000-00006A9C0000}"/>
    <cellStyle name="Porcentagem 6 2 5 2 9" xfId="40156" xr:uid="{00000000-0005-0000-0000-00006B9C0000}"/>
    <cellStyle name="Porcentagem 6 2 5 3" xfId="40157" xr:uid="{00000000-0005-0000-0000-00006C9C0000}"/>
    <cellStyle name="Porcentagem 6 2 5 3 2" xfId="40158" xr:uid="{00000000-0005-0000-0000-00006D9C0000}"/>
    <cellStyle name="Porcentagem 6 2 5 3 2 2" xfId="40159" xr:uid="{00000000-0005-0000-0000-00006E9C0000}"/>
    <cellStyle name="Porcentagem 6 2 5 3 2 2 2" xfId="40160" xr:uid="{00000000-0005-0000-0000-00006F9C0000}"/>
    <cellStyle name="Porcentagem 6 2 5 3 2 2 3" xfId="40161" xr:uid="{00000000-0005-0000-0000-0000709C0000}"/>
    <cellStyle name="Porcentagem 6 2 5 3 2 2 4" xfId="40162" xr:uid="{00000000-0005-0000-0000-0000719C0000}"/>
    <cellStyle name="Porcentagem 6 2 5 3 2 3" xfId="40163" xr:uid="{00000000-0005-0000-0000-0000729C0000}"/>
    <cellStyle name="Porcentagem 6 2 5 3 2 3 2" xfId="40164" xr:uid="{00000000-0005-0000-0000-0000739C0000}"/>
    <cellStyle name="Porcentagem 6 2 5 3 2 3 3" xfId="40165" xr:uid="{00000000-0005-0000-0000-0000749C0000}"/>
    <cellStyle name="Porcentagem 6 2 5 3 2 4" xfId="40166" xr:uid="{00000000-0005-0000-0000-0000759C0000}"/>
    <cellStyle name="Porcentagem 6 2 5 3 2 5" xfId="40167" xr:uid="{00000000-0005-0000-0000-0000769C0000}"/>
    <cellStyle name="Porcentagem 6 2 5 3 2 6" xfId="40168" xr:uid="{00000000-0005-0000-0000-0000779C0000}"/>
    <cellStyle name="Porcentagem 6 2 5 3 3" xfId="40169" xr:uid="{00000000-0005-0000-0000-0000789C0000}"/>
    <cellStyle name="Porcentagem 6 2 5 3 3 2" xfId="40170" xr:uid="{00000000-0005-0000-0000-0000799C0000}"/>
    <cellStyle name="Porcentagem 6 2 5 3 3 3" xfId="40171" xr:uid="{00000000-0005-0000-0000-00007A9C0000}"/>
    <cellStyle name="Porcentagem 6 2 5 3 3 4" xfId="40172" xr:uid="{00000000-0005-0000-0000-00007B9C0000}"/>
    <cellStyle name="Porcentagem 6 2 5 3 4" xfId="40173" xr:uid="{00000000-0005-0000-0000-00007C9C0000}"/>
    <cellStyle name="Porcentagem 6 2 5 3 4 2" xfId="40174" xr:uid="{00000000-0005-0000-0000-00007D9C0000}"/>
    <cellStyle name="Porcentagem 6 2 5 3 4 3" xfId="40175" xr:uid="{00000000-0005-0000-0000-00007E9C0000}"/>
    <cellStyle name="Porcentagem 6 2 5 3 4 4" xfId="40176" xr:uid="{00000000-0005-0000-0000-00007F9C0000}"/>
    <cellStyle name="Porcentagem 6 2 5 3 5" xfId="40177" xr:uid="{00000000-0005-0000-0000-0000809C0000}"/>
    <cellStyle name="Porcentagem 6 2 5 3 5 2" xfId="40178" xr:uid="{00000000-0005-0000-0000-0000819C0000}"/>
    <cellStyle name="Porcentagem 6 2 5 3 5 3" xfId="40179" xr:uid="{00000000-0005-0000-0000-0000829C0000}"/>
    <cellStyle name="Porcentagem 6 2 5 3 5 4" xfId="40180" xr:uid="{00000000-0005-0000-0000-0000839C0000}"/>
    <cellStyle name="Porcentagem 6 2 5 3 6" xfId="40181" xr:uid="{00000000-0005-0000-0000-0000849C0000}"/>
    <cellStyle name="Porcentagem 6 2 5 3 6 2" xfId="40182" xr:uid="{00000000-0005-0000-0000-0000859C0000}"/>
    <cellStyle name="Porcentagem 6 2 5 3 6 3" xfId="40183" xr:uid="{00000000-0005-0000-0000-0000869C0000}"/>
    <cellStyle name="Porcentagem 6 2 5 3 7" xfId="40184" xr:uid="{00000000-0005-0000-0000-0000879C0000}"/>
    <cellStyle name="Porcentagem 6 2 5 3 8" xfId="40185" xr:uid="{00000000-0005-0000-0000-0000889C0000}"/>
    <cellStyle name="Porcentagem 6 2 5 3 9" xfId="40186" xr:uid="{00000000-0005-0000-0000-0000899C0000}"/>
    <cellStyle name="Porcentagem 6 2 5 4" xfId="40187" xr:uid="{00000000-0005-0000-0000-00008A9C0000}"/>
    <cellStyle name="Porcentagem 6 2 5 4 2" xfId="40188" xr:uid="{00000000-0005-0000-0000-00008B9C0000}"/>
    <cellStyle name="Porcentagem 6 2 5 4 2 2" xfId="40189" xr:uid="{00000000-0005-0000-0000-00008C9C0000}"/>
    <cellStyle name="Porcentagem 6 2 5 4 2 3" xfId="40190" xr:uid="{00000000-0005-0000-0000-00008D9C0000}"/>
    <cellStyle name="Porcentagem 6 2 5 4 2 4" xfId="40191" xr:uid="{00000000-0005-0000-0000-00008E9C0000}"/>
    <cellStyle name="Porcentagem 6 2 5 4 3" xfId="40192" xr:uid="{00000000-0005-0000-0000-00008F9C0000}"/>
    <cellStyle name="Porcentagem 6 2 5 4 3 2" xfId="40193" xr:uid="{00000000-0005-0000-0000-0000909C0000}"/>
    <cellStyle name="Porcentagem 6 2 5 4 3 3" xfId="40194" xr:uid="{00000000-0005-0000-0000-0000919C0000}"/>
    <cellStyle name="Porcentagem 6 2 5 4 4" xfId="40195" xr:uid="{00000000-0005-0000-0000-0000929C0000}"/>
    <cellStyle name="Porcentagem 6 2 5 4 5" xfId="40196" xr:uid="{00000000-0005-0000-0000-0000939C0000}"/>
    <cellStyle name="Porcentagem 6 2 5 4 6" xfId="40197" xr:uid="{00000000-0005-0000-0000-0000949C0000}"/>
    <cellStyle name="Porcentagem 6 2 5 5" xfId="40198" xr:uid="{00000000-0005-0000-0000-0000959C0000}"/>
    <cellStyle name="Porcentagem 6 2 5 5 2" xfId="40199" xr:uid="{00000000-0005-0000-0000-0000969C0000}"/>
    <cellStyle name="Porcentagem 6 2 5 5 3" xfId="40200" xr:uid="{00000000-0005-0000-0000-0000979C0000}"/>
    <cellStyle name="Porcentagem 6 2 5 5 4" xfId="40201" xr:uid="{00000000-0005-0000-0000-0000989C0000}"/>
    <cellStyle name="Porcentagem 6 2 5 6" xfId="40202" xr:uid="{00000000-0005-0000-0000-0000999C0000}"/>
    <cellStyle name="Porcentagem 6 2 5 6 2" xfId="40203" xr:uid="{00000000-0005-0000-0000-00009A9C0000}"/>
    <cellStyle name="Porcentagem 6 2 5 6 3" xfId="40204" xr:uid="{00000000-0005-0000-0000-00009B9C0000}"/>
    <cellStyle name="Porcentagem 6 2 5 6 4" xfId="40205" xr:uid="{00000000-0005-0000-0000-00009C9C0000}"/>
    <cellStyle name="Porcentagem 6 2 5 7" xfId="40206" xr:uid="{00000000-0005-0000-0000-00009D9C0000}"/>
    <cellStyle name="Porcentagem 6 2 5 7 2" xfId="40207" xr:uid="{00000000-0005-0000-0000-00009E9C0000}"/>
    <cellStyle name="Porcentagem 6 2 5 7 3" xfId="40208" xr:uid="{00000000-0005-0000-0000-00009F9C0000}"/>
    <cellStyle name="Porcentagem 6 2 5 7 4" xfId="40209" xr:uid="{00000000-0005-0000-0000-0000A09C0000}"/>
    <cellStyle name="Porcentagem 6 2 5 8" xfId="40210" xr:uid="{00000000-0005-0000-0000-0000A19C0000}"/>
    <cellStyle name="Porcentagem 6 2 5 8 2" xfId="40211" xr:uid="{00000000-0005-0000-0000-0000A29C0000}"/>
    <cellStyle name="Porcentagem 6 2 5 8 3" xfId="40212" xr:uid="{00000000-0005-0000-0000-0000A39C0000}"/>
    <cellStyle name="Porcentagem 6 2 5 9" xfId="40213" xr:uid="{00000000-0005-0000-0000-0000A49C0000}"/>
    <cellStyle name="Porcentagem 6 2 6" xfId="40214" xr:uid="{00000000-0005-0000-0000-0000A59C0000}"/>
    <cellStyle name="Porcentagem 6 2 6 10" xfId="40215" xr:uid="{00000000-0005-0000-0000-0000A69C0000}"/>
    <cellStyle name="Porcentagem 6 2 6 11" xfId="40216" xr:uid="{00000000-0005-0000-0000-0000A79C0000}"/>
    <cellStyle name="Porcentagem 6 2 6 2" xfId="40217" xr:uid="{00000000-0005-0000-0000-0000A89C0000}"/>
    <cellStyle name="Porcentagem 6 2 6 2 10" xfId="40218" xr:uid="{00000000-0005-0000-0000-0000A99C0000}"/>
    <cellStyle name="Porcentagem 6 2 6 2 2" xfId="40219" xr:uid="{00000000-0005-0000-0000-0000AA9C0000}"/>
    <cellStyle name="Porcentagem 6 2 6 2 2 2" xfId="40220" xr:uid="{00000000-0005-0000-0000-0000AB9C0000}"/>
    <cellStyle name="Porcentagem 6 2 6 2 2 2 2" xfId="40221" xr:uid="{00000000-0005-0000-0000-0000AC9C0000}"/>
    <cellStyle name="Porcentagem 6 2 6 2 2 2 2 2" xfId="40222" xr:uid="{00000000-0005-0000-0000-0000AD9C0000}"/>
    <cellStyle name="Porcentagem 6 2 6 2 2 2 2 3" xfId="40223" xr:uid="{00000000-0005-0000-0000-0000AE9C0000}"/>
    <cellStyle name="Porcentagem 6 2 6 2 2 2 2 4" xfId="40224" xr:uid="{00000000-0005-0000-0000-0000AF9C0000}"/>
    <cellStyle name="Porcentagem 6 2 6 2 2 2 3" xfId="40225" xr:uid="{00000000-0005-0000-0000-0000B09C0000}"/>
    <cellStyle name="Porcentagem 6 2 6 2 2 2 3 2" xfId="40226" xr:uid="{00000000-0005-0000-0000-0000B19C0000}"/>
    <cellStyle name="Porcentagem 6 2 6 2 2 2 3 3" xfId="40227" xr:uid="{00000000-0005-0000-0000-0000B29C0000}"/>
    <cellStyle name="Porcentagem 6 2 6 2 2 2 4" xfId="40228" xr:uid="{00000000-0005-0000-0000-0000B39C0000}"/>
    <cellStyle name="Porcentagem 6 2 6 2 2 2 5" xfId="40229" xr:uid="{00000000-0005-0000-0000-0000B49C0000}"/>
    <cellStyle name="Porcentagem 6 2 6 2 2 2 6" xfId="40230" xr:uid="{00000000-0005-0000-0000-0000B59C0000}"/>
    <cellStyle name="Porcentagem 6 2 6 2 2 3" xfId="40231" xr:uid="{00000000-0005-0000-0000-0000B69C0000}"/>
    <cellStyle name="Porcentagem 6 2 6 2 2 3 2" xfId="40232" xr:uid="{00000000-0005-0000-0000-0000B79C0000}"/>
    <cellStyle name="Porcentagem 6 2 6 2 2 3 3" xfId="40233" xr:uid="{00000000-0005-0000-0000-0000B89C0000}"/>
    <cellStyle name="Porcentagem 6 2 6 2 2 3 4" xfId="40234" xr:uid="{00000000-0005-0000-0000-0000B99C0000}"/>
    <cellStyle name="Porcentagem 6 2 6 2 2 4" xfId="40235" xr:uid="{00000000-0005-0000-0000-0000BA9C0000}"/>
    <cellStyle name="Porcentagem 6 2 6 2 2 4 2" xfId="40236" xr:uid="{00000000-0005-0000-0000-0000BB9C0000}"/>
    <cellStyle name="Porcentagem 6 2 6 2 2 4 3" xfId="40237" xr:uid="{00000000-0005-0000-0000-0000BC9C0000}"/>
    <cellStyle name="Porcentagem 6 2 6 2 2 4 4" xfId="40238" xr:uid="{00000000-0005-0000-0000-0000BD9C0000}"/>
    <cellStyle name="Porcentagem 6 2 6 2 2 5" xfId="40239" xr:uid="{00000000-0005-0000-0000-0000BE9C0000}"/>
    <cellStyle name="Porcentagem 6 2 6 2 2 5 2" xfId="40240" xr:uid="{00000000-0005-0000-0000-0000BF9C0000}"/>
    <cellStyle name="Porcentagem 6 2 6 2 2 5 3" xfId="40241" xr:uid="{00000000-0005-0000-0000-0000C09C0000}"/>
    <cellStyle name="Porcentagem 6 2 6 2 2 5 4" xfId="40242" xr:uid="{00000000-0005-0000-0000-0000C19C0000}"/>
    <cellStyle name="Porcentagem 6 2 6 2 2 6" xfId="40243" xr:uid="{00000000-0005-0000-0000-0000C29C0000}"/>
    <cellStyle name="Porcentagem 6 2 6 2 2 6 2" xfId="40244" xr:uid="{00000000-0005-0000-0000-0000C39C0000}"/>
    <cellStyle name="Porcentagem 6 2 6 2 2 6 3" xfId="40245" xr:uid="{00000000-0005-0000-0000-0000C49C0000}"/>
    <cellStyle name="Porcentagem 6 2 6 2 2 7" xfId="40246" xr:uid="{00000000-0005-0000-0000-0000C59C0000}"/>
    <cellStyle name="Porcentagem 6 2 6 2 2 8" xfId="40247" xr:uid="{00000000-0005-0000-0000-0000C69C0000}"/>
    <cellStyle name="Porcentagem 6 2 6 2 2 9" xfId="40248" xr:uid="{00000000-0005-0000-0000-0000C79C0000}"/>
    <cellStyle name="Porcentagem 6 2 6 2 3" xfId="40249" xr:uid="{00000000-0005-0000-0000-0000C89C0000}"/>
    <cellStyle name="Porcentagem 6 2 6 2 3 2" xfId="40250" xr:uid="{00000000-0005-0000-0000-0000C99C0000}"/>
    <cellStyle name="Porcentagem 6 2 6 2 3 2 2" xfId="40251" xr:uid="{00000000-0005-0000-0000-0000CA9C0000}"/>
    <cellStyle name="Porcentagem 6 2 6 2 3 2 3" xfId="40252" xr:uid="{00000000-0005-0000-0000-0000CB9C0000}"/>
    <cellStyle name="Porcentagem 6 2 6 2 3 2 4" xfId="40253" xr:uid="{00000000-0005-0000-0000-0000CC9C0000}"/>
    <cellStyle name="Porcentagem 6 2 6 2 3 3" xfId="40254" xr:uid="{00000000-0005-0000-0000-0000CD9C0000}"/>
    <cellStyle name="Porcentagem 6 2 6 2 3 3 2" xfId="40255" xr:uid="{00000000-0005-0000-0000-0000CE9C0000}"/>
    <cellStyle name="Porcentagem 6 2 6 2 3 3 3" xfId="40256" xr:uid="{00000000-0005-0000-0000-0000CF9C0000}"/>
    <cellStyle name="Porcentagem 6 2 6 2 3 4" xfId="40257" xr:uid="{00000000-0005-0000-0000-0000D09C0000}"/>
    <cellStyle name="Porcentagem 6 2 6 2 3 5" xfId="40258" xr:uid="{00000000-0005-0000-0000-0000D19C0000}"/>
    <cellStyle name="Porcentagem 6 2 6 2 3 6" xfId="40259" xr:uid="{00000000-0005-0000-0000-0000D29C0000}"/>
    <cellStyle name="Porcentagem 6 2 6 2 4" xfId="40260" xr:uid="{00000000-0005-0000-0000-0000D39C0000}"/>
    <cellStyle name="Porcentagem 6 2 6 2 4 2" xfId="40261" xr:uid="{00000000-0005-0000-0000-0000D49C0000}"/>
    <cellStyle name="Porcentagem 6 2 6 2 4 3" xfId="40262" xr:uid="{00000000-0005-0000-0000-0000D59C0000}"/>
    <cellStyle name="Porcentagem 6 2 6 2 4 4" xfId="40263" xr:uid="{00000000-0005-0000-0000-0000D69C0000}"/>
    <cellStyle name="Porcentagem 6 2 6 2 5" xfId="40264" xr:uid="{00000000-0005-0000-0000-0000D79C0000}"/>
    <cellStyle name="Porcentagem 6 2 6 2 5 2" xfId="40265" xr:uid="{00000000-0005-0000-0000-0000D89C0000}"/>
    <cellStyle name="Porcentagem 6 2 6 2 5 3" xfId="40266" xr:uid="{00000000-0005-0000-0000-0000D99C0000}"/>
    <cellStyle name="Porcentagem 6 2 6 2 5 4" xfId="40267" xr:uid="{00000000-0005-0000-0000-0000DA9C0000}"/>
    <cellStyle name="Porcentagem 6 2 6 2 6" xfId="40268" xr:uid="{00000000-0005-0000-0000-0000DB9C0000}"/>
    <cellStyle name="Porcentagem 6 2 6 2 6 2" xfId="40269" xr:uid="{00000000-0005-0000-0000-0000DC9C0000}"/>
    <cellStyle name="Porcentagem 6 2 6 2 6 3" xfId="40270" xr:uid="{00000000-0005-0000-0000-0000DD9C0000}"/>
    <cellStyle name="Porcentagem 6 2 6 2 6 4" xfId="40271" xr:uid="{00000000-0005-0000-0000-0000DE9C0000}"/>
    <cellStyle name="Porcentagem 6 2 6 2 7" xfId="40272" xr:uid="{00000000-0005-0000-0000-0000DF9C0000}"/>
    <cellStyle name="Porcentagem 6 2 6 2 7 2" xfId="40273" xr:uid="{00000000-0005-0000-0000-0000E09C0000}"/>
    <cellStyle name="Porcentagem 6 2 6 2 7 3" xfId="40274" xr:uid="{00000000-0005-0000-0000-0000E19C0000}"/>
    <cellStyle name="Porcentagem 6 2 6 2 8" xfId="40275" xr:uid="{00000000-0005-0000-0000-0000E29C0000}"/>
    <cellStyle name="Porcentagem 6 2 6 2 9" xfId="40276" xr:uid="{00000000-0005-0000-0000-0000E39C0000}"/>
    <cellStyle name="Porcentagem 6 2 6 3" xfId="40277" xr:uid="{00000000-0005-0000-0000-0000E49C0000}"/>
    <cellStyle name="Porcentagem 6 2 6 3 2" xfId="40278" xr:uid="{00000000-0005-0000-0000-0000E59C0000}"/>
    <cellStyle name="Porcentagem 6 2 6 3 2 2" xfId="40279" xr:uid="{00000000-0005-0000-0000-0000E69C0000}"/>
    <cellStyle name="Porcentagem 6 2 6 3 2 2 2" xfId="40280" xr:uid="{00000000-0005-0000-0000-0000E79C0000}"/>
    <cellStyle name="Porcentagem 6 2 6 3 2 2 3" xfId="40281" xr:uid="{00000000-0005-0000-0000-0000E89C0000}"/>
    <cellStyle name="Porcentagem 6 2 6 3 2 2 4" xfId="40282" xr:uid="{00000000-0005-0000-0000-0000E99C0000}"/>
    <cellStyle name="Porcentagem 6 2 6 3 2 3" xfId="40283" xr:uid="{00000000-0005-0000-0000-0000EA9C0000}"/>
    <cellStyle name="Porcentagem 6 2 6 3 2 3 2" xfId="40284" xr:uid="{00000000-0005-0000-0000-0000EB9C0000}"/>
    <cellStyle name="Porcentagem 6 2 6 3 2 3 3" xfId="40285" xr:uid="{00000000-0005-0000-0000-0000EC9C0000}"/>
    <cellStyle name="Porcentagem 6 2 6 3 2 4" xfId="40286" xr:uid="{00000000-0005-0000-0000-0000ED9C0000}"/>
    <cellStyle name="Porcentagem 6 2 6 3 2 5" xfId="40287" xr:uid="{00000000-0005-0000-0000-0000EE9C0000}"/>
    <cellStyle name="Porcentagem 6 2 6 3 2 6" xfId="40288" xr:uid="{00000000-0005-0000-0000-0000EF9C0000}"/>
    <cellStyle name="Porcentagem 6 2 6 3 3" xfId="40289" xr:uid="{00000000-0005-0000-0000-0000F09C0000}"/>
    <cellStyle name="Porcentagem 6 2 6 3 3 2" xfId="40290" xr:uid="{00000000-0005-0000-0000-0000F19C0000}"/>
    <cellStyle name="Porcentagem 6 2 6 3 3 3" xfId="40291" xr:uid="{00000000-0005-0000-0000-0000F29C0000}"/>
    <cellStyle name="Porcentagem 6 2 6 3 3 4" xfId="40292" xr:uid="{00000000-0005-0000-0000-0000F39C0000}"/>
    <cellStyle name="Porcentagem 6 2 6 3 4" xfId="40293" xr:uid="{00000000-0005-0000-0000-0000F49C0000}"/>
    <cellStyle name="Porcentagem 6 2 6 3 4 2" xfId="40294" xr:uid="{00000000-0005-0000-0000-0000F59C0000}"/>
    <cellStyle name="Porcentagem 6 2 6 3 4 3" xfId="40295" xr:uid="{00000000-0005-0000-0000-0000F69C0000}"/>
    <cellStyle name="Porcentagem 6 2 6 3 4 4" xfId="40296" xr:uid="{00000000-0005-0000-0000-0000F79C0000}"/>
    <cellStyle name="Porcentagem 6 2 6 3 5" xfId="40297" xr:uid="{00000000-0005-0000-0000-0000F89C0000}"/>
    <cellStyle name="Porcentagem 6 2 6 3 5 2" xfId="40298" xr:uid="{00000000-0005-0000-0000-0000F99C0000}"/>
    <cellStyle name="Porcentagem 6 2 6 3 5 3" xfId="40299" xr:uid="{00000000-0005-0000-0000-0000FA9C0000}"/>
    <cellStyle name="Porcentagem 6 2 6 3 5 4" xfId="40300" xr:uid="{00000000-0005-0000-0000-0000FB9C0000}"/>
    <cellStyle name="Porcentagem 6 2 6 3 6" xfId="40301" xr:uid="{00000000-0005-0000-0000-0000FC9C0000}"/>
    <cellStyle name="Porcentagem 6 2 6 3 6 2" xfId="40302" xr:uid="{00000000-0005-0000-0000-0000FD9C0000}"/>
    <cellStyle name="Porcentagem 6 2 6 3 6 3" xfId="40303" xr:uid="{00000000-0005-0000-0000-0000FE9C0000}"/>
    <cellStyle name="Porcentagem 6 2 6 3 7" xfId="40304" xr:uid="{00000000-0005-0000-0000-0000FF9C0000}"/>
    <cellStyle name="Porcentagem 6 2 6 3 8" xfId="40305" xr:uid="{00000000-0005-0000-0000-0000009D0000}"/>
    <cellStyle name="Porcentagem 6 2 6 3 9" xfId="40306" xr:uid="{00000000-0005-0000-0000-0000019D0000}"/>
    <cellStyle name="Porcentagem 6 2 6 4" xfId="40307" xr:uid="{00000000-0005-0000-0000-0000029D0000}"/>
    <cellStyle name="Porcentagem 6 2 6 4 2" xfId="40308" xr:uid="{00000000-0005-0000-0000-0000039D0000}"/>
    <cellStyle name="Porcentagem 6 2 6 4 2 2" xfId="40309" xr:uid="{00000000-0005-0000-0000-0000049D0000}"/>
    <cellStyle name="Porcentagem 6 2 6 4 2 3" xfId="40310" xr:uid="{00000000-0005-0000-0000-0000059D0000}"/>
    <cellStyle name="Porcentagem 6 2 6 4 2 4" xfId="40311" xr:uid="{00000000-0005-0000-0000-0000069D0000}"/>
    <cellStyle name="Porcentagem 6 2 6 4 3" xfId="40312" xr:uid="{00000000-0005-0000-0000-0000079D0000}"/>
    <cellStyle name="Porcentagem 6 2 6 4 3 2" xfId="40313" xr:uid="{00000000-0005-0000-0000-0000089D0000}"/>
    <cellStyle name="Porcentagem 6 2 6 4 3 3" xfId="40314" xr:uid="{00000000-0005-0000-0000-0000099D0000}"/>
    <cellStyle name="Porcentagem 6 2 6 4 4" xfId="40315" xr:uid="{00000000-0005-0000-0000-00000A9D0000}"/>
    <cellStyle name="Porcentagem 6 2 6 4 5" xfId="40316" xr:uid="{00000000-0005-0000-0000-00000B9D0000}"/>
    <cellStyle name="Porcentagem 6 2 6 4 6" xfId="40317" xr:uid="{00000000-0005-0000-0000-00000C9D0000}"/>
    <cellStyle name="Porcentagem 6 2 6 5" xfId="40318" xr:uid="{00000000-0005-0000-0000-00000D9D0000}"/>
    <cellStyle name="Porcentagem 6 2 6 5 2" xfId="40319" xr:uid="{00000000-0005-0000-0000-00000E9D0000}"/>
    <cellStyle name="Porcentagem 6 2 6 5 3" xfId="40320" xr:uid="{00000000-0005-0000-0000-00000F9D0000}"/>
    <cellStyle name="Porcentagem 6 2 6 5 4" xfId="40321" xr:uid="{00000000-0005-0000-0000-0000109D0000}"/>
    <cellStyle name="Porcentagem 6 2 6 6" xfId="40322" xr:uid="{00000000-0005-0000-0000-0000119D0000}"/>
    <cellStyle name="Porcentagem 6 2 6 6 2" xfId="40323" xr:uid="{00000000-0005-0000-0000-0000129D0000}"/>
    <cellStyle name="Porcentagem 6 2 6 6 3" xfId="40324" xr:uid="{00000000-0005-0000-0000-0000139D0000}"/>
    <cellStyle name="Porcentagem 6 2 6 6 4" xfId="40325" xr:uid="{00000000-0005-0000-0000-0000149D0000}"/>
    <cellStyle name="Porcentagem 6 2 6 7" xfId="40326" xr:uid="{00000000-0005-0000-0000-0000159D0000}"/>
    <cellStyle name="Porcentagem 6 2 6 7 2" xfId="40327" xr:uid="{00000000-0005-0000-0000-0000169D0000}"/>
    <cellStyle name="Porcentagem 6 2 6 7 3" xfId="40328" xr:uid="{00000000-0005-0000-0000-0000179D0000}"/>
    <cellStyle name="Porcentagem 6 2 6 7 4" xfId="40329" xr:uid="{00000000-0005-0000-0000-0000189D0000}"/>
    <cellStyle name="Porcentagem 6 2 6 8" xfId="40330" xr:uid="{00000000-0005-0000-0000-0000199D0000}"/>
    <cellStyle name="Porcentagem 6 2 6 8 2" xfId="40331" xr:uid="{00000000-0005-0000-0000-00001A9D0000}"/>
    <cellStyle name="Porcentagem 6 2 6 8 3" xfId="40332" xr:uid="{00000000-0005-0000-0000-00001B9D0000}"/>
    <cellStyle name="Porcentagem 6 2 6 9" xfId="40333" xr:uid="{00000000-0005-0000-0000-00001C9D0000}"/>
    <cellStyle name="Porcentagem 6 2 7" xfId="40334" xr:uid="{00000000-0005-0000-0000-00001D9D0000}"/>
    <cellStyle name="Porcentagem 6 2 7 10" xfId="40335" xr:uid="{00000000-0005-0000-0000-00001E9D0000}"/>
    <cellStyle name="Porcentagem 6 2 7 2" xfId="40336" xr:uid="{00000000-0005-0000-0000-00001F9D0000}"/>
    <cellStyle name="Porcentagem 6 2 7 2 2" xfId="40337" xr:uid="{00000000-0005-0000-0000-0000209D0000}"/>
    <cellStyle name="Porcentagem 6 2 7 2 2 2" xfId="40338" xr:uid="{00000000-0005-0000-0000-0000219D0000}"/>
    <cellStyle name="Porcentagem 6 2 7 2 2 2 2" xfId="40339" xr:uid="{00000000-0005-0000-0000-0000229D0000}"/>
    <cellStyle name="Porcentagem 6 2 7 2 2 2 3" xfId="40340" xr:uid="{00000000-0005-0000-0000-0000239D0000}"/>
    <cellStyle name="Porcentagem 6 2 7 2 2 2 4" xfId="40341" xr:uid="{00000000-0005-0000-0000-0000249D0000}"/>
    <cellStyle name="Porcentagem 6 2 7 2 2 3" xfId="40342" xr:uid="{00000000-0005-0000-0000-0000259D0000}"/>
    <cellStyle name="Porcentagem 6 2 7 2 2 3 2" xfId="40343" xr:uid="{00000000-0005-0000-0000-0000269D0000}"/>
    <cellStyle name="Porcentagem 6 2 7 2 2 3 3" xfId="40344" xr:uid="{00000000-0005-0000-0000-0000279D0000}"/>
    <cellStyle name="Porcentagem 6 2 7 2 2 4" xfId="40345" xr:uid="{00000000-0005-0000-0000-0000289D0000}"/>
    <cellStyle name="Porcentagem 6 2 7 2 2 5" xfId="40346" xr:uid="{00000000-0005-0000-0000-0000299D0000}"/>
    <cellStyle name="Porcentagem 6 2 7 2 2 6" xfId="40347" xr:uid="{00000000-0005-0000-0000-00002A9D0000}"/>
    <cellStyle name="Porcentagem 6 2 7 2 3" xfId="40348" xr:uid="{00000000-0005-0000-0000-00002B9D0000}"/>
    <cellStyle name="Porcentagem 6 2 7 2 3 2" xfId="40349" xr:uid="{00000000-0005-0000-0000-00002C9D0000}"/>
    <cellStyle name="Porcentagem 6 2 7 2 3 3" xfId="40350" xr:uid="{00000000-0005-0000-0000-00002D9D0000}"/>
    <cellStyle name="Porcentagem 6 2 7 2 3 4" xfId="40351" xr:uid="{00000000-0005-0000-0000-00002E9D0000}"/>
    <cellStyle name="Porcentagem 6 2 7 2 4" xfId="40352" xr:uid="{00000000-0005-0000-0000-00002F9D0000}"/>
    <cellStyle name="Porcentagem 6 2 7 2 4 2" xfId="40353" xr:uid="{00000000-0005-0000-0000-0000309D0000}"/>
    <cellStyle name="Porcentagem 6 2 7 2 4 3" xfId="40354" xr:uid="{00000000-0005-0000-0000-0000319D0000}"/>
    <cellStyle name="Porcentagem 6 2 7 2 4 4" xfId="40355" xr:uid="{00000000-0005-0000-0000-0000329D0000}"/>
    <cellStyle name="Porcentagem 6 2 7 2 5" xfId="40356" xr:uid="{00000000-0005-0000-0000-0000339D0000}"/>
    <cellStyle name="Porcentagem 6 2 7 2 5 2" xfId="40357" xr:uid="{00000000-0005-0000-0000-0000349D0000}"/>
    <cellStyle name="Porcentagem 6 2 7 2 5 3" xfId="40358" xr:uid="{00000000-0005-0000-0000-0000359D0000}"/>
    <cellStyle name="Porcentagem 6 2 7 2 5 4" xfId="40359" xr:uid="{00000000-0005-0000-0000-0000369D0000}"/>
    <cellStyle name="Porcentagem 6 2 7 2 6" xfId="40360" xr:uid="{00000000-0005-0000-0000-0000379D0000}"/>
    <cellStyle name="Porcentagem 6 2 7 2 6 2" xfId="40361" xr:uid="{00000000-0005-0000-0000-0000389D0000}"/>
    <cellStyle name="Porcentagem 6 2 7 2 6 3" xfId="40362" xr:uid="{00000000-0005-0000-0000-0000399D0000}"/>
    <cellStyle name="Porcentagem 6 2 7 2 7" xfId="40363" xr:uid="{00000000-0005-0000-0000-00003A9D0000}"/>
    <cellStyle name="Porcentagem 6 2 7 2 8" xfId="40364" xr:uid="{00000000-0005-0000-0000-00003B9D0000}"/>
    <cellStyle name="Porcentagem 6 2 7 2 9" xfId="40365" xr:uid="{00000000-0005-0000-0000-00003C9D0000}"/>
    <cellStyle name="Porcentagem 6 2 7 3" xfId="40366" xr:uid="{00000000-0005-0000-0000-00003D9D0000}"/>
    <cellStyle name="Porcentagem 6 2 7 3 2" xfId="40367" xr:uid="{00000000-0005-0000-0000-00003E9D0000}"/>
    <cellStyle name="Porcentagem 6 2 7 3 2 2" xfId="40368" xr:uid="{00000000-0005-0000-0000-00003F9D0000}"/>
    <cellStyle name="Porcentagem 6 2 7 3 2 3" xfId="40369" xr:uid="{00000000-0005-0000-0000-0000409D0000}"/>
    <cellStyle name="Porcentagem 6 2 7 3 2 4" xfId="40370" xr:uid="{00000000-0005-0000-0000-0000419D0000}"/>
    <cellStyle name="Porcentagem 6 2 7 3 3" xfId="40371" xr:uid="{00000000-0005-0000-0000-0000429D0000}"/>
    <cellStyle name="Porcentagem 6 2 7 3 3 2" xfId="40372" xr:uid="{00000000-0005-0000-0000-0000439D0000}"/>
    <cellStyle name="Porcentagem 6 2 7 3 3 3" xfId="40373" xr:uid="{00000000-0005-0000-0000-0000449D0000}"/>
    <cellStyle name="Porcentagem 6 2 7 3 4" xfId="40374" xr:uid="{00000000-0005-0000-0000-0000459D0000}"/>
    <cellStyle name="Porcentagem 6 2 7 3 5" xfId="40375" xr:uid="{00000000-0005-0000-0000-0000469D0000}"/>
    <cellStyle name="Porcentagem 6 2 7 3 6" xfId="40376" xr:uid="{00000000-0005-0000-0000-0000479D0000}"/>
    <cellStyle name="Porcentagem 6 2 7 4" xfId="40377" xr:uid="{00000000-0005-0000-0000-0000489D0000}"/>
    <cellStyle name="Porcentagem 6 2 7 4 2" xfId="40378" xr:uid="{00000000-0005-0000-0000-0000499D0000}"/>
    <cellStyle name="Porcentagem 6 2 7 4 3" xfId="40379" xr:uid="{00000000-0005-0000-0000-00004A9D0000}"/>
    <cellStyle name="Porcentagem 6 2 7 4 4" xfId="40380" xr:uid="{00000000-0005-0000-0000-00004B9D0000}"/>
    <cellStyle name="Porcentagem 6 2 7 5" xfId="40381" xr:uid="{00000000-0005-0000-0000-00004C9D0000}"/>
    <cellStyle name="Porcentagem 6 2 7 5 2" xfId="40382" xr:uid="{00000000-0005-0000-0000-00004D9D0000}"/>
    <cellStyle name="Porcentagem 6 2 7 5 3" xfId="40383" xr:uid="{00000000-0005-0000-0000-00004E9D0000}"/>
    <cellStyle name="Porcentagem 6 2 7 5 4" xfId="40384" xr:uid="{00000000-0005-0000-0000-00004F9D0000}"/>
    <cellStyle name="Porcentagem 6 2 7 6" xfId="40385" xr:uid="{00000000-0005-0000-0000-0000509D0000}"/>
    <cellStyle name="Porcentagem 6 2 7 6 2" xfId="40386" xr:uid="{00000000-0005-0000-0000-0000519D0000}"/>
    <cellStyle name="Porcentagem 6 2 7 6 3" xfId="40387" xr:uid="{00000000-0005-0000-0000-0000529D0000}"/>
    <cellStyle name="Porcentagem 6 2 7 6 4" xfId="40388" xr:uid="{00000000-0005-0000-0000-0000539D0000}"/>
    <cellStyle name="Porcentagem 6 2 7 7" xfId="40389" xr:uid="{00000000-0005-0000-0000-0000549D0000}"/>
    <cellStyle name="Porcentagem 6 2 7 7 2" xfId="40390" xr:uid="{00000000-0005-0000-0000-0000559D0000}"/>
    <cellStyle name="Porcentagem 6 2 7 7 3" xfId="40391" xr:uid="{00000000-0005-0000-0000-0000569D0000}"/>
    <cellStyle name="Porcentagem 6 2 7 8" xfId="40392" xr:uid="{00000000-0005-0000-0000-0000579D0000}"/>
    <cellStyle name="Porcentagem 6 2 7 9" xfId="40393" xr:uid="{00000000-0005-0000-0000-0000589D0000}"/>
    <cellStyle name="Porcentagem 6 2 8" xfId="40394" xr:uid="{00000000-0005-0000-0000-0000599D0000}"/>
    <cellStyle name="Porcentagem 6 2 8 2" xfId="40395" xr:uid="{00000000-0005-0000-0000-00005A9D0000}"/>
    <cellStyle name="Porcentagem 6 2 8 2 2" xfId="40396" xr:uid="{00000000-0005-0000-0000-00005B9D0000}"/>
    <cellStyle name="Porcentagem 6 2 8 2 2 2" xfId="40397" xr:uid="{00000000-0005-0000-0000-00005C9D0000}"/>
    <cellStyle name="Porcentagem 6 2 8 2 2 3" xfId="40398" xr:uid="{00000000-0005-0000-0000-00005D9D0000}"/>
    <cellStyle name="Porcentagem 6 2 8 2 2 4" xfId="40399" xr:uid="{00000000-0005-0000-0000-00005E9D0000}"/>
    <cellStyle name="Porcentagem 6 2 8 2 3" xfId="40400" xr:uid="{00000000-0005-0000-0000-00005F9D0000}"/>
    <cellStyle name="Porcentagem 6 2 8 2 3 2" xfId="40401" xr:uid="{00000000-0005-0000-0000-0000609D0000}"/>
    <cellStyle name="Porcentagem 6 2 8 2 3 3" xfId="40402" xr:uid="{00000000-0005-0000-0000-0000619D0000}"/>
    <cellStyle name="Porcentagem 6 2 8 2 4" xfId="40403" xr:uid="{00000000-0005-0000-0000-0000629D0000}"/>
    <cellStyle name="Porcentagem 6 2 8 2 5" xfId="40404" xr:uid="{00000000-0005-0000-0000-0000639D0000}"/>
    <cellStyle name="Porcentagem 6 2 8 2 6" xfId="40405" xr:uid="{00000000-0005-0000-0000-0000649D0000}"/>
    <cellStyle name="Porcentagem 6 2 8 3" xfId="40406" xr:uid="{00000000-0005-0000-0000-0000659D0000}"/>
    <cellStyle name="Porcentagem 6 2 8 3 2" xfId="40407" xr:uid="{00000000-0005-0000-0000-0000669D0000}"/>
    <cellStyle name="Porcentagem 6 2 8 3 3" xfId="40408" xr:uid="{00000000-0005-0000-0000-0000679D0000}"/>
    <cellStyle name="Porcentagem 6 2 8 3 4" xfId="40409" xr:uid="{00000000-0005-0000-0000-0000689D0000}"/>
    <cellStyle name="Porcentagem 6 2 8 4" xfId="40410" xr:uid="{00000000-0005-0000-0000-0000699D0000}"/>
    <cellStyle name="Porcentagem 6 2 8 4 2" xfId="40411" xr:uid="{00000000-0005-0000-0000-00006A9D0000}"/>
    <cellStyle name="Porcentagem 6 2 8 4 3" xfId="40412" xr:uid="{00000000-0005-0000-0000-00006B9D0000}"/>
    <cellStyle name="Porcentagem 6 2 8 4 4" xfId="40413" xr:uid="{00000000-0005-0000-0000-00006C9D0000}"/>
    <cellStyle name="Porcentagem 6 2 8 5" xfId="40414" xr:uid="{00000000-0005-0000-0000-00006D9D0000}"/>
    <cellStyle name="Porcentagem 6 2 8 5 2" xfId="40415" xr:uid="{00000000-0005-0000-0000-00006E9D0000}"/>
    <cellStyle name="Porcentagem 6 2 8 5 3" xfId="40416" xr:uid="{00000000-0005-0000-0000-00006F9D0000}"/>
    <cellStyle name="Porcentagem 6 2 8 5 4" xfId="40417" xr:uid="{00000000-0005-0000-0000-0000709D0000}"/>
    <cellStyle name="Porcentagem 6 2 8 6" xfId="40418" xr:uid="{00000000-0005-0000-0000-0000719D0000}"/>
    <cellStyle name="Porcentagem 6 2 8 6 2" xfId="40419" xr:uid="{00000000-0005-0000-0000-0000729D0000}"/>
    <cellStyle name="Porcentagem 6 2 8 6 3" xfId="40420" xr:uid="{00000000-0005-0000-0000-0000739D0000}"/>
    <cellStyle name="Porcentagem 6 2 8 7" xfId="40421" xr:uid="{00000000-0005-0000-0000-0000749D0000}"/>
    <cellStyle name="Porcentagem 6 2 8 8" xfId="40422" xr:uid="{00000000-0005-0000-0000-0000759D0000}"/>
    <cellStyle name="Porcentagem 6 2 8 9" xfId="40423" xr:uid="{00000000-0005-0000-0000-0000769D0000}"/>
    <cellStyle name="Porcentagem 6 2 9" xfId="40424" xr:uid="{00000000-0005-0000-0000-0000779D0000}"/>
    <cellStyle name="Porcentagem 6 2 9 2" xfId="40425" xr:uid="{00000000-0005-0000-0000-0000789D0000}"/>
    <cellStyle name="Porcentagem 6 2 9 2 2" xfId="40426" xr:uid="{00000000-0005-0000-0000-0000799D0000}"/>
    <cellStyle name="Porcentagem 6 2 9 2 2 2" xfId="40427" xr:uid="{00000000-0005-0000-0000-00007A9D0000}"/>
    <cellStyle name="Porcentagem 6 2 9 2 2 3" xfId="40428" xr:uid="{00000000-0005-0000-0000-00007B9D0000}"/>
    <cellStyle name="Porcentagem 6 2 9 2 2 4" xfId="40429" xr:uid="{00000000-0005-0000-0000-00007C9D0000}"/>
    <cellStyle name="Porcentagem 6 2 9 2 3" xfId="40430" xr:uid="{00000000-0005-0000-0000-00007D9D0000}"/>
    <cellStyle name="Porcentagem 6 2 9 2 3 2" xfId="40431" xr:uid="{00000000-0005-0000-0000-00007E9D0000}"/>
    <cellStyle name="Porcentagem 6 2 9 2 3 3" xfId="40432" xr:uid="{00000000-0005-0000-0000-00007F9D0000}"/>
    <cellStyle name="Porcentagem 6 2 9 2 4" xfId="40433" xr:uid="{00000000-0005-0000-0000-0000809D0000}"/>
    <cellStyle name="Porcentagem 6 2 9 2 5" xfId="40434" xr:uid="{00000000-0005-0000-0000-0000819D0000}"/>
    <cellStyle name="Porcentagem 6 2 9 2 6" xfId="40435" xr:uid="{00000000-0005-0000-0000-0000829D0000}"/>
    <cellStyle name="Porcentagem 6 2 9 3" xfId="40436" xr:uid="{00000000-0005-0000-0000-0000839D0000}"/>
    <cellStyle name="Porcentagem 6 2 9 3 2" xfId="40437" xr:uid="{00000000-0005-0000-0000-0000849D0000}"/>
    <cellStyle name="Porcentagem 6 2 9 3 3" xfId="40438" xr:uid="{00000000-0005-0000-0000-0000859D0000}"/>
    <cellStyle name="Porcentagem 6 2 9 3 4" xfId="40439" xr:uid="{00000000-0005-0000-0000-0000869D0000}"/>
    <cellStyle name="Porcentagem 6 2 9 4" xfId="40440" xr:uid="{00000000-0005-0000-0000-0000879D0000}"/>
    <cellStyle name="Porcentagem 6 2 9 4 2" xfId="40441" xr:uid="{00000000-0005-0000-0000-0000889D0000}"/>
    <cellStyle name="Porcentagem 6 2 9 4 3" xfId="40442" xr:uid="{00000000-0005-0000-0000-0000899D0000}"/>
    <cellStyle name="Porcentagem 6 2 9 4 4" xfId="40443" xr:uid="{00000000-0005-0000-0000-00008A9D0000}"/>
    <cellStyle name="Porcentagem 6 2 9 5" xfId="40444" xr:uid="{00000000-0005-0000-0000-00008B9D0000}"/>
    <cellStyle name="Porcentagem 6 2 9 5 2" xfId="40445" xr:uid="{00000000-0005-0000-0000-00008C9D0000}"/>
    <cellStyle name="Porcentagem 6 2 9 5 3" xfId="40446" xr:uid="{00000000-0005-0000-0000-00008D9D0000}"/>
    <cellStyle name="Porcentagem 6 2 9 5 4" xfId="40447" xr:uid="{00000000-0005-0000-0000-00008E9D0000}"/>
    <cellStyle name="Porcentagem 6 2 9 6" xfId="40448" xr:uid="{00000000-0005-0000-0000-00008F9D0000}"/>
    <cellStyle name="Porcentagem 6 2 9 6 2" xfId="40449" xr:uid="{00000000-0005-0000-0000-0000909D0000}"/>
    <cellStyle name="Porcentagem 6 2 9 6 3" xfId="40450" xr:uid="{00000000-0005-0000-0000-0000919D0000}"/>
    <cellStyle name="Porcentagem 6 2 9 7" xfId="40451" xr:uid="{00000000-0005-0000-0000-0000929D0000}"/>
    <cellStyle name="Porcentagem 6 2 9 8" xfId="40452" xr:uid="{00000000-0005-0000-0000-0000939D0000}"/>
    <cellStyle name="Porcentagem 6 2 9 9" xfId="40453" xr:uid="{00000000-0005-0000-0000-0000949D0000}"/>
    <cellStyle name="Porcentagem 6 20" xfId="40454" xr:uid="{00000000-0005-0000-0000-0000959D0000}"/>
    <cellStyle name="Porcentagem 6 3" xfId="281" xr:uid="{00000000-0005-0000-0000-0000969D0000}"/>
    <cellStyle name="Porcentagem 6 3 10" xfId="40455" xr:uid="{00000000-0005-0000-0000-0000979D0000}"/>
    <cellStyle name="Porcentagem 6 3 10 2" xfId="40456" xr:uid="{00000000-0005-0000-0000-0000989D0000}"/>
    <cellStyle name="Porcentagem 6 3 10 3" xfId="40457" xr:uid="{00000000-0005-0000-0000-0000999D0000}"/>
    <cellStyle name="Porcentagem 6 3 10 4" xfId="40458" xr:uid="{00000000-0005-0000-0000-00009A9D0000}"/>
    <cellStyle name="Porcentagem 6 3 11" xfId="40459" xr:uid="{00000000-0005-0000-0000-00009B9D0000}"/>
    <cellStyle name="Porcentagem 6 3 11 2" xfId="40460" xr:uid="{00000000-0005-0000-0000-00009C9D0000}"/>
    <cellStyle name="Porcentagem 6 3 11 3" xfId="40461" xr:uid="{00000000-0005-0000-0000-00009D9D0000}"/>
    <cellStyle name="Porcentagem 6 3 12" xfId="40462" xr:uid="{00000000-0005-0000-0000-00009E9D0000}"/>
    <cellStyle name="Porcentagem 6 3 13" xfId="40463" xr:uid="{00000000-0005-0000-0000-00009F9D0000}"/>
    <cellStyle name="Porcentagem 6 3 14" xfId="40464" xr:uid="{00000000-0005-0000-0000-0000A09D0000}"/>
    <cellStyle name="Porcentagem 6 3 2" xfId="569" xr:uid="{00000000-0005-0000-0000-0000A19D0000}"/>
    <cellStyle name="Porcentagem 6 3 2 10" xfId="40465" xr:uid="{00000000-0005-0000-0000-0000A29D0000}"/>
    <cellStyle name="Porcentagem 6 3 2 11" xfId="40466" xr:uid="{00000000-0005-0000-0000-0000A39D0000}"/>
    <cellStyle name="Porcentagem 6 3 2 2" xfId="40467" xr:uid="{00000000-0005-0000-0000-0000A49D0000}"/>
    <cellStyle name="Porcentagem 6 3 2 2 10" xfId="40468" xr:uid="{00000000-0005-0000-0000-0000A59D0000}"/>
    <cellStyle name="Porcentagem 6 3 2 2 2" xfId="40469" xr:uid="{00000000-0005-0000-0000-0000A69D0000}"/>
    <cellStyle name="Porcentagem 6 3 2 2 2 2" xfId="40470" xr:uid="{00000000-0005-0000-0000-0000A79D0000}"/>
    <cellStyle name="Porcentagem 6 3 2 2 2 2 2" xfId="40471" xr:uid="{00000000-0005-0000-0000-0000A89D0000}"/>
    <cellStyle name="Porcentagem 6 3 2 2 2 2 2 2" xfId="40472" xr:uid="{00000000-0005-0000-0000-0000A99D0000}"/>
    <cellStyle name="Porcentagem 6 3 2 2 2 2 2 3" xfId="40473" xr:uid="{00000000-0005-0000-0000-0000AA9D0000}"/>
    <cellStyle name="Porcentagem 6 3 2 2 2 2 2 4" xfId="40474" xr:uid="{00000000-0005-0000-0000-0000AB9D0000}"/>
    <cellStyle name="Porcentagem 6 3 2 2 2 2 3" xfId="40475" xr:uid="{00000000-0005-0000-0000-0000AC9D0000}"/>
    <cellStyle name="Porcentagem 6 3 2 2 2 2 3 2" xfId="40476" xr:uid="{00000000-0005-0000-0000-0000AD9D0000}"/>
    <cellStyle name="Porcentagem 6 3 2 2 2 2 3 3" xfId="40477" xr:uid="{00000000-0005-0000-0000-0000AE9D0000}"/>
    <cellStyle name="Porcentagem 6 3 2 2 2 2 4" xfId="40478" xr:uid="{00000000-0005-0000-0000-0000AF9D0000}"/>
    <cellStyle name="Porcentagem 6 3 2 2 2 2 5" xfId="40479" xr:uid="{00000000-0005-0000-0000-0000B09D0000}"/>
    <cellStyle name="Porcentagem 6 3 2 2 2 2 6" xfId="40480" xr:uid="{00000000-0005-0000-0000-0000B19D0000}"/>
    <cellStyle name="Porcentagem 6 3 2 2 2 3" xfId="40481" xr:uid="{00000000-0005-0000-0000-0000B29D0000}"/>
    <cellStyle name="Porcentagem 6 3 2 2 2 3 2" xfId="40482" xr:uid="{00000000-0005-0000-0000-0000B39D0000}"/>
    <cellStyle name="Porcentagem 6 3 2 2 2 3 3" xfId="40483" xr:uid="{00000000-0005-0000-0000-0000B49D0000}"/>
    <cellStyle name="Porcentagem 6 3 2 2 2 3 4" xfId="40484" xr:uid="{00000000-0005-0000-0000-0000B59D0000}"/>
    <cellStyle name="Porcentagem 6 3 2 2 2 4" xfId="40485" xr:uid="{00000000-0005-0000-0000-0000B69D0000}"/>
    <cellStyle name="Porcentagem 6 3 2 2 2 4 2" xfId="40486" xr:uid="{00000000-0005-0000-0000-0000B79D0000}"/>
    <cellStyle name="Porcentagem 6 3 2 2 2 4 3" xfId="40487" xr:uid="{00000000-0005-0000-0000-0000B89D0000}"/>
    <cellStyle name="Porcentagem 6 3 2 2 2 4 4" xfId="40488" xr:uid="{00000000-0005-0000-0000-0000B99D0000}"/>
    <cellStyle name="Porcentagem 6 3 2 2 2 5" xfId="40489" xr:uid="{00000000-0005-0000-0000-0000BA9D0000}"/>
    <cellStyle name="Porcentagem 6 3 2 2 2 5 2" xfId="40490" xr:uid="{00000000-0005-0000-0000-0000BB9D0000}"/>
    <cellStyle name="Porcentagem 6 3 2 2 2 5 3" xfId="40491" xr:uid="{00000000-0005-0000-0000-0000BC9D0000}"/>
    <cellStyle name="Porcentagem 6 3 2 2 2 5 4" xfId="40492" xr:uid="{00000000-0005-0000-0000-0000BD9D0000}"/>
    <cellStyle name="Porcentagem 6 3 2 2 2 6" xfId="40493" xr:uid="{00000000-0005-0000-0000-0000BE9D0000}"/>
    <cellStyle name="Porcentagem 6 3 2 2 2 6 2" xfId="40494" xr:uid="{00000000-0005-0000-0000-0000BF9D0000}"/>
    <cellStyle name="Porcentagem 6 3 2 2 2 6 3" xfId="40495" xr:uid="{00000000-0005-0000-0000-0000C09D0000}"/>
    <cellStyle name="Porcentagem 6 3 2 2 2 7" xfId="40496" xr:uid="{00000000-0005-0000-0000-0000C19D0000}"/>
    <cellStyle name="Porcentagem 6 3 2 2 2 8" xfId="40497" xr:uid="{00000000-0005-0000-0000-0000C29D0000}"/>
    <cellStyle name="Porcentagem 6 3 2 2 2 9" xfId="40498" xr:uid="{00000000-0005-0000-0000-0000C39D0000}"/>
    <cellStyle name="Porcentagem 6 3 2 2 3" xfId="40499" xr:uid="{00000000-0005-0000-0000-0000C49D0000}"/>
    <cellStyle name="Porcentagem 6 3 2 2 3 2" xfId="40500" xr:uid="{00000000-0005-0000-0000-0000C59D0000}"/>
    <cellStyle name="Porcentagem 6 3 2 2 3 2 2" xfId="40501" xr:uid="{00000000-0005-0000-0000-0000C69D0000}"/>
    <cellStyle name="Porcentagem 6 3 2 2 3 2 3" xfId="40502" xr:uid="{00000000-0005-0000-0000-0000C79D0000}"/>
    <cellStyle name="Porcentagem 6 3 2 2 3 2 4" xfId="40503" xr:uid="{00000000-0005-0000-0000-0000C89D0000}"/>
    <cellStyle name="Porcentagem 6 3 2 2 3 3" xfId="40504" xr:uid="{00000000-0005-0000-0000-0000C99D0000}"/>
    <cellStyle name="Porcentagem 6 3 2 2 3 3 2" xfId="40505" xr:uid="{00000000-0005-0000-0000-0000CA9D0000}"/>
    <cellStyle name="Porcentagem 6 3 2 2 3 3 3" xfId="40506" xr:uid="{00000000-0005-0000-0000-0000CB9D0000}"/>
    <cellStyle name="Porcentagem 6 3 2 2 3 4" xfId="40507" xr:uid="{00000000-0005-0000-0000-0000CC9D0000}"/>
    <cellStyle name="Porcentagem 6 3 2 2 3 5" xfId="40508" xr:uid="{00000000-0005-0000-0000-0000CD9D0000}"/>
    <cellStyle name="Porcentagem 6 3 2 2 3 6" xfId="40509" xr:uid="{00000000-0005-0000-0000-0000CE9D0000}"/>
    <cellStyle name="Porcentagem 6 3 2 2 4" xfId="40510" xr:uid="{00000000-0005-0000-0000-0000CF9D0000}"/>
    <cellStyle name="Porcentagem 6 3 2 2 4 2" xfId="40511" xr:uid="{00000000-0005-0000-0000-0000D09D0000}"/>
    <cellStyle name="Porcentagem 6 3 2 2 4 3" xfId="40512" xr:uid="{00000000-0005-0000-0000-0000D19D0000}"/>
    <cellStyle name="Porcentagem 6 3 2 2 4 4" xfId="40513" xr:uid="{00000000-0005-0000-0000-0000D29D0000}"/>
    <cellStyle name="Porcentagem 6 3 2 2 5" xfId="40514" xr:uid="{00000000-0005-0000-0000-0000D39D0000}"/>
    <cellStyle name="Porcentagem 6 3 2 2 5 2" xfId="40515" xr:uid="{00000000-0005-0000-0000-0000D49D0000}"/>
    <cellStyle name="Porcentagem 6 3 2 2 5 3" xfId="40516" xr:uid="{00000000-0005-0000-0000-0000D59D0000}"/>
    <cellStyle name="Porcentagem 6 3 2 2 5 4" xfId="40517" xr:uid="{00000000-0005-0000-0000-0000D69D0000}"/>
    <cellStyle name="Porcentagem 6 3 2 2 6" xfId="40518" xr:uid="{00000000-0005-0000-0000-0000D79D0000}"/>
    <cellStyle name="Porcentagem 6 3 2 2 6 2" xfId="40519" xr:uid="{00000000-0005-0000-0000-0000D89D0000}"/>
    <cellStyle name="Porcentagem 6 3 2 2 6 3" xfId="40520" xr:uid="{00000000-0005-0000-0000-0000D99D0000}"/>
    <cellStyle name="Porcentagem 6 3 2 2 6 4" xfId="40521" xr:uid="{00000000-0005-0000-0000-0000DA9D0000}"/>
    <cellStyle name="Porcentagem 6 3 2 2 7" xfId="40522" xr:uid="{00000000-0005-0000-0000-0000DB9D0000}"/>
    <cellStyle name="Porcentagem 6 3 2 2 7 2" xfId="40523" xr:uid="{00000000-0005-0000-0000-0000DC9D0000}"/>
    <cellStyle name="Porcentagem 6 3 2 2 7 3" xfId="40524" xr:uid="{00000000-0005-0000-0000-0000DD9D0000}"/>
    <cellStyle name="Porcentagem 6 3 2 2 8" xfId="40525" xr:uid="{00000000-0005-0000-0000-0000DE9D0000}"/>
    <cellStyle name="Porcentagem 6 3 2 2 9" xfId="40526" xr:uid="{00000000-0005-0000-0000-0000DF9D0000}"/>
    <cellStyle name="Porcentagem 6 3 2 3" xfId="40527" xr:uid="{00000000-0005-0000-0000-0000E09D0000}"/>
    <cellStyle name="Porcentagem 6 3 2 3 2" xfId="40528" xr:uid="{00000000-0005-0000-0000-0000E19D0000}"/>
    <cellStyle name="Porcentagem 6 3 2 3 2 2" xfId="40529" xr:uid="{00000000-0005-0000-0000-0000E29D0000}"/>
    <cellStyle name="Porcentagem 6 3 2 3 2 2 2" xfId="40530" xr:uid="{00000000-0005-0000-0000-0000E39D0000}"/>
    <cellStyle name="Porcentagem 6 3 2 3 2 2 3" xfId="40531" xr:uid="{00000000-0005-0000-0000-0000E49D0000}"/>
    <cellStyle name="Porcentagem 6 3 2 3 2 2 4" xfId="40532" xr:uid="{00000000-0005-0000-0000-0000E59D0000}"/>
    <cellStyle name="Porcentagem 6 3 2 3 2 3" xfId="40533" xr:uid="{00000000-0005-0000-0000-0000E69D0000}"/>
    <cellStyle name="Porcentagem 6 3 2 3 2 3 2" xfId="40534" xr:uid="{00000000-0005-0000-0000-0000E79D0000}"/>
    <cellStyle name="Porcentagem 6 3 2 3 2 3 3" xfId="40535" xr:uid="{00000000-0005-0000-0000-0000E89D0000}"/>
    <cellStyle name="Porcentagem 6 3 2 3 2 4" xfId="40536" xr:uid="{00000000-0005-0000-0000-0000E99D0000}"/>
    <cellStyle name="Porcentagem 6 3 2 3 2 5" xfId="40537" xr:uid="{00000000-0005-0000-0000-0000EA9D0000}"/>
    <cellStyle name="Porcentagem 6 3 2 3 2 6" xfId="40538" xr:uid="{00000000-0005-0000-0000-0000EB9D0000}"/>
    <cellStyle name="Porcentagem 6 3 2 3 3" xfId="40539" xr:uid="{00000000-0005-0000-0000-0000EC9D0000}"/>
    <cellStyle name="Porcentagem 6 3 2 3 3 2" xfId="40540" xr:uid="{00000000-0005-0000-0000-0000ED9D0000}"/>
    <cellStyle name="Porcentagem 6 3 2 3 3 3" xfId="40541" xr:uid="{00000000-0005-0000-0000-0000EE9D0000}"/>
    <cellStyle name="Porcentagem 6 3 2 3 3 4" xfId="40542" xr:uid="{00000000-0005-0000-0000-0000EF9D0000}"/>
    <cellStyle name="Porcentagem 6 3 2 3 4" xfId="40543" xr:uid="{00000000-0005-0000-0000-0000F09D0000}"/>
    <cellStyle name="Porcentagem 6 3 2 3 4 2" xfId="40544" xr:uid="{00000000-0005-0000-0000-0000F19D0000}"/>
    <cellStyle name="Porcentagem 6 3 2 3 4 3" xfId="40545" xr:uid="{00000000-0005-0000-0000-0000F29D0000}"/>
    <cellStyle name="Porcentagem 6 3 2 3 4 4" xfId="40546" xr:uid="{00000000-0005-0000-0000-0000F39D0000}"/>
    <cellStyle name="Porcentagem 6 3 2 3 5" xfId="40547" xr:uid="{00000000-0005-0000-0000-0000F49D0000}"/>
    <cellStyle name="Porcentagem 6 3 2 3 5 2" xfId="40548" xr:uid="{00000000-0005-0000-0000-0000F59D0000}"/>
    <cellStyle name="Porcentagem 6 3 2 3 5 3" xfId="40549" xr:uid="{00000000-0005-0000-0000-0000F69D0000}"/>
    <cellStyle name="Porcentagem 6 3 2 3 5 4" xfId="40550" xr:uid="{00000000-0005-0000-0000-0000F79D0000}"/>
    <cellStyle name="Porcentagem 6 3 2 3 6" xfId="40551" xr:uid="{00000000-0005-0000-0000-0000F89D0000}"/>
    <cellStyle name="Porcentagem 6 3 2 3 6 2" xfId="40552" xr:uid="{00000000-0005-0000-0000-0000F99D0000}"/>
    <cellStyle name="Porcentagem 6 3 2 3 6 3" xfId="40553" xr:uid="{00000000-0005-0000-0000-0000FA9D0000}"/>
    <cellStyle name="Porcentagem 6 3 2 3 7" xfId="40554" xr:uid="{00000000-0005-0000-0000-0000FB9D0000}"/>
    <cellStyle name="Porcentagem 6 3 2 3 8" xfId="40555" xr:uid="{00000000-0005-0000-0000-0000FC9D0000}"/>
    <cellStyle name="Porcentagem 6 3 2 3 9" xfId="40556" xr:uid="{00000000-0005-0000-0000-0000FD9D0000}"/>
    <cellStyle name="Porcentagem 6 3 2 4" xfId="40557" xr:uid="{00000000-0005-0000-0000-0000FE9D0000}"/>
    <cellStyle name="Porcentagem 6 3 2 4 2" xfId="40558" xr:uid="{00000000-0005-0000-0000-0000FF9D0000}"/>
    <cellStyle name="Porcentagem 6 3 2 4 2 2" xfId="40559" xr:uid="{00000000-0005-0000-0000-0000009E0000}"/>
    <cellStyle name="Porcentagem 6 3 2 4 2 3" xfId="40560" xr:uid="{00000000-0005-0000-0000-0000019E0000}"/>
    <cellStyle name="Porcentagem 6 3 2 4 2 4" xfId="40561" xr:uid="{00000000-0005-0000-0000-0000029E0000}"/>
    <cellStyle name="Porcentagem 6 3 2 4 3" xfId="40562" xr:uid="{00000000-0005-0000-0000-0000039E0000}"/>
    <cellStyle name="Porcentagem 6 3 2 4 3 2" xfId="40563" xr:uid="{00000000-0005-0000-0000-0000049E0000}"/>
    <cellStyle name="Porcentagem 6 3 2 4 3 3" xfId="40564" xr:uid="{00000000-0005-0000-0000-0000059E0000}"/>
    <cellStyle name="Porcentagem 6 3 2 4 4" xfId="40565" xr:uid="{00000000-0005-0000-0000-0000069E0000}"/>
    <cellStyle name="Porcentagem 6 3 2 4 5" xfId="40566" xr:uid="{00000000-0005-0000-0000-0000079E0000}"/>
    <cellStyle name="Porcentagem 6 3 2 4 6" xfId="40567" xr:uid="{00000000-0005-0000-0000-0000089E0000}"/>
    <cellStyle name="Porcentagem 6 3 2 5" xfId="40568" xr:uid="{00000000-0005-0000-0000-0000099E0000}"/>
    <cellStyle name="Porcentagem 6 3 2 5 2" xfId="40569" xr:uid="{00000000-0005-0000-0000-00000A9E0000}"/>
    <cellStyle name="Porcentagem 6 3 2 5 3" xfId="40570" xr:uid="{00000000-0005-0000-0000-00000B9E0000}"/>
    <cellStyle name="Porcentagem 6 3 2 5 4" xfId="40571" xr:uid="{00000000-0005-0000-0000-00000C9E0000}"/>
    <cellStyle name="Porcentagem 6 3 2 6" xfId="40572" xr:uid="{00000000-0005-0000-0000-00000D9E0000}"/>
    <cellStyle name="Porcentagem 6 3 2 6 2" xfId="40573" xr:uid="{00000000-0005-0000-0000-00000E9E0000}"/>
    <cellStyle name="Porcentagem 6 3 2 6 3" xfId="40574" xr:uid="{00000000-0005-0000-0000-00000F9E0000}"/>
    <cellStyle name="Porcentagem 6 3 2 6 4" xfId="40575" xr:uid="{00000000-0005-0000-0000-0000109E0000}"/>
    <cellStyle name="Porcentagem 6 3 2 7" xfId="40576" xr:uid="{00000000-0005-0000-0000-0000119E0000}"/>
    <cellStyle name="Porcentagem 6 3 2 7 2" xfId="40577" xr:uid="{00000000-0005-0000-0000-0000129E0000}"/>
    <cellStyle name="Porcentagem 6 3 2 7 3" xfId="40578" xr:uid="{00000000-0005-0000-0000-0000139E0000}"/>
    <cellStyle name="Porcentagem 6 3 2 7 4" xfId="40579" xr:uid="{00000000-0005-0000-0000-0000149E0000}"/>
    <cellStyle name="Porcentagem 6 3 2 8" xfId="40580" xr:uid="{00000000-0005-0000-0000-0000159E0000}"/>
    <cellStyle name="Porcentagem 6 3 2 8 2" xfId="40581" xr:uid="{00000000-0005-0000-0000-0000169E0000}"/>
    <cellStyle name="Porcentagem 6 3 2 8 3" xfId="40582" xr:uid="{00000000-0005-0000-0000-0000179E0000}"/>
    <cellStyle name="Porcentagem 6 3 2 9" xfId="40583" xr:uid="{00000000-0005-0000-0000-0000189E0000}"/>
    <cellStyle name="Porcentagem 6 3 3" xfId="40584" xr:uid="{00000000-0005-0000-0000-0000199E0000}"/>
    <cellStyle name="Porcentagem 6 3 3 10" xfId="40585" xr:uid="{00000000-0005-0000-0000-00001A9E0000}"/>
    <cellStyle name="Porcentagem 6 3 3 2" xfId="40586" xr:uid="{00000000-0005-0000-0000-00001B9E0000}"/>
    <cellStyle name="Porcentagem 6 3 3 2 2" xfId="40587" xr:uid="{00000000-0005-0000-0000-00001C9E0000}"/>
    <cellStyle name="Porcentagem 6 3 3 2 2 2" xfId="40588" xr:uid="{00000000-0005-0000-0000-00001D9E0000}"/>
    <cellStyle name="Porcentagem 6 3 3 2 2 2 2" xfId="40589" xr:uid="{00000000-0005-0000-0000-00001E9E0000}"/>
    <cellStyle name="Porcentagem 6 3 3 2 2 2 3" xfId="40590" xr:uid="{00000000-0005-0000-0000-00001F9E0000}"/>
    <cellStyle name="Porcentagem 6 3 3 2 2 2 4" xfId="40591" xr:uid="{00000000-0005-0000-0000-0000209E0000}"/>
    <cellStyle name="Porcentagem 6 3 3 2 2 3" xfId="40592" xr:uid="{00000000-0005-0000-0000-0000219E0000}"/>
    <cellStyle name="Porcentagem 6 3 3 2 2 3 2" xfId="40593" xr:uid="{00000000-0005-0000-0000-0000229E0000}"/>
    <cellStyle name="Porcentagem 6 3 3 2 2 3 3" xfId="40594" xr:uid="{00000000-0005-0000-0000-0000239E0000}"/>
    <cellStyle name="Porcentagem 6 3 3 2 2 4" xfId="40595" xr:uid="{00000000-0005-0000-0000-0000249E0000}"/>
    <cellStyle name="Porcentagem 6 3 3 2 2 5" xfId="40596" xr:uid="{00000000-0005-0000-0000-0000259E0000}"/>
    <cellStyle name="Porcentagem 6 3 3 2 2 6" xfId="40597" xr:uid="{00000000-0005-0000-0000-0000269E0000}"/>
    <cellStyle name="Porcentagem 6 3 3 2 3" xfId="40598" xr:uid="{00000000-0005-0000-0000-0000279E0000}"/>
    <cellStyle name="Porcentagem 6 3 3 2 3 2" xfId="40599" xr:uid="{00000000-0005-0000-0000-0000289E0000}"/>
    <cellStyle name="Porcentagem 6 3 3 2 3 3" xfId="40600" xr:uid="{00000000-0005-0000-0000-0000299E0000}"/>
    <cellStyle name="Porcentagem 6 3 3 2 3 4" xfId="40601" xr:uid="{00000000-0005-0000-0000-00002A9E0000}"/>
    <cellStyle name="Porcentagem 6 3 3 2 4" xfId="40602" xr:uid="{00000000-0005-0000-0000-00002B9E0000}"/>
    <cellStyle name="Porcentagem 6 3 3 2 4 2" xfId="40603" xr:uid="{00000000-0005-0000-0000-00002C9E0000}"/>
    <cellStyle name="Porcentagem 6 3 3 2 4 3" xfId="40604" xr:uid="{00000000-0005-0000-0000-00002D9E0000}"/>
    <cellStyle name="Porcentagem 6 3 3 2 4 4" xfId="40605" xr:uid="{00000000-0005-0000-0000-00002E9E0000}"/>
    <cellStyle name="Porcentagem 6 3 3 2 5" xfId="40606" xr:uid="{00000000-0005-0000-0000-00002F9E0000}"/>
    <cellStyle name="Porcentagem 6 3 3 2 5 2" xfId="40607" xr:uid="{00000000-0005-0000-0000-0000309E0000}"/>
    <cellStyle name="Porcentagem 6 3 3 2 5 3" xfId="40608" xr:uid="{00000000-0005-0000-0000-0000319E0000}"/>
    <cellStyle name="Porcentagem 6 3 3 2 5 4" xfId="40609" xr:uid="{00000000-0005-0000-0000-0000329E0000}"/>
    <cellStyle name="Porcentagem 6 3 3 2 6" xfId="40610" xr:uid="{00000000-0005-0000-0000-0000339E0000}"/>
    <cellStyle name="Porcentagem 6 3 3 2 6 2" xfId="40611" xr:uid="{00000000-0005-0000-0000-0000349E0000}"/>
    <cellStyle name="Porcentagem 6 3 3 2 6 3" xfId="40612" xr:uid="{00000000-0005-0000-0000-0000359E0000}"/>
    <cellStyle name="Porcentagem 6 3 3 2 7" xfId="40613" xr:uid="{00000000-0005-0000-0000-0000369E0000}"/>
    <cellStyle name="Porcentagem 6 3 3 2 8" xfId="40614" xr:uid="{00000000-0005-0000-0000-0000379E0000}"/>
    <cellStyle name="Porcentagem 6 3 3 2 9" xfId="40615" xr:uid="{00000000-0005-0000-0000-0000389E0000}"/>
    <cellStyle name="Porcentagem 6 3 3 3" xfId="40616" xr:uid="{00000000-0005-0000-0000-0000399E0000}"/>
    <cellStyle name="Porcentagem 6 3 3 3 2" xfId="40617" xr:uid="{00000000-0005-0000-0000-00003A9E0000}"/>
    <cellStyle name="Porcentagem 6 3 3 3 2 2" xfId="40618" xr:uid="{00000000-0005-0000-0000-00003B9E0000}"/>
    <cellStyle name="Porcentagem 6 3 3 3 2 3" xfId="40619" xr:uid="{00000000-0005-0000-0000-00003C9E0000}"/>
    <cellStyle name="Porcentagem 6 3 3 3 2 4" xfId="40620" xr:uid="{00000000-0005-0000-0000-00003D9E0000}"/>
    <cellStyle name="Porcentagem 6 3 3 3 3" xfId="40621" xr:uid="{00000000-0005-0000-0000-00003E9E0000}"/>
    <cellStyle name="Porcentagem 6 3 3 3 3 2" xfId="40622" xr:uid="{00000000-0005-0000-0000-00003F9E0000}"/>
    <cellStyle name="Porcentagem 6 3 3 3 3 3" xfId="40623" xr:uid="{00000000-0005-0000-0000-0000409E0000}"/>
    <cellStyle name="Porcentagem 6 3 3 3 4" xfId="40624" xr:uid="{00000000-0005-0000-0000-0000419E0000}"/>
    <cellStyle name="Porcentagem 6 3 3 3 5" xfId="40625" xr:uid="{00000000-0005-0000-0000-0000429E0000}"/>
    <cellStyle name="Porcentagem 6 3 3 3 6" xfId="40626" xr:uid="{00000000-0005-0000-0000-0000439E0000}"/>
    <cellStyle name="Porcentagem 6 3 3 4" xfId="40627" xr:uid="{00000000-0005-0000-0000-0000449E0000}"/>
    <cellStyle name="Porcentagem 6 3 3 4 2" xfId="40628" xr:uid="{00000000-0005-0000-0000-0000459E0000}"/>
    <cellStyle name="Porcentagem 6 3 3 4 3" xfId="40629" xr:uid="{00000000-0005-0000-0000-0000469E0000}"/>
    <cellStyle name="Porcentagem 6 3 3 4 4" xfId="40630" xr:uid="{00000000-0005-0000-0000-0000479E0000}"/>
    <cellStyle name="Porcentagem 6 3 3 5" xfId="40631" xr:uid="{00000000-0005-0000-0000-0000489E0000}"/>
    <cellStyle name="Porcentagem 6 3 3 5 2" xfId="40632" xr:uid="{00000000-0005-0000-0000-0000499E0000}"/>
    <cellStyle name="Porcentagem 6 3 3 5 3" xfId="40633" xr:uid="{00000000-0005-0000-0000-00004A9E0000}"/>
    <cellStyle name="Porcentagem 6 3 3 5 4" xfId="40634" xr:uid="{00000000-0005-0000-0000-00004B9E0000}"/>
    <cellStyle name="Porcentagem 6 3 3 6" xfId="40635" xr:uid="{00000000-0005-0000-0000-00004C9E0000}"/>
    <cellStyle name="Porcentagem 6 3 3 6 2" xfId="40636" xr:uid="{00000000-0005-0000-0000-00004D9E0000}"/>
    <cellStyle name="Porcentagem 6 3 3 6 3" xfId="40637" xr:uid="{00000000-0005-0000-0000-00004E9E0000}"/>
    <cellStyle name="Porcentagem 6 3 3 6 4" xfId="40638" xr:uid="{00000000-0005-0000-0000-00004F9E0000}"/>
    <cellStyle name="Porcentagem 6 3 3 7" xfId="40639" xr:uid="{00000000-0005-0000-0000-0000509E0000}"/>
    <cellStyle name="Porcentagem 6 3 3 7 2" xfId="40640" xr:uid="{00000000-0005-0000-0000-0000519E0000}"/>
    <cellStyle name="Porcentagem 6 3 3 7 3" xfId="40641" xr:uid="{00000000-0005-0000-0000-0000529E0000}"/>
    <cellStyle name="Porcentagem 6 3 3 8" xfId="40642" xr:uid="{00000000-0005-0000-0000-0000539E0000}"/>
    <cellStyle name="Porcentagem 6 3 3 9" xfId="40643" xr:uid="{00000000-0005-0000-0000-0000549E0000}"/>
    <cellStyle name="Porcentagem 6 3 4" xfId="40644" xr:uid="{00000000-0005-0000-0000-0000559E0000}"/>
    <cellStyle name="Porcentagem 6 3 4 2" xfId="40645" xr:uid="{00000000-0005-0000-0000-0000569E0000}"/>
    <cellStyle name="Porcentagem 6 3 4 2 2" xfId="40646" xr:uid="{00000000-0005-0000-0000-0000579E0000}"/>
    <cellStyle name="Porcentagem 6 3 4 2 2 2" xfId="40647" xr:uid="{00000000-0005-0000-0000-0000589E0000}"/>
    <cellStyle name="Porcentagem 6 3 4 2 2 3" xfId="40648" xr:uid="{00000000-0005-0000-0000-0000599E0000}"/>
    <cellStyle name="Porcentagem 6 3 4 2 2 4" xfId="40649" xr:uid="{00000000-0005-0000-0000-00005A9E0000}"/>
    <cellStyle name="Porcentagem 6 3 4 2 3" xfId="40650" xr:uid="{00000000-0005-0000-0000-00005B9E0000}"/>
    <cellStyle name="Porcentagem 6 3 4 2 3 2" xfId="40651" xr:uid="{00000000-0005-0000-0000-00005C9E0000}"/>
    <cellStyle name="Porcentagem 6 3 4 2 3 3" xfId="40652" xr:uid="{00000000-0005-0000-0000-00005D9E0000}"/>
    <cellStyle name="Porcentagem 6 3 4 2 4" xfId="40653" xr:uid="{00000000-0005-0000-0000-00005E9E0000}"/>
    <cellStyle name="Porcentagem 6 3 4 2 5" xfId="40654" xr:uid="{00000000-0005-0000-0000-00005F9E0000}"/>
    <cellStyle name="Porcentagem 6 3 4 2 6" xfId="40655" xr:uid="{00000000-0005-0000-0000-0000609E0000}"/>
    <cellStyle name="Porcentagem 6 3 4 3" xfId="40656" xr:uid="{00000000-0005-0000-0000-0000619E0000}"/>
    <cellStyle name="Porcentagem 6 3 4 3 2" xfId="40657" xr:uid="{00000000-0005-0000-0000-0000629E0000}"/>
    <cellStyle name="Porcentagem 6 3 4 3 3" xfId="40658" xr:uid="{00000000-0005-0000-0000-0000639E0000}"/>
    <cellStyle name="Porcentagem 6 3 4 3 4" xfId="40659" xr:uid="{00000000-0005-0000-0000-0000649E0000}"/>
    <cellStyle name="Porcentagem 6 3 4 4" xfId="40660" xr:uid="{00000000-0005-0000-0000-0000659E0000}"/>
    <cellStyle name="Porcentagem 6 3 4 4 2" xfId="40661" xr:uid="{00000000-0005-0000-0000-0000669E0000}"/>
    <cellStyle name="Porcentagem 6 3 4 4 3" xfId="40662" xr:uid="{00000000-0005-0000-0000-0000679E0000}"/>
    <cellStyle name="Porcentagem 6 3 4 4 4" xfId="40663" xr:uid="{00000000-0005-0000-0000-0000689E0000}"/>
    <cellStyle name="Porcentagem 6 3 4 5" xfId="40664" xr:uid="{00000000-0005-0000-0000-0000699E0000}"/>
    <cellStyle name="Porcentagem 6 3 4 5 2" xfId="40665" xr:uid="{00000000-0005-0000-0000-00006A9E0000}"/>
    <cellStyle name="Porcentagem 6 3 4 5 3" xfId="40666" xr:uid="{00000000-0005-0000-0000-00006B9E0000}"/>
    <cellStyle name="Porcentagem 6 3 4 5 4" xfId="40667" xr:uid="{00000000-0005-0000-0000-00006C9E0000}"/>
    <cellStyle name="Porcentagem 6 3 4 6" xfId="40668" xr:uid="{00000000-0005-0000-0000-00006D9E0000}"/>
    <cellStyle name="Porcentagem 6 3 4 6 2" xfId="40669" xr:uid="{00000000-0005-0000-0000-00006E9E0000}"/>
    <cellStyle name="Porcentagem 6 3 4 6 3" xfId="40670" xr:uid="{00000000-0005-0000-0000-00006F9E0000}"/>
    <cellStyle name="Porcentagem 6 3 4 7" xfId="40671" xr:uid="{00000000-0005-0000-0000-0000709E0000}"/>
    <cellStyle name="Porcentagem 6 3 4 8" xfId="40672" xr:uid="{00000000-0005-0000-0000-0000719E0000}"/>
    <cellStyle name="Porcentagem 6 3 4 9" xfId="40673" xr:uid="{00000000-0005-0000-0000-0000729E0000}"/>
    <cellStyle name="Porcentagem 6 3 5" xfId="40674" xr:uid="{00000000-0005-0000-0000-0000739E0000}"/>
    <cellStyle name="Porcentagem 6 3 5 2" xfId="40675" xr:uid="{00000000-0005-0000-0000-0000749E0000}"/>
    <cellStyle name="Porcentagem 6 3 5 2 2" xfId="40676" xr:uid="{00000000-0005-0000-0000-0000759E0000}"/>
    <cellStyle name="Porcentagem 6 3 5 2 2 2" xfId="40677" xr:uid="{00000000-0005-0000-0000-0000769E0000}"/>
    <cellStyle name="Porcentagem 6 3 5 2 2 3" xfId="40678" xr:uid="{00000000-0005-0000-0000-0000779E0000}"/>
    <cellStyle name="Porcentagem 6 3 5 2 2 4" xfId="40679" xr:uid="{00000000-0005-0000-0000-0000789E0000}"/>
    <cellStyle name="Porcentagem 6 3 5 2 3" xfId="40680" xr:uid="{00000000-0005-0000-0000-0000799E0000}"/>
    <cellStyle name="Porcentagem 6 3 5 2 3 2" xfId="40681" xr:uid="{00000000-0005-0000-0000-00007A9E0000}"/>
    <cellStyle name="Porcentagem 6 3 5 2 3 3" xfId="40682" xr:uid="{00000000-0005-0000-0000-00007B9E0000}"/>
    <cellStyle name="Porcentagem 6 3 5 2 4" xfId="40683" xr:uid="{00000000-0005-0000-0000-00007C9E0000}"/>
    <cellStyle name="Porcentagem 6 3 5 2 5" xfId="40684" xr:uid="{00000000-0005-0000-0000-00007D9E0000}"/>
    <cellStyle name="Porcentagem 6 3 5 2 6" xfId="40685" xr:uid="{00000000-0005-0000-0000-00007E9E0000}"/>
    <cellStyle name="Porcentagem 6 3 5 3" xfId="40686" xr:uid="{00000000-0005-0000-0000-00007F9E0000}"/>
    <cellStyle name="Porcentagem 6 3 5 3 2" xfId="40687" xr:uid="{00000000-0005-0000-0000-0000809E0000}"/>
    <cellStyle name="Porcentagem 6 3 5 3 3" xfId="40688" xr:uid="{00000000-0005-0000-0000-0000819E0000}"/>
    <cellStyle name="Porcentagem 6 3 5 3 4" xfId="40689" xr:uid="{00000000-0005-0000-0000-0000829E0000}"/>
    <cellStyle name="Porcentagem 6 3 5 4" xfId="40690" xr:uid="{00000000-0005-0000-0000-0000839E0000}"/>
    <cellStyle name="Porcentagem 6 3 5 4 2" xfId="40691" xr:uid="{00000000-0005-0000-0000-0000849E0000}"/>
    <cellStyle name="Porcentagem 6 3 5 4 3" xfId="40692" xr:uid="{00000000-0005-0000-0000-0000859E0000}"/>
    <cellStyle name="Porcentagem 6 3 5 4 4" xfId="40693" xr:uid="{00000000-0005-0000-0000-0000869E0000}"/>
    <cellStyle name="Porcentagem 6 3 5 5" xfId="40694" xr:uid="{00000000-0005-0000-0000-0000879E0000}"/>
    <cellStyle name="Porcentagem 6 3 5 5 2" xfId="40695" xr:uid="{00000000-0005-0000-0000-0000889E0000}"/>
    <cellStyle name="Porcentagem 6 3 5 5 3" xfId="40696" xr:uid="{00000000-0005-0000-0000-0000899E0000}"/>
    <cellStyle name="Porcentagem 6 3 5 5 4" xfId="40697" xr:uid="{00000000-0005-0000-0000-00008A9E0000}"/>
    <cellStyle name="Porcentagem 6 3 5 6" xfId="40698" xr:uid="{00000000-0005-0000-0000-00008B9E0000}"/>
    <cellStyle name="Porcentagem 6 3 5 6 2" xfId="40699" xr:uid="{00000000-0005-0000-0000-00008C9E0000}"/>
    <cellStyle name="Porcentagem 6 3 5 6 3" xfId="40700" xr:uid="{00000000-0005-0000-0000-00008D9E0000}"/>
    <cellStyle name="Porcentagem 6 3 5 7" xfId="40701" xr:uid="{00000000-0005-0000-0000-00008E9E0000}"/>
    <cellStyle name="Porcentagem 6 3 5 8" xfId="40702" xr:uid="{00000000-0005-0000-0000-00008F9E0000}"/>
    <cellStyle name="Porcentagem 6 3 5 9" xfId="40703" xr:uid="{00000000-0005-0000-0000-0000909E0000}"/>
    <cellStyle name="Porcentagem 6 3 6" xfId="40704" xr:uid="{00000000-0005-0000-0000-0000919E0000}"/>
    <cellStyle name="Porcentagem 6 3 6 2" xfId="40705" xr:uid="{00000000-0005-0000-0000-0000929E0000}"/>
    <cellStyle name="Porcentagem 6 3 6 2 2" xfId="40706" xr:uid="{00000000-0005-0000-0000-0000939E0000}"/>
    <cellStyle name="Porcentagem 6 3 6 2 2 2" xfId="40707" xr:uid="{00000000-0005-0000-0000-0000949E0000}"/>
    <cellStyle name="Porcentagem 6 3 6 2 2 3" xfId="40708" xr:uid="{00000000-0005-0000-0000-0000959E0000}"/>
    <cellStyle name="Porcentagem 6 3 6 2 2 4" xfId="40709" xr:uid="{00000000-0005-0000-0000-0000969E0000}"/>
    <cellStyle name="Porcentagem 6 3 6 2 3" xfId="40710" xr:uid="{00000000-0005-0000-0000-0000979E0000}"/>
    <cellStyle name="Porcentagem 6 3 6 2 3 2" xfId="40711" xr:uid="{00000000-0005-0000-0000-0000989E0000}"/>
    <cellStyle name="Porcentagem 6 3 6 2 3 3" xfId="40712" xr:uid="{00000000-0005-0000-0000-0000999E0000}"/>
    <cellStyle name="Porcentagem 6 3 6 2 4" xfId="40713" xr:uid="{00000000-0005-0000-0000-00009A9E0000}"/>
    <cellStyle name="Porcentagem 6 3 6 2 5" xfId="40714" xr:uid="{00000000-0005-0000-0000-00009B9E0000}"/>
    <cellStyle name="Porcentagem 6 3 6 2 6" xfId="40715" xr:uid="{00000000-0005-0000-0000-00009C9E0000}"/>
    <cellStyle name="Porcentagem 6 3 6 3" xfId="40716" xr:uid="{00000000-0005-0000-0000-00009D9E0000}"/>
    <cellStyle name="Porcentagem 6 3 6 3 2" xfId="40717" xr:uid="{00000000-0005-0000-0000-00009E9E0000}"/>
    <cellStyle name="Porcentagem 6 3 6 3 3" xfId="40718" xr:uid="{00000000-0005-0000-0000-00009F9E0000}"/>
    <cellStyle name="Porcentagem 6 3 6 3 4" xfId="40719" xr:uid="{00000000-0005-0000-0000-0000A09E0000}"/>
    <cellStyle name="Porcentagem 6 3 6 4" xfId="40720" xr:uid="{00000000-0005-0000-0000-0000A19E0000}"/>
    <cellStyle name="Porcentagem 6 3 6 4 2" xfId="40721" xr:uid="{00000000-0005-0000-0000-0000A29E0000}"/>
    <cellStyle name="Porcentagem 6 3 6 4 3" xfId="40722" xr:uid="{00000000-0005-0000-0000-0000A39E0000}"/>
    <cellStyle name="Porcentagem 6 3 6 4 4" xfId="40723" xr:uid="{00000000-0005-0000-0000-0000A49E0000}"/>
    <cellStyle name="Porcentagem 6 3 6 5" xfId="40724" xr:uid="{00000000-0005-0000-0000-0000A59E0000}"/>
    <cellStyle name="Porcentagem 6 3 6 5 2" xfId="40725" xr:uid="{00000000-0005-0000-0000-0000A69E0000}"/>
    <cellStyle name="Porcentagem 6 3 6 5 3" xfId="40726" xr:uid="{00000000-0005-0000-0000-0000A79E0000}"/>
    <cellStyle name="Porcentagem 6 3 6 6" xfId="40727" xr:uid="{00000000-0005-0000-0000-0000A89E0000}"/>
    <cellStyle name="Porcentagem 6 3 6 7" xfId="40728" xr:uid="{00000000-0005-0000-0000-0000A99E0000}"/>
    <cellStyle name="Porcentagem 6 3 6 8" xfId="40729" xr:uid="{00000000-0005-0000-0000-0000AA9E0000}"/>
    <cellStyle name="Porcentagem 6 3 7" xfId="40730" xr:uid="{00000000-0005-0000-0000-0000AB9E0000}"/>
    <cellStyle name="Porcentagem 6 3 7 2" xfId="40731" xr:uid="{00000000-0005-0000-0000-0000AC9E0000}"/>
    <cellStyle name="Porcentagem 6 3 7 2 2" xfId="40732" xr:uid="{00000000-0005-0000-0000-0000AD9E0000}"/>
    <cellStyle name="Porcentagem 6 3 7 2 3" xfId="40733" xr:uid="{00000000-0005-0000-0000-0000AE9E0000}"/>
    <cellStyle name="Porcentagem 6 3 7 2 4" xfId="40734" xr:uid="{00000000-0005-0000-0000-0000AF9E0000}"/>
    <cellStyle name="Porcentagem 6 3 7 3" xfId="40735" xr:uid="{00000000-0005-0000-0000-0000B09E0000}"/>
    <cellStyle name="Porcentagem 6 3 7 3 2" xfId="40736" xr:uid="{00000000-0005-0000-0000-0000B19E0000}"/>
    <cellStyle name="Porcentagem 6 3 7 3 3" xfId="40737" xr:uid="{00000000-0005-0000-0000-0000B29E0000}"/>
    <cellStyle name="Porcentagem 6 3 7 4" xfId="40738" xr:uid="{00000000-0005-0000-0000-0000B39E0000}"/>
    <cellStyle name="Porcentagem 6 3 7 5" xfId="40739" xr:uid="{00000000-0005-0000-0000-0000B49E0000}"/>
    <cellStyle name="Porcentagem 6 3 7 6" xfId="40740" xr:uid="{00000000-0005-0000-0000-0000B59E0000}"/>
    <cellStyle name="Porcentagem 6 3 8" xfId="40741" xr:uid="{00000000-0005-0000-0000-0000B69E0000}"/>
    <cellStyle name="Porcentagem 6 3 8 2" xfId="40742" xr:uid="{00000000-0005-0000-0000-0000B79E0000}"/>
    <cellStyle name="Porcentagem 6 3 8 3" xfId="40743" xr:uid="{00000000-0005-0000-0000-0000B89E0000}"/>
    <cellStyle name="Porcentagem 6 3 8 4" xfId="40744" xr:uid="{00000000-0005-0000-0000-0000B99E0000}"/>
    <cellStyle name="Porcentagem 6 3 9" xfId="40745" xr:uid="{00000000-0005-0000-0000-0000BA9E0000}"/>
    <cellStyle name="Porcentagem 6 3 9 2" xfId="40746" xr:uid="{00000000-0005-0000-0000-0000BB9E0000}"/>
    <cellStyle name="Porcentagem 6 3 9 3" xfId="40747" xr:uid="{00000000-0005-0000-0000-0000BC9E0000}"/>
    <cellStyle name="Porcentagem 6 3 9 4" xfId="40748" xr:uid="{00000000-0005-0000-0000-0000BD9E0000}"/>
    <cellStyle name="Porcentagem 6 4" xfId="332" xr:uid="{00000000-0005-0000-0000-0000BE9E0000}"/>
    <cellStyle name="Porcentagem 6 4 10" xfId="40749" xr:uid="{00000000-0005-0000-0000-0000BF9E0000}"/>
    <cellStyle name="Porcentagem 6 4 10 2" xfId="40750" xr:uid="{00000000-0005-0000-0000-0000C09E0000}"/>
    <cellStyle name="Porcentagem 6 4 10 3" xfId="40751" xr:uid="{00000000-0005-0000-0000-0000C19E0000}"/>
    <cellStyle name="Porcentagem 6 4 10 4" xfId="40752" xr:uid="{00000000-0005-0000-0000-0000C29E0000}"/>
    <cellStyle name="Porcentagem 6 4 11" xfId="40753" xr:uid="{00000000-0005-0000-0000-0000C39E0000}"/>
    <cellStyle name="Porcentagem 6 4 11 2" xfId="40754" xr:uid="{00000000-0005-0000-0000-0000C49E0000}"/>
    <cellStyle name="Porcentagem 6 4 11 3" xfId="40755" xr:uid="{00000000-0005-0000-0000-0000C59E0000}"/>
    <cellStyle name="Porcentagem 6 4 12" xfId="40756" xr:uid="{00000000-0005-0000-0000-0000C69E0000}"/>
    <cellStyle name="Porcentagem 6 4 13" xfId="40757" xr:uid="{00000000-0005-0000-0000-0000C79E0000}"/>
    <cellStyle name="Porcentagem 6 4 14" xfId="40758" xr:uid="{00000000-0005-0000-0000-0000C89E0000}"/>
    <cellStyle name="Porcentagem 6 4 2" xfId="40759" xr:uid="{00000000-0005-0000-0000-0000C99E0000}"/>
    <cellStyle name="Porcentagem 6 4 2 10" xfId="40760" xr:uid="{00000000-0005-0000-0000-0000CA9E0000}"/>
    <cellStyle name="Porcentagem 6 4 2 11" xfId="40761" xr:uid="{00000000-0005-0000-0000-0000CB9E0000}"/>
    <cellStyle name="Porcentagem 6 4 2 2" xfId="40762" xr:uid="{00000000-0005-0000-0000-0000CC9E0000}"/>
    <cellStyle name="Porcentagem 6 4 2 2 10" xfId="40763" xr:uid="{00000000-0005-0000-0000-0000CD9E0000}"/>
    <cellStyle name="Porcentagem 6 4 2 2 2" xfId="40764" xr:uid="{00000000-0005-0000-0000-0000CE9E0000}"/>
    <cellStyle name="Porcentagem 6 4 2 2 2 2" xfId="40765" xr:uid="{00000000-0005-0000-0000-0000CF9E0000}"/>
    <cellStyle name="Porcentagem 6 4 2 2 2 2 2" xfId="40766" xr:uid="{00000000-0005-0000-0000-0000D09E0000}"/>
    <cellStyle name="Porcentagem 6 4 2 2 2 2 2 2" xfId="40767" xr:uid="{00000000-0005-0000-0000-0000D19E0000}"/>
    <cellStyle name="Porcentagem 6 4 2 2 2 2 2 3" xfId="40768" xr:uid="{00000000-0005-0000-0000-0000D29E0000}"/>
    <cellStyle name="Porcentagem 6 4 2 2 2 2 2 4" xfId="40769" xr:uid="{00000000-0005-0000-0000-0000D39E0000}"/>
    <cellStyle name="Porcentagem 6 4 2 2 2 2 3" xfId="40770" xr:uid="{00000000-0005-0000-0000-0000D49E0000}"/>
    <cellStyle name="Porcentagem 6 4 2 2 2 2 3 2" xfId="40771" xr:uid="{00000000-0005-0000-0000-0000D59E0000}"/>
    <cellStyle name="Porcentagem 6 4 2 2 2 2 3 3" xfId="40772" xr:uid="{00000000-0005-0000-0000-0000D69E0000}"/>
    <cellStyle name="Porcentagem 6 4 2 2 2 2 4" xfId="40773" xr:uid="{00000000-0005-0000-0000-0000D79E0000}"/>
    <cellStyle name="Porcentagem 6 4 2 2 2 2 5" xfId="40774" xr:uid="{00000000-0005-0000-0000-0000D89E0000}"/>
    <cellStyle name="Porcentagem 6 4 2 2 2 2 6" xfId="40775" xr:uid="{00000000-0005-0000-0000-0000D99E0000}"/>
    <cellStyle name="Porcentagem 6 4 2 2 2 3" xfId="40776" xr:uid="{00000000-0005-0000-0000-0000DA9E0000}"/>
    <cellStyle name="Porcentagem 6 4 2 2 2 3 2" xfId="40777" xr:uid="{00000000-0005-0000-0000-0000DB9E0000}"/>
    <cellStyle name="Porcentagem 6 4 2 2 2 3 3" xfId="40778" xr:uid="{00000000-0005-0000-0000-0000DC9E0000}"/>
    <cellStyle name="Porcentagem 6 4 2 2 2 3 4" xfId="40779" xr:uid="{00000000-0005-0000-0000-0000DD9E0000}"/>
    <cellStyle name="Porcentagem 6 4 2 2 2 4" xfId="40780" xr:uid="{00000000-0005-0000-0000-0000DE9E0000}"/>
    <cellStyle name="Porcentagem 6 4 2 2 2 4 2" xfId="40781" xr:uid="{00000000-0005-0000-0000-0000DF9E0000}"/>
    <cellStyle name="Porcentagem 6 4 2 2 2 4 3" xfId="40782" xr:uid="{00000000-0005-0000-0000-0000E09E0000}"/>
    <cellStyle name="Porcentagem 6 4 2 2 2 4 4" xfId="40783" xr:uid="{00000000-0005-0000-0000-0000E19E0000}"/>
    <cellStyle name="Porcentagem 6 4 2 2 2 5" xfId="40784" xr:uid="{00000000-0005-0000-0000-0000E29E0000}"/>
    <cellStyle name="Porcentagem 6 4 2 2 2 5 2" xfId="40785" xr:uid="{00000000-0005-0000-0000-0000E39E0000}"/>
    <cellStyle name="Porcentagem 6 4 2 2 2 5 3" xfId="40786" xr:uid="{00000000-0005-0000-0000-0000E49E0000}"/>
    <cellStyle name="Porcentagem 6 4 2 2 2 5 4" xfId="40787" xr:uid="{00000000-0005-0000-0000-0000E59E0000}"/>
    <cellStyle name="Porcentagem 6 4 2 2 2 6" xfId="40788" xr:uid="{00000000-0005-0000-0000-0000E69E0000}"/>
    <cellStyle name="Porcentagem 6 4 2 2 2 6 2" xfId="40789" xr:uid="{00000000-0005-0000-0000-0000E79E0000}"/>
    <cellStyle name="Porcentagem 6 4 2 2 2 6 3" xfId="40790" xr:uid="{00000000-0005-0000-0000-0000E89E0000}"/>
    <cellStyle name="Porcentagem 6 4 2 2 2 7" xfId="40791" xr:uid="{00000000-0005-0000-0000-0000E99E0000}"/>
    <cellStyle name="Porcentagem 6 4 2 2 2 8" xfId="40792" xr:uid="{00000000-0005-0000-0000-0000EA9E0000}"/>
    <cellStyle name="Porcentagem 6 4 2 2 2 9" xfId="40793" xr:uid="{00000000-0005-0000-0000-0000EB9E0000}"/>
    <cellStyle name="Porcentagem 6 4 2 2 3" xfId="40794" xr:uid="{00000000-0005-0000-0000-0000EC9E0000}"/>
    <cellStyle name="Porcentagem 6 4 2 2 3 2" xfId="40795" xr:uid="{00000000-0005-0000-0000-0000ED9E0000}"/>
    <cellStyle name="Porcentagem 6 4 2 2 3 2 2" xfId="40796" xr:uid="{00000000-0005-0000-0000-0000EE9E0000}"/>
    <cellStyle name="Porcentagem 6 4 2 2 3 2 3" xfId="40797" xr:uid="{00000000-0005-0000-0000-0000EF9E0000}"/>
    <cellStyle name="Porcentagem 6 4 2 2 3 2 4" xfId="40798" xr:uid="{00000000-0005-0000-0000-0000F09E0000}"/>
    <cellStyle name="Porcentagem 6 4 2 2 3 3" xfId="40799" xr:uid="{00000000-0005-0000-0000-0000F19E0000}"/>
    <cellStyle name="Porcentagem 6 4 2 2 3 3 2" xfId="40800" xr:uid="{00000000-0005-0000-0000-0000F29E0000}"/>
    <cellStyle name="Porcentagem 6 4 2 2 3 3 3" xfId="40801" xr:uid="{00000000-0005-0000-0000-0000F39E0000}"/>
    <cellStyle name="Porcentagem 6 4 2 2 3 4" xfId="40802" xr:uid="{00000000-0005-0000-0000-0000F49E0000}"/>
    <cellStyle name="Porcentagem 6 4 2 2 3 5" xfId="40803" xr:uid="{00000000-0005-0000-0000-0000F59E0000}"/>
    <cellStyle name="Porcentagem 6 4 2 2 3 6" xfId="40804" xr:uid="{00000000-0005-0000-0000-0000F69E0000}"/>
    <cellStyle name="Porcentagem 6 4 2 2 4" xfId="40805" xr:uid="{00000000-0005-0000-0000-0000F79E0000}"/>
    <cellStyle name="Porcentagem 6 4 2 2 4 2" xfId="40806" xr:uid="{00000000-0005-0000-0000-0000F89E0000}"/>
    <cellStyle name="Porcentagem 6 4 2 2 4 3" xfId="40807" xr:uid="{00000000-0005-0000-0000-0000F99E0000}"/>
    <cellStyle name="Porcentagem 6 4 2 2 4 4" xfId="40808" xr:uid="{00000000-0005-0000-0000-0000FA9E0000}"/>
    <cellStyle name="Porcentagem 6 4 2 2 5" xfId="40809" xr:uid="{00000000-0005-0000-0000-0000FB9E0000}"/>
    <cellStyle name="Porcentagem 6 4 2 2 5 2" xfId="40810" xr:uid="{00000000-0005-0000-0000-0000FC9E0000}"/>
    <cellStyle name="Porcentagem 6 4 2 2 5 3" xfId="40811" xr:uid="{00000000-0005-0000-0000-0000FD9E0000}"/>
    <cellStyle name="Porcentagem 6 4 2 2 5 4" xfId="40812" xr:uid="{00000000-0005-0000-0000-0000FE9E0000}"/>
    <cellStyle name="Porcentagem 6 4 2 2 6" xfId="40813" xr:uid="{00000000-0005-0000-0000-0000FF9E0000}"/>
    <cellStyle name="Porcentagem 6 4 2 2 6 2" xfId="40814" xr:uid="{00000000-0005-0000-0000-0000009F0000}"/>
    <cellStyle name="Porcentagem 6 4 2 2 6 3" xfId="40815" xr:uid="{00000000-0005-0000-0000-0000019F0000}"/>
    <cellStyle name="Porcentagem 6 4 2 2 6 4" xfId="40816" xr:uid="{00000000-0005-0000-0000-0000029F0000}"/>
    <cellStyle name="Porcentagem 6 4 2 2 7" xfId="40817" xr:uid="{00000000-0005-0000-0000-0000039F0000}"/>
    <cellStyle name="Porcentagem 6 4 2 2 7 2" xfId="40818" xr:uid="{00000000-0005-0000-0000-0000049F0000}"/>
    <cellStyle name="Porcentagem 6 4 2 2 7 3" xfId="40819" xr:uid="{00000000-0005-0000-0000-0000059F0000}"/>
    <cellStyle name="Porcentagem 6 4 2 2 8" xfId="40820" xr:uid="{00000000-0005-0000-0000-0000069F0000}"/>
    <cellStyle name="Porcentagem 6 4 2 2 9" xfId="40821" xr:uid="{00000000-0005-0000-0000-0000079F0000}"/>
    <cellStyle name="Porcentagem 6 4 2 3" xfId="40822" xr:uid="{00000000-0005-0000-0000-0000089F0000}"/>
    <cellStyle name="Porcentagem 6 4 2 3 2" xfId="40823" xr:uid="{00000000-0005-0000-0000-0000099F0000}"/>
    <cellStyle name="Porcentagem 6 4 2 3 2 2" xfId="40824" xr:uid="{00000000-0005-0000-0000-00000A9F0000}"/>
    <cellStyle name="Porcentagem 6 4 2 3 2 2 2" xfId="40825" xr:uid="{00000000-0005-0000-0000-00000B9F0000}"/>
    <cellStyle name="Porcentagem 6 4 2 3 2 2 3" xfId="40826" xr:uid="{00000000-0005-0000-0000-00000C9F0000}"/>
    <cellStyle name="Porcentagem 6 4 2 3 2 2 4" xfId="40827" xr:uid="{00000000-0005-0000-0000-00000D9F0000}"/>
    <cellStyle name="Porcentagem 6 4 2 3 2 3" xfId="40828" xr:uid="{00000000-0005-0000-0000-00000E9F0000}"/>
    <cellStyle name="Porcentagem 6 4 2 3 2 3 2" xfId="40829" xr:uid="{00000000-0005-0000-0000-00000F9F0000}"/>
    <cellStyle name="Porcentagem 6 4 2 3 2 3 3" xfId="40830" xr:uid="{00000000-0005-0000-0000-0000109F0000}"/>
    <cellStyle name="Porcentagem 6 4 2 3 2 4" xfId="40831" xr:uid="{00000000-0005-0000-0000-0000119F0000}"/>
    <cellStyle name="Porcentagem 6 4 2 3 2 5" xfId="40832" xr:uid="{00000000-0005-0000-0000-0000129F0000}"/>
    <cellStyle name="Porcentagem 6 4 2 3 2 6" xfId="40833" xr:uid="{00000000-0005-0000-0000-0000139F0000}"/>
    <cellStyle name="Porcentagem 6 4 2 3 3" xfId="40834" xr:uid="{00000000-0005-0000-0000-0000149F0000}"/>
    <cellStyle name="Porcentagem 6 4 2 3 3 2" xfId="40835" xr:uid="{00000000-0005-0000-0000-0000159F0000}"/>
    <cellStyle name="Porcentagem 6 4 2 3 3 3" xfId="40836" xr:uid="{00000000-0005-0000-0000-0000169F0000}"/>
    <cellStyle name="Porcentagem 6 4 2 3 3 4" xfId="40837" xr:uid="{00000000-0005-0000-0000-0000179F0000}"/>
    <cellStyle name="Porcentagem 6 4 2 3 4" xfId="40838" xr:uid="{00000000-0005-0000-0000-0000189F0000}"/>
    <cellStyle name="Porcentagem 6 4 2 3 4 2" xfId="40839" xr:uid="{00000000-0005-0000-0000-0000199F0000}"/>
    <cellStyle name="Porcentagem 6 4 2 3 4 3" xfId="40840" xr:uid="{00000000-0005-0000-0000-00001A9F0000}"/>
    <cellStyle name="Porcentagem 6 4 2 3 4 4" xfId="40841" xr:uid="{00000000-0005-0000-0000-00001B9F0000}"/>
    <cellStyle name="Porcentagem 6 4 2 3 5" xfId="40842" xr:uid="{00000000-0005-0000-0000-00001C9F0000}"/>
    <cellStyle name="Porcentagem 6 4 2 3 5 2" xfId="40843" xr:uid="{00000000-0005-0000-0000-00001D9F0000}"/>
    <cellStyle name="Porcentagem 6 4 2 3 5 3" xfId="40844" xr:uid="{00000000-0005-0000-0000-00001E9F0000}"/>
    <cellStyle name="Porcentagem 6 4 2 3 5 4" xfId="40845" xr:uid="{00000000-0005-0000-0000-00001F9F0000}"/>
    <cellStyle name="Porcentagem 6 4 2 3 6" xfId="40846" xr:uid="{00000000-0005-0000-0000-0000209F0000}"/>
    <cellStyle name="Porcentagem 6 4 2 3 6 2" xfId="40847" xr:uid="{00000000-0005-0000-0000-0000219F0000}"/>
    <cellStyle name="Porcentagem 6 4 2 3 6 3" xfId="40848" xr:uid="{00000000-0005-0000-0000-0000229F0000}"/>
    <cellStyle name="Porcentagem 6 4 2 3 7" xfId="40849" xr:uid="{00000000-0005-0000-0000-0000239F0000}"/>
    <cellStyle name="Porcentagem 6 4 2 3 8" xfId="40850" xr:uid="{00000000-0005-0000-0000-0000249F0000}"/>
    <cellStyle name="Porcentagem 6 4 2 3 9" xfId="40851" xr:uid="{00000000-0005-0000-0000-0000259F0000}"/>
    <cellStyle name="Porcentagem 6 4 2 4" xfId="40852" xr:uid="{00000000-0005-0000-0000-0000269F0000}"/>
    <cellStyle name="Porcentagem 6 4 2 4 2" xfId="40853" xr:uid="{00000000-0005-0000-0000-0000279F0000}"/>
    <cellStyle name="Porcentagem 6 4 2 4 2 2" xfId="40854" xr:uid="{00000000-0005-0000-0000-0000289F0000}"/>
    <cellStyle name="Porcentagem 6 4 2 4 2 3" xfId="40855" xr:uid="{00000000-0005-0000-0000-0000299F0000}"/>
    <cellStyle name="Porcentagem 6 4 2 4 2 4" xfId="40856" xr:uid="{00000000-0005-0000-0000-00002A9F0000}"/>
    <cellStyle name="Porcentagem 6 4 2 4 3" xfId="40857" xr:uid="{00000000-0005-0000-0000-00002B9F0000}"/>
    <cellStyle name="Porcentagem 6 4 2 4 3 2" xfId="40858" xr:uid="{00000000-0005-0000-0000-00002C9F0000}"/>
    <cellStyle name="Porcentagem 6 4 2 4 3 3" xfId="40859" xr:uid="{00000000-0005-0000-0000-00002D9F0000}"/>
    <cellStyle name="Porcentagem 6 4 2 4 4" xfId="40860" xr:uid="{00000000-0005-0000-0000-00002E9F0000}"/>
    <cellStyle name="Porcentagem 6 4 2 4 5" xfId="40861" xr:uid="{00000000-0005-0000-0000-00002F9F0000}"/>
    <cellStyle name="Porcentagem 6 4 2 4 6" xfId="40862" xr:uid="{00000000-0005-0000-0000-0000309F0000}"/>
    <cellStyle name="Porcentagem 6 4 2 5" xfId="40863" xr:uid="{00000000-0005-0000-0000-0000319F0000}"/>
    <cellStyle name="Porcentagem 6 4 2 5 2" xfId="40864" xr:uid="{00000000-0005-0000-0000-0000329F0000}"/>
    <cellStyle name="Porcentagem 6 4 2 5 3" xfId="40865" xr:uid="{00000000-0005-0000-0000-0000339F0000}"/>
    <cellStyle name="Porcentagem 6 4 2 5 4" xfId="40866" xr:uid="{00000000-0005-0000-0000-0000349F0000}"/>
    <cellStyle name="Porcentagem 6 4 2 6" xfId="40867" xr:uid="{00000000-0005-0000-0000-0000359F0000}"/>
    <cellStyle name="Porcentagem 6 4 2 6 2" xfId="40868" xr:uid="{00000000-0005-0000-0000-0000369F0000}"/>
    <cellStyle name="Porcentagem 6 4 2 6 3" xfId="40869" xr:uid="{00000000-0005-0000-0000-0000379F0000}"/>
    <cellStyle name="Porcentagem 6 4 2 6 4" xfId="40870" xr:uid="{00000000-0005-0000-0000-0000389F0000}"/>
    <cellStyle name="Porcentagem 6 4 2 7" xfId="40871" xr:uid="{00000000-0005-0000-0000-0000399F0000}"/>
    <cellStyle name="Porcentagem 6 4 2 7 2" xfId="40872" xr:uid="{00000000-0005-0000-0000-00003A9F0000}"/>
    <cellStyle name="Porcentagem 6 4 2 7 3" xfId="40873" xr:uid="{00000000-0005-0000-0000-00003B9F0000}"/>
    <cellStyle name="Porcentagem 6 4 2 7 4" xfId="40874" xr:uid="{00000000-0005-0000-0000-00003C9F0000}"/>
    <cellStyle name="Porcentagem 6 4 2 8" xfId="40875" xr:uid="{00000000-0005-0000-0000-00003D9F0000}"/>
    <cellStyle name="Porcentagem 6 4 2 8 2" xfId="40876" xr:uid="{00000000-0005-0000-0000-00003E9F0000}"/>
    <cellStyle name="Porcentagem 6 4 2 8 3" xfId="40877" xr:uid="{00000000-0005-0000-0000-00003F9F0000}"/>
    <cellStyle name="Porcentagem 6 4 2 9" xfId="40878" xr:uid="{00000000-0005-0000-0000-0000409F0000}"/>
    <cellStyle name="Porcentagem 6 4 3" xfId="40879" xr:uid="{00000000-0005-0000-0000-0000419F0000}"/>
    <cellStyle name="Porcentagem 6 4 3 10" xfId="40880" xr:uid="{00000000-0005-0000-0000-0000429F0000}"/>
    <cellStyle name="Porcentagem 6 4 3 2" xfId="40881" xr:uid="{00000000-0005-0000-0000-0000439F0000}"/>
    <cellStyle name="Porcentagem 6 4 3 2 2" xfId="40882" xr:uid="{00000000-0005-0000-0000-0000449F0000}"/>
    <cellStyle name="Porcentagem 6 4 3 2 2 2" xfId="40883" xr:uid="{00000000-0005-0000-0000-0000459F0000}"/>
    <cellStyle name="Porcentagem 6 4 3 2 2 2 2" xfId="40884" xr:uid="{00000000-0005-0000-0000-0000469F0000}"/>
    <cellStyle name="Porcentagem 6 4 3 2 2 2 3" xfId="40885" xr:uid="{00000000-0005-0000-0000-0000479F0000}"/>
    <cellStyle name="Porcentagem 6 4 3 2 2 2 4" xfId="40886" xr:uid="{00000000-0005-0000-0000-0000489F0000}"/>
    <cellStyle name="Porcentagem 6 4 3 2 2 3" xfId="40887" xr:uid="{00000000-0005-0000-0000-0000499F0000}"/>
    <cellStyle name="Porcentagem 6 4 3 2 2 3 2" xfId="40888" xr:uid="{00000000-0005-0000-0000-00004A9F0000}"/>
    <cellStyle name="Porcentagem 6 4 3 2 2 3 3" xfId="40889" xr:uid="{00000000-0005-0000-0000-00004B9F0000}"/>
    <cellStyle name="Porcentagem 6 4 3 2 2 4" xfId="40890" xr:uid="{00000000-0005-0000-0000-00004C9F0000}"/>
    <cellStyle name="Porcentagem 6 4 3 2 2 5" xfId="40891" xr:uid="{00000000-0005-0000-0000-00004D9F0000}"/>
    <cellStyle name="Porcentagem 6 4 3 2 2 6" xfId="40892" xr:uid="{00000000-0005-0000-0000-00004E9F0000}"/>
    <cellStyle name="Porcentagem 6 4 3 2 3" xfId="40893" xr:uid="{00000000-0005-0000-0000-00004F9F0000}"/>
    <cellStyle name="Porcentagem 6 4 3 2 3 2" xfId="40894" xr:uid="{00000000-0005-0000-0000-0000509F0000}"/>
    <cellStyle name="Porcentagem 6 4 3 2 3 3" xfId="40895" xr:uid="{00000000-0005-0000-0000-0000519F0000}"/>
    <cellStyle name="Porcentagem 6 4 3 2 3 4" xfId="40896" xr:uid="{00000000-0005-0000-0000-0000529F0000}"/>
    <cellStyle name="Porcentagem 6 4 3 2 4" xfId="40897" xr:uid="{00000000-0005-0000-0000-0000539F0000}"/>
    <cellStyle name="Porcentagem 6 4 3 2 4 2" xfId="40898" xr:uid="{00000000-0005-0000-0000-0000549F0000}"/>
    <cellStyle name="Porcentagem 6 4 3 2 4 3" xfId="40899" xr:uid="{00000000-0005-0000-0000-0000559F0000}"/>
    <cellStyle name="Porcentagem 6 4 3 2 4 4" xfId="40900" xr:uid="{00000000-0005-0000-0000-0000569F0000}"/>
    <cellStyle name="Porcentagem 6 4 3 2 5" xfId="40901" xr:uid="{00000000-0005-0000-0000-0000579F0000}"/>
    <cellStyle name="Porcentagem 6 4 3 2 5 2" xfId="40902" xr:uid="{00000000-0005-0000-0000-0000589F0000}"/>
    <cellStyle name="Porcentagem 6 4 3 2 5 3" xfId="40903" xr:uid="{00000000-0005-0000-0000-0000599F0000}"/>
    <cellStyle name="Porcentagem 6 4 3 2 5 4" xfId="40904" xr:uid="{00000000-0005-0000-0000-00005A9F0000}"/>
    <cellStyle name="Porcentagem 6 4 3 2 6" xfId="40905" xr:uid="{00000000-0005-0000-0000-00005B9F0000}"/>
    <cellStyle name="Porcentagem 6 4 3 2 6 2" xfId="40906" xr:uid="{00000000-0005-0000-0000-00005C9F0000}"/>
    <cellStyle name="Porcentagem 6 4 3 2 6 3" xfId="40907" xr:uid="{00000000-0005-0000-0000-00005D9F0000}"/>
    <cellStyle name="Porcentagem 6 4 3 2 7" xfId="40908" xr:uid="{00000000-0005-0000-0000-00005E9F0000}"/>
    <cellStyle name="Porcentagem 6 4 3 2 8" xfId="40909" xr:uid="{00000000-0005-0000-0000-00005F9F0000}"/>
    <cellStyle name="Porcentagem 6 4 3 2 9" xfId="40910" xr:uid="{00000000-0005-0000-0000-0000609F0000}"/>
    <cellStyle name="Porcentagem 6 4 3 3" xfId="40911" xr:uid="{00000000-0005-0000-0000-0000619F0000}"/>
    <cellStyle name="Porcentagem 6 4 3 3 2" xfId="40912" xr:uid="{00000000-0005-0000-0000-0000629F0000}"/>
    <cellStyle name="Porcentagem 6 4 3 3 2 2" xfId="40913" xr:uid="{00000000-0005-0000-0000-0000639F0000}"/>
    <cellStyle name="Porcentagem 6 4 3 3 2 3" xfId="40914" xr:uid="{00000000-0005-0000-0000-0000649F0000}"/>
    <cellStyle name="Porcentagem 6 4 3 3 2 4" xfId="40915" xr:uid="{00000000-0005-0000-0000-0000659F0000}"/>
    <cellStyle name="Porcentagem 6 4 3 3 3" xfId="40916" xr:uid="{00000000-0005-0000-0000-0000669F0000}"/>
    <cellStyle name="Porcentagem 6 4 3 3 3 2" xfId="40917" xr:uid="{00000000-0005-0000-0000-0000679F0000}"/>
    <cellStyle name="Porcentagem 6 4 3 3 3 3" xfId="40918" xr:uid="{00000000-0005-0000-0000-0000689F0000}"/>
    <cellStyle name="Porcentagem 6 4 3 3 4" xfId="40919" xr:uid="{00000000-0005-0000-0000-0000699F0000}"/>
    <cellStyle name="Porcentagem 6 4 3 3 5" xfId="40920" xr:uid="{00000000-0005-0000-0000-00006A9F0000}"/>
    <cellStyle name="Porcentagem 6 4 3 3 6" xfId="40921" xr:uid="{00000000-0005-0000-0000-00006B9F0000}"/>
    <cellStyle name="Porcentagem 6 4 3 4" xfId="40922" xr:uid="{00000000-0005-0000-0000-00006C9F0000}"/>
    <cellStyle name="Porcentagem 6 4 3 4 2" xfId="40923" xr:uid="{00000000-0005-0000-0000-00006D9F0000}"/>
    <cellStyle name="Porcentagem 6 4 3 4 3" xfId="40924" xr:uid="{00000000-0005-0000-0000-00006E9F0000}"/>
    <cellStyle name="Porcentagem 6 4 3 4 4" xfId="40925" xr:uid="{00000000-0005-0000-0000-00006F9F0000}"/>
    <cellStyle name="Porcentagem 6 4 3 5" xfId="40926" xr:uid="{00000000-0005-0000-0000-0000709F0000}"/>
    <cellStyle name="Porcentagem 6 4 3 5 2" xfId="40927" xr:uid="{00000000-0005-0000-0000-0000719F0000}"/>
    <cellStyle name="Porcentagem 6 4 3 5 3" xfId="40928" xr:uid="{00000000-0005-0000-0000-0000729F0000}"/>
    <cellStyle name="Porcentagem 6 4 3 5 4" xfId="40929" xr:uid="{00000000-0005-0000-0000-0000739F0000}"/>
    <cellStyle name="Porcentagem 6 4 3 6" xfId="40930" xr:uid="{00000000-0005-0000-0000-0000749F0000}"/>
    <cellStyle name="Porcentagem 6 4 3 6 2" xfId="40931" xr:uid="{00000000-0005-0000-0000-0000759F0000}"/>
    <cellStyle name="Porcentagem 6 4 3 6 3" xfId="40932" xr:uid="{00000000-0005-0000-0000-0000769F0000}"/>
    <cellStyle name="Porcentagem 6 4 3 6 4" xfId="40933" xr:uid="{00000000-0005-0000-0000-0000779F0000}"/>
    <cellStyle name="Porcentagem 6 4 3 7" xfId="40934" xr:uid="{00000000-0005-0000-0000-0000789F0000}"/>
    <cellStyle name="Porcentagem 6 4 3 7 2" xfId="40935" xr:uid="{00000000-0005-0000-0000-0000799F0000}"/>
    <cellStyle name="Porcentagem 6 4 3 7 3" xfId="40936" xr:uid="{00000000-0005-0000-0000-00007A9F0000}"/>
    <cellStyle name="Porcentagem 6 4 3 8" xfId="40937" xr:uid="{00000000-0005-0000-0000-00007B9F0000}"/>
    <cellStyle name="Porcentagem 6 4 3 9" xfId="40938" xr:uid="{00000000-0005-0000-0000-00007C9F0000}"/>
    <cellStyle name="Porcentagem 6 4 4" xfId="40939" xr:uid="{00000000-0005-0000-0000-00007D9F0000}"/>
    <cellStyle name="Porcentagem 6 4 4 2" xfId="40940" xr:uid="{00000000-0005-0000-0000-00007E9F0000}"/>
    <cellStyle name="Porcentagem 6 4 4 2 2" xfId="40941" xr:uid="{00000000-0005-0000-0000-00007F9F0000}"/>
    <cellStyle name="Porcentagem 6 4 4 2 2 2" xfId="40942" xr:uid="{00000000-0005-0000-0000-0000809F0000}"/>
    <cellStyle name="Porcentagem 6 4 4 2 2 3" xfId="40943" xr:uid="{00000000-0005-0000-0000-0000819F0000}"/>
    <cellStyle name="Porcentagem 6 4 4 2 2 4" xfId="40944" xr:uid="{00000000-0005-0000-0000-0000829F0000}"/>
    <cellStyle name="Porcentagem 6 4 4 2 3" xfId="40945" xr:uid="{00000000-0005-0000-0000-0000839F0000}"/>
    <cellStyle name="Porcentagem 6 4 4 2 3 2" xfId="40946" xr:uid="{00000000-0005-0000-0000-0000849F0000}"/>
    <cellStyle name="Porcentagem 6 4 4 2 3 3" xfId="40947" xr:uid="{00000000-0005-0000-0000-0000859F0000}"/>
    <cellStyle name="Porcentagem 6 4 4 2 4" xfId="40948" xr:uid="{00000000-0005-0000-0000-0000869F0000}"/>
    <cellStyle name="Porcentagem 6 4 4 2 5" xfId="40949" xr:uid="{00000000-0005-0000-0000-0000879F0000}"/>
    <cellStyle name="Porcentagem 6 4 4 2 6" xfId="40950" xr:uid="{00000000-0005-0000-0000-0000889F0000}"/>
    <cellStyle name="Porcentagem 6 4 4 3" xfId="40951" xr:uid="{00000000-0005-0000-0000-0000899F0000}"/>
    <cellStyle name="Porcentagem 6 4 4 3 2" xfId="40952" xr:uid="{00000000-0005-0000-0000-00008A9F0000}"/>
    <cellStyle name="Porcentagem 6 4 4 3 3" xfId="40953" xr:uid="{00000000-0005-0000-0000-00008B9F0000}"/>
    <cellStyle name="Porcentagem 6 4 4 3 4" xfId="40954" xr:uid="{00000000-0005-0000-0000-00008C9F0000}"/>
    <cellStyle name="Porcentagem 6 4 4 4" xfId="40955" xr:uid="{00000000-0005-0000-0000-00008D9F0000}"/>
    <cellStyle name="Porcentagem 6 4 4 4 2" xfId="40956" xr:uid="{00000000-0005-0000-0000-00008E9F0000}"/>
    <cellStyle name="Porcentagem 6 4 4 4 3" xfId="40957" xr:uid="{00000000-0005-0000-0000-00008F9F0000}"/>
    <cellStyle name="Porcentagem 6 4 4 4 4" xfId="40958" xr:uid="{00000000-0005-0000-0000-0000909F0000}"/>
    <cellStyle name="Porcentagem 6 4 4 5" xfId="40959" xr:uid="{00000000-0005-0000-0000-0000919F0000}"/>
    <cellStyle name="Porcentagem 6 4 4 5 2" xfId="40960" xr:uid="{00000000-0005-0000-0000-0000929F0000}"/>
    <cellStyle name="Porcentagem 6 4 4 5 3" xfId="40961" xr:uid="{00000000-0005-0000-0000-0000939F0000}"/>
    <cellStyle name="Porcentagem 6 4 4 5 4" xfId="40962" xr:uid="{00000000-0005-0000-0000-0000949F0000}"/>
    <cellStyle name="Porcentagem 6 4 4 6" xfId="40963" xr:uid="{00000000-0005-0000-0000-0000959F0000}"/>
    <cellStyle name="Porcentagem 6 4 4 6 2" xfId="40964" xr:uid="{00000000-0005-0000-0000-0000969F0000}"/>
    <cellStyle name="Porcentagem 6 4 4 6 3" xfId="40965" xr:uid="{00000000-0005-0000-0000-0000979F0000}"/>
    <cellStyle name="Porcentagem 6 4 4 7" xfId="40966" xr:uid="{00000000-0005-0000-0000-0000989F0000}"/>
    <cellStyle name="Porcentagem 6 4 4 8" xfId="40967" xr:uid="{00000000-0005-0000-0000-0000999F0000}"/>
    <cellStyle name="Porcentagem 6 4 4 9" xfId="40968" xr:uid="{00000000-0005-0000-0000-00009A9F0000}"/>
    <cellStyle name="Porcentagem 6 4 5" xfId="40969" xr:uid="{00000000-0005-0000-0000-00009B9F0000}"/>
    <cellStyle name="Porcentagem 6 4 5 2" xfId="40970" xr:uid="{00000000-0005-0000-0000-00009C9F0000}"/>
    <cellStyle name="Porcentagem 6 4 5 2 2" xfId="40971" xr:uid="{00000000-0005-0000-0000-00009D9F0000}"/>
    <cellStyle name="Porcentagem 6 4 5 2 2 2" xfId="40972" xr:uid="{00000000-0005-0000-0000-00009E9F0000}"/>
    <cellStyle name="Porcentagem 6 4 5 2 2 3" xfId="40973" xr:uid="{00000000-0005-0000-0000-00009F9F0000}"/>
    <cellStyle name="Porcentagem 6 4 5 2 2 4" xfId="40974" xr:uid="{00000000-0005-0000-0000-0000A09F0000}"/>
    <cellStyle name="Porcentagem 6 4 5 2 3" xfId="40975" xr:uid="{00000000-0005-0000-0000-0000A19F0000}"/>
    <cellStyle name="Porcentagem 6 4 5 2 3 2" xfId="40976" xr:uid="{00000000-0005-0000-0000-0000A29F0000}"/>
    <cellStyle name="Porcentagem 6 4 5 2 3 3" xfId="40977" xr:uid="{00000000-0005-0000-0000-0000A39F0000}"/>
    <cellStyle name="Porcentagem 6 4 5 2 4" xfId="40978" xr:uid="{00000000-0005-0000-0000-0000A49F0000}"/>
    <cellStyle name="Porcentagem 6 4 5 2 5" xfId="40979" xr:uid="{00000000-0005-0000-0000-0000A59F0000}"/>
    <cellStyle name="Porcentagem 6 4 5 2 6" xfId="40980" xr:uid="{00000000-0005-0000-0000-0000A69F0000}"/>
    <cellStyle name="Porcentagem 6 4 5 3" xfId="40981" xr:uid="{00000000-0005-0000-0000-0000A79F0000}"/>
    <cellStyle name="Porcentagem 6 4 5 3 2" xfId="40982" xr:uid="{00000000-0005-0000-0000-0000A89F0000}"/>
    <cellStyle name="Porcentagem 6 4 5 3 3" xfId="40983" xr:uid="{00000000-0005-0000-0000-0000A99F0000}"/>
    <cellStyle name="Porcentagem 6 4 5 3 4" xfId="40984" xr:uid="{00000000-0005-0000-0000-0000AA9F0000}"/>
    <cellStyle name="Porcentagem 6 4 5 4" xfId="40985" xr:uid="{00000000-0005-0000-0000-0000AB9F0000}"/>
    <cellStyle name="Porcentagem 6 4 5 4 2" xfId="40986" xr:uid="{00000000-0005-0000-0000-0000AC9F0000}"/>
    <cellStyle name="Porcentagem 6 4 5 4 3" xfId="40987" xr:uid="{00000000-0005-0000-0000-0000AD9F0000}"/>
    <cellStyle name="Porcentagem 6 4 5 4 4" xfId="40988" xr:uid="{00000000-0005-0000-0000-0000AE9F0000}"/>
    <cellStyle name="Porcentagem 6 4 5 5" xfId="40989" xr:uid="{00000000-0005-0000-0000-0000AF9F0000}"/>
    <cellStyle name="Porcentagem 6 4 5 5 2" xfId="40990" xr:uid="{00000000-0005-0000-0000-0000B09F0000}"/>
    <cellStyle name="Porcentagem 6 4 5 5 3" xfId="40991" xr:uid="{00000000-0005-0000-0000-0000B19F0000}"/>
    <cellStyle name="Porcentagem 6 4 5 5 4" xfId="40992" xr:uid="{00000000-0005-0000-0000-0000B29F0000}"/>
    <cellStyle name="Porcentagem 6 4 5 6" xfId="40993" xr:uid="{00000000-0005-0000-0000-0000B39F0000}"/>
    <cellStyle name="Porcentagem 6 4 5 6 2" xfId="40994" xr:uid="{00000000-0005-0000-0000-0000B49F0000}"/>
    <cellStyle name="Porcentagem 6 4 5 6 3" xfId="40995" xr:uid="{00000000-0005-0000-0000-0000B59F0000}"/>
    <cellStyle name="Porcentagem 6 4 5 7" xfId="40996" xr:uid="{00000000-0005-0000-0000-0000B69F0000}"/>
    <cellStyle name="Porcentagem 6 4 5 8" xfId="40997" xr:uid="{00000000-0005-0000-0000-0000B79F0000}"/>
    <cellStyle name="Porcentagem 6 4 5 9" xfId="40998" xr:uid="{00000000-0005-0000-0000-0000B89F0000}"/>
    <cellStyle name="Porcentagem 6 4 6" xfId="40999" xr:uid="{00000000-0005-0000-0000-0000B99F0000}"/>
    <cellStyle name="Porcentagem 6 4 6 2" xfId="41000" xr:uid="{00000000-0005-0000-0000-0000BA9F0000}"/>
    <cellStyle name="Porcentagem 6 4 6 2 2" xfId="41001" xr:uid="{00000000-0005-0000-0000-0000BB9F0000}"/>
    <cellStyle name="Porcentagem 6 4 6 2 2 2" xfId="41002" xr:uid="{00000000-0005-0000-0000-0000BC9F0000}"/>
    <cellStyle name="Porcentagem 6 4 6 2 2 3" xfId="41003" xr:uid="{00000000-0005-0000-0000-0000BD9F0000}"/>
    <cellStyle name="Porcentagem 6 4 6 2 2 4" xfId="41004" xr:uid="{00000000-0005-0000-0000-0000BE9F0000}"/>
    <cellStyle name="Porcentagem 6 4 6 2 3" xfId="41005" xr:uid="{00000000-0005-0000-0000-0000BF9F0000}"/>
    <cellStyle name="Porcentagem 6 4 6 2 3 2" xfId="41006" xr:uid="{00000000-0005-0000-0000-0000C09F0000}"/>
    <cellStyle name="Porcentagem 6 4 6 2 3 3" xfId="41007" xr:uid="{00000000-0005-0000-0000-0000C19F0000}"/>
    <cellStyle name="Porcentagem 6 4 6 2 4" xfId="41008" xr:uid="{00000000-0005-0000-0000-0000C29F0000}"/>
    <cellStyle name="Porcentagem 6 4 6 2 5" xfId="41009" xr:uid="{00000000-0005-0000-0000-0000C39F0000}"/>
    <cellStyle name="Porcentagem 6 4 6 2 6" xfId="41010" xr:uid="{00000000-0005-0000-0000-0000C49F0000}"/>
    <cellStyle name="Porcentagem 6 4 6 3" xfId="41011" xr:uid="{00000000-0005-0000-0000-0000C59F0000}"/>
    <cellStyle name="Porcentagem 6 4 6 3 2" xfId="41012" xr:uid="{00000000-0005-0000-0000-0000C69F0000}"/>
    <cellStyle name="Porcentagem 6 4 6 3 3" xfId="41013" xr:uid="{00000000-0005-0000-0000-0000C79F0000}"/>
    <cellStyle name="Porcentagem 6 4 6 3 4" xfId="41014" xr:uid="{00000000-0005-0000-0000-0000C89F0000}"/>
    <cellStyle name="Porcentagem 6 4 6 4" xfId="41015" xr:uid="{00000000-0005-0000-0000-0000C99F0000}"/>
    <cellStyle name="Porcentagem 6 4 6 4 2" xfId="41016" xr:uid="{00000000-0005-0000-0000-0000CA9F0000}"/>
    <cellStyle name="Porcentagem 6 4 6 4 3" xfId="41017" xr:uid="{00000000-0005-0000-0000-0000CB9F0000}"/>
    <cellStyle name="Porcentagem 6 4 6 4 4" xfId="41018" xr:uid="{00000000-0005-0000-0000-0000CC9F0000}"/>
    <cellStyle name="Porcentagem 6 4 6 5" xfId="41019" xr:uid="{00000000-0005-0000-0000-0000CD9F0000}"/>
    <cellStyle name="Porcentagem 6 4 6 5 2" xfId="41020" xr:uid="{00000000-0005-0000-0000-0000CE9F0000}"/>
    <cellStyle name="Porcentagem 6 4 6 5 3" xfId="41021" xr:uid="{00000000-0005-0000-0000-0000CF9F0000}"/>
    <cellStyle name="Porcentagem 6 4 6 6" xfId="41022" xr:uid="{00000000-0005-0000-0000-0000D09F0000}"/>
    <cellStyle name="Porcentagem 6 4 6 7" xfId="41023" xr:uid="{00000000-0005-0000-0000-0000D19F0000}"/>
    <cellStyle name="Porcentagem 6 4 6 8" xfId="41024" xr:uid="{00000000-0005-0000-0000-0000D29F0000}"/>
    <cellStyle name="Porcentagem 6 4 7" xfId="41025" xr:uid="{00000000-0005-0000-0000-0000D39F0000}"/>
    <cellStyle name="Porcentagem 6 4 7 2" xfId="41026" xr:uid="{00000000-0005-0000-0000-0000D49F0000}"/>
    <cellStyle name="Porcentagem 6 4 7 2 2" xfId="41027" xr:uid="{00000000-0005-0000-0000-0000D59F0000}"/>
    <cellStyle name="Porcentagem 6 4 7 2 3" xfId="41028" xr:uid="{00000000-0005-0000-0000-0000D69F0000}"/>
    <cellStyle name="Porcentagem 6 4 7 2 4" xfId="41029" xr:uid="{00000000-0005-0000-0000-0000D79F0000}"/>
    <cellStyle name="Porcentagem 6 4 7 3" xfId="41030" xr:uid="{00000000-0005-0000-0000-0000D89F0000}"/>
    <cellStyle name="Porcentagem 6 4 7 3 2" xfId="41031" xr:uid="{00000000-0005-0000-0000-0000D99F0000}"/>
    <cellStyle name="Porcentagem 6 4 7 3 3" xfId="41032" xr:uid="{00000000-0005-0000-0000-0000DA9F0000}"/>
    <cellStyle name="Porcentagem 6 4 7 4" xfId="41033" xr:uid="{00000000-0005-0000-0000-0000DB9F0000}"/>
    <cellStyle name="Porcentagem 6 4 7 5" xfId="41034" xr:uid="{00000000-0005-0000-0000-0000DC9F0000}"/>
    <cellStyle name="Porcentagem 6 4 7 6" xfId="41035" xr:uid="{00000000-0005-0000-0000-0000DD9F0000}"/>
    <cellStyle name="Porcentagem 6 4 8" xfId="41036" xr:uid="{00000000-0005-0000-0000-0000DE9F0000}"/>
    <cellStyle name="Porcentagem 6 4 8 2" xfId="41037" xr:uid="{00000000-0005-0000-0000-0000DF9F0000}"/>
    <cellStyle name="Porcentagem 6 4 8 3" xfId="41038" xr:uid="{00000000-0005-0000-0000-0000E09F0000}"/>
    <cellStyle name="Porcentagem 6 4 8 4" xfId="41039" xr:uid="{00000000-0005-0000-0000-0000E19F0000}"/>
    <cellStyle name="Porcentagem 6 4 9" xfId="41040" xr:uid="{00000000-0005-0000-0000-0000E29F0000}"/>
    <cellStyle name="Porcentagem 6 4 9 2" xfId="41041" xr:uid="{00000000-0005-0000-0000-0000E39F0000}"/>
    <cellStyle name="Porcentagem 6 4 9 3" xfId="41042" xr:uid="{00000000-0005-0000-0000-0000E49F0000}"/>
    <cellStyle name="Porcentagem 6 4 9 4" xfId="41043" xr:uid="{00000000-0005-0000-0000-0000E59F0000}"/>
    <cellStyle name="Porcentagem 6 5" xfId="453" xr:uid="{00000000-0005-0000-0000-0000E69F0000}"/>
    <cellStyle name="Porcentagem 6 5 10" xfId="41044" xr:uid="{00000000-0005-0000-0000-0000E79F0000}"/>
    <cellStyle name="Porcentagem 6 5 11" xfId="41045" xr:uid="{00000000-0005-0000-0000-0000E89F0000}"/>
    <cellStyle name="Porcentagem 6 5 2" xfId="41046" xr:uid="{00000000-0005-0000-0000-0000E99F0000}"/>
    <cellStyle name="Porcentagem 6 5 2 10" xfId="41047" xr:uid="{00000000-0005-0000-0000-0000EA9F0000}"/>
    <cellStyle name="Porcentagem 6 5 2 2" xfId="41048" xr:uid="{00000000-0005-0000-0000-0000EB9F0000}"/>
    <cellStyle name="Porcentagem 6 5 2 2 2" xfId="41049" xr:uid="{00000000-0005-0000-0000-0000EC9F0000}"/>
    <cellStyle name="Porcentagem 6 5 2 2 2 2" xfId="41050" xr:uid="{00000000-0005-0000-0000-0000ED9F0000}"/>
    <cellStyle name="Porcentagem 6 5 2 2 2 2 2" xfId="41051" xr:uid="{00000000-0005-0000-0000-0000EE9F0000}"/>
    <cellStyle name="Porcentagem 6 5 2 2 2 2 3" xfId="41052" xr:uid="{00000000-0005-0000-0000-0000EF9F0000}"/>
    <cellStyle name="Porcentagem 6 5 2 2 2 2 4" xfId="41053" xr:uid="{00000000-0005-0000-0000-0000F09F0000}"/>
    <cellStyle name="Porcentagem 6 5 2 2 2 3" xfId="41054" xr:uid="{00000000-0005-0000-0000-0000F19F0000}"/>
    <cellStyle name="Porcentagem 6 5 2 2 2 3 2" xfId="41055" xr:uid="{00000000-0005-0000-0000-0000F29F0000}"/>
    <cellStyle name="Porcentagem 6 5 2 2 2 3 3" xfId="41056" xr:uid="{00000000-0005-0000-0000-0000F39F0000}"/>
    <cellStyle name="Porcentagem 6 5 2 2 2 4" xfId="41057" xr:uid="{00000000-0005-0000-0000-0000F49F0000}"/>
    <cellStyle name="Porcentagem 6 5 2 2 2 5" xfId="41058" xr:uid="{00000000-0005-0000-0000-0000F59F0000}"/>
    <cellStyle name="Porcentagem 6 5 2 2 2 6" xfId="41059" xr:uid="{00000000-0005-0000-0000-0000F69F0000}"/>
    <cellStyle name="Porcentagem 6 5 2 2 3" xfId="41060" xr:uid="{00000000-0005-0000-0000-0000F79F0000}"/>
    <cellStyle name="Porcentagem 6 5 2 2 3 2" xfId="41061" xr:uid="{00000000-0005-0000-0000-0000F89F0000}"/>
    <cellStyle name="Porcentagem 6 5 2 2 3 3" xfId="41062" xr:uid="{00000000-0005-0000-0000-0000F99F0000}"/>
    <cellStyle name="Porcentagem 6 5 2 2 3 4" xfId="41063" xr:uid="{00000000-0005-0000-0000-0000FA9F0000}"/>
    <cellStyle name="Porcentagem 6 5 2 2 4" xfId="41064" xr:uid="{00000000-0005-0000-0000-0000FB9F0000}"/>
    <cellStyle name="Porcentagem 6 5 2 2 4 2" xfId="41065" xr:uid="{00000000-0005-0000-0000-0000FC9F0000}"/>
    <cellStyle name="Porcentagem 6 5 2 2 4 3" xfId="41066" xr:uid="{00000000-0005-0000-0000-0000FD9F0000}"/>
    <cellStyle name="Porcentagem 6 5 2 2 4 4" xfId="41067" xr:uid="{00000000-0005-0000-0000-0000FE9F0000}"/>
    <cellStyle name="Porcentagem 6 5 2 2 5" xfId="41068" xr:uid="{00000000-0005-0000-0000-0000FF9F0000}"/>
    <cellStyle name="Porcentagem 6 5 2 2 5 2" xfId="41069" xr:uid="{00000000-0005-0000-0000-000000A00000}"/>
    <cellStyle name="Porcentagem 6 5 2 2 5 3" xfId="41070" xr:uid="{00000000-0005-0000-0000-000001A00000}"/>
    <cellStyle name="Porcentagem 6 5 2 2 5 4" xfId="41071" xr:uid="{00000000-0005-0000-0000-000002A00000}"/>
    <cellStyle name="Porcentagem 6 5 2 2 6" xfId="41072" xr:uid="{00000000-0005-0000-0000-000003A00000}"/>
    <cellStyle name="Porcentagem 6 5 2 2 6 2" xfId="41073" xr:uid="{00000000-0005-0000-0000-000004A00000}"/>
    <cellStyle name="Porcentagem 6 5 2 2 6 3" xfId="41074" xr:uid="{00000000-0005-0000-0000-000005A00000}"/>
    <cellStyle name="Porcentagem 6 5 2 2 7" xfId="41075" xr:uid="{00000000-0005-0000-0000-000006A00000}"/>
    <cellStyle name="Porcentagem 6 5 2 2 8" xfId="41076" xr:uid="{00000000-0005-0000-0000-000007A00000}"/>
    <cellStyle name="Porcentagem 6 5 2 2 9" xfId="41077" xr:uid="{00000000-0005-0000-0000-000008A00000}"/>
    <cellStyle name="Porcentagem 6 5 2 3" xfId="41078" xr:uid="{00000000-0005-0000-0000-000009A00000}"/>
    <cellStyle name="Porcentagem 6 5 2 3 2" xfId="41079" xr:uid="{00000000-0005-0000-0000-00000AA00000}"/>
    <cellStyle name="Porcentagem 6 5 2 3 2 2" xfId="41080" xr:uid="{00000000-0005-0000-0000-00000BA00000}"/>
    <cellStyle name="Porcentagem 6 5 2 3 2 3" xfId="41081" xr:uid="{00000000-0005-0000-0000-00000CA00000}"/>
    <cellStyle name="Porcentagem 6 5 2 3 2 4" xfId="41082" xr:uid="{00000000-0005-0000-0000-00000DA00000}"/>
    <cellStyle name="Porcentagem 6 5 2 3 3" xfId="41083" xr:uid="{00000000-0005-0000-0000-00000EA00000}"/>
    <cellStyle name="Porcentagem 6 5 2 3 3 2" xfId="41084" xr:uid="{00000000-0005-0000-0000-00000FA00000}"/>
    <cellStyle name="Porcentagem 6 5 2 3 3 3" xfId="41085" xr:uid="{00000000-0005-0000-0000-000010A00000}"/>
    <cellStyle name="Porcentagem 6 5 2 3 4" xfId="41086" xr:uid="{00000000-0005-0000-0000-000011A00000}"/>
    <cellStyle name="Porcentagem 6 5 2 3 5" xfId="41087" xr:uid="{00000000-0005-0000-0000-000012A00000}"/>
    <cellStyle name="Porcentagem 6 5 2 3 6" xfId="41088" xr:uid="{00000000-0005-0000-0000-000013A00000}"/>
    <cellStyle name="Porcentagem 6 5 2 4" xfId="41089" xr:uid="{00000000-0005-0000-0000-000014A00000}"/>
    <cellStyle name="Porcentagem 6 5 2 4 2" xfId="41090" xr:uid="{00000000-0005-0000-0000-000015A00000}"/>
    <cellStyle name="Porcentagem 6 5 2 4 3" xfId="41091" xr:uid="{00000000-0005-0000-0000-000016A00000}"/>
    <cellStyle name="Porcentagem 6 5 2 4 4" xfId="41092" xr:uid="{00000000-0005-0000-0000-000017A00000}"/>
    <cellStyle name="Porcentagem 6 5 2 5" xfId="41093" xr:uid="{00000000-0005-0000-0000-000018A00000}"/>
    <cellStyle name="Porcentagem 6 5 2 5 2" xfId="41094" xr:uid="{00000000-0005-0000-0000-000019A00000}"/>
    <cellStyle name="Porcentagem 6 5 2 5 3" xfId="41095" xr:uid="{00000000-0005-0000-0000-00001AA00000}"/>
    <cellStyle name="Porcentagem 6 5 2 5 4" xfId="41096" xr:uid="{00000000-0005-0000-0000-00001BA00000}"/>
    <cellStyle name="Porcentagem 6 5 2 6" xfId="41097" xr:uid="{00000000-0005-0000-0000-00001CA00000}"/>
    <cellStyle name="Porcentagem 6 5 2 6 2" xfId="41098" xr:uid="{00000000-0005-0000-0000-00001DA00000}"/>
    <cellStyle name="Porcentagem 6 5 2 6 3" xfId="41099" xr:uid="{00000000-0005-0000-0000-00001EA00000}"/>
    <cellStyle name="Porcentagem 6 5 2 6 4" xfId="41100" xr:uid="{00000000-0005-0000-0000-00001FA00000}"/>
    <cellStyle name="Porcentagem 6 5 2 7" xfId="41101" xr:uid="{00000000-0005-0000-0000-000020A00000}"/>
    <cellStyle name="Porcentagem 6 5 2 7 2" xfId="41102" xr:uid="{00000000-0005-0000-0000-000021A00000}"/>
    <cellStyle name="Porcentagem 6 5 2 7 3" xfId="41103" xr:uid="{00000000-0005-0000-0000-000022A00000}"/>
    <cellStyle name="Porcentagem 6 5 2 8" xfId="41104" xr:uid="{00000000-0005-0000-0000-000023A00000}"/>
    <cellStyle name="Porcentagem 6 5 2 9" xfId="41105" xr:uid="{00000000-0005-0000-0000-000024A00000}"/>
    <cellStyle name="Porcentagem 6 5 3" xfId="41106" xr:uid="{00000000-0005-0000-0000-000025A00000}"/>
    <cellStyle name="Porcentagem 6 5 3 2" xfId="41107" xr:uid="{00000000-0005-0000-0000-000026A00000}"/>
    <cellStyle name="Porcentagem 6 5 3 2 2" xfId="41108" xr:uid="{00000000-0005-0000-0000-000027A00000}"/>
    <cellStyle name="Porcentagem 6 5 3 2 2 2" xfId="41109" xr:uid="{00000000-0005-0000-0000-000028A00000}"/>
    <cellStyle name="Porcentagem 6 5 3 2 2 3" xfId="41110" xr:uid="{00000000-0005-0000-0000-000029A00000}"/>
    <cellStyle name="Porcentagem 6 5 3 2 2 4" xfId="41111" xr:uid="{00000000-0005-0000-0000-00002AA00000}"/>
    <cellStyle name="Porcentagem 6 5 3 2 3" xfId="41112" xr:uid="{00000000-0005-0000-0000-00002BA00000}"/>
    <cellStyle name="Porcentagem 6 5 3 2 3 2" xfId="41113" xr:uid="{00000000-0005-0000-0000-00002CA00000}"/>
    <cellStyle name="Porcentagem 6 5 3 2 3 3" xfId="41114" xr:uid="{00000000-0005-0000-0000-00002DA00000}"/>
    <cellStyle name="Porcentagem 6 5 3 2 4" xfId="41115" xr:uid="{00000000-0005-0000-0000-00002EA00000}"/>
    <cellStyle name="Porcentagem 6 5 3 2 5" xfId="41116" xr:uid="{00000000-0005-0000-0000-00002FA00000}"/>
    <cellStyle name="Porcentagem 6 5 3 2 6" xfId="41117" xr:uid="{00000000-0005-0000-0000-000030A00000}"/>
    <cellStyle name="Porcentagem 6 5 3 3" xfId="41118" xr:uid="{00000000-0005-0000-0000-000031A00000}"/>
    <cellStyle name="Porcentagem 6 5 3 3 2" xfId="41119" xr:uid="{00000000-0005-0000-0000-000032A00000}"/>
    <cellStyle name="Porcentagem 6 5 3 3 3" xfId="41120" xr:uid="{00000000-0005-0000-0000-000033A00000}"/>
    <cellStyle name="Porcentagem 6 5 3 3 4" xfId="41121" xr:uid="{00000000-0005-0000-0000-000034A00000}"/>
    <cellStyle name="Porcentagem 6 5 3 4" xfId="41122" xr:uid="{00000000-0005-0000-0000-000035A00000}"/>
    <cellStyle name="Porcentagem 6 5 3 4 2" xfId="41123" xr:uid="{00000000-0005-0000-0000-000036A00000}"/>
    <cellStyle name="Porcentagem 6 5 3 4 3" xfId="41124" xr:uid="{00000000-0005-0000-0000-000037A00000}"/>
    <cellStyle name="Porcentagem 6 5 3 4 4" xfId="41125" xr:uid="{00000000-0005-0000-0000-000038A00000}"/>
    <cellStyle name="Porcentagem 6 5 3 5" xfId="41126" xr:uid="{00000000-0005-0000-0000-000039A00000}"/>
    <cellStyle name="Porcentagem 6 5 3 5 2" xfId="41127" xr:uid="{00000000-0005-0000-0000-00003AA00000}"/>
    <cellStyle name="Porcentagem 6 5 3 5 3" xfId="41128" xr:uid="{00000000-0005-0000-0000-00003BA00000}"/>
    <cellStyle name="Porcentagem 6 5 3 5 4" xfId="41129" xr:uid="{00000000-0005-0000-0000-00003CA00000}"/>
    <cellStyle name="Porcentagem 6 5 3 6" xfId="41130" xr:uid="{00000000-0005-0000-0000-00003DA00000}"/>
    <cellStyle name="Porcentagem 6 5 3 6 2" xfId="41131" xr:uid="{00000000-0005-0000-0000-00003EA00000}"/>
    <cellStyle name="Porcentagem 6 5 3 6 3" xfId="41132" xr:uid="{00000000-0005-0000-0000-00003FA00000}"/>
    <cellStyle name="Porcentagem 6 5 3 7" xfId="41133" xr:uid="{00000000-0005-0000-0000-000040A00000}"/>
    <cellStyle name="Porcentagem 6 5 3 8" xfId="41134" xr:uid="{00000000-0005-0000-0000-000041A00000}"/>
    <cellStyle name="Porcentagem 6 5 3 9" xfId="41135" xr:uid="{00000000-0005-0000-0000-000042A00000}"/>
    <cellStyle name="Porcentagem 6 5 4" xfId="41136" xr:uid="{00000000-0005-0000-0000-000043A00000}"/>
    <cellStyle name="Porcentagem 6 5 4 2" xfId="41137" xr:uid="{00000000-0005-0000-0000-000044A00000}"/>
    <cellStyle name="Porcentagem 6 5 4 2 2" xfId="41138" xr:uid="{00000000-0005-0000-0000-000045A00000}"/>
    <cellStyle name="Porcentagem 6 5 4 2 3" xfId="41139" xr:uid="{00000000-0005-0000-0000-000046A00000}"/>
    <cellStyle name="Porcentagem 6 5 4 2 4" xfId="41140" xr:uid="{00000000-0005-0000-0000-000047A00000}"/>
    <cellStyle name="Porcentagem 6 5 4 3" xfId="41141" xr:uid="{00000000-0005-0000-0000-000048A00000}"/>
    <cellStyle name="Porcentagem 6 5 4 3 2" xfId="41142" xr:uid="{00000000-0005-0000-0000-000049A00000}"/>
    <cellStyle name="Porcentagem 6 5 4 3 3" xfId="41143" xr:uid="{00000000-0005-0000-0000-00004AA00000}"/>
    <cellStyle name="Porcentagem 6 5 4 4" xfId="41144" xr:uid="{00000000-0005-0000-0000-00004BA00000}"/>
    <cellStyle name="Porcentagem 6 5 4 5" xfId="41145" xr:uid="{00000000-0005-0000-0000-00004CA00000}"/>
    <cellStyle name="Porcentagem 6 5 4 6" xfId="41146" xr:uid="{00000000-0005-0000-0000-00004DA00000}"/>
    <cellStyle name="Porcentagem 6 5 5" xfId="41147" xr:uid="{00000000-0005-0000-0000-00004EA00000}"/>
    <cellStyle name="Porcentagem 6 5 5 2" xfId="41148" xr:uid="{00000000-0005-0000-0000-00004FA00000}"/>
    <cellStyle name="Porcentagem 6 5 5 3" xfId="41149" xr:uid="{00000000-0005-0000-0000-000050A00000}"/>
    <cellStyle name="Porcentagem 6 5 5 4" xfId="41150" xr:uid="{00000000-0005-0000-0000-000051A00000}"/>
    <cellStyle name="Porcentagem 6 5 6" xfId="41151" xr:uid="{00000000-0005-0000-0000-000052A00000}"/>
    <cellStyle name="Porcentagem 6 5 6 2" xfId="41152" xr:uid="{00000000-0005-0000-0000-000053A00000}"/>
    <cellStyle name="Porcentagem 6 5 6 3" xfId="41153" xr:uid="{00000000-0005-0000-0000-000054A00000}"/>
    <cellStyle name="Porcentagem 6 5 6 4" xfId="41154" xr:uid="{00000000-0005-0000-0000-000055A00000}"/>
    <cellStyle name="Porcentagem 6 5 7" xfId="41155" xr:uid="{00000000-0005-0000-0000-000056A00000}"/>
    <cellStyle name="Porcentagem 6 5 7 2" xfId="41156" xr:uid="{00000000-0005-0000-0000-000057A00000}"/>
    <cellStyle name="Porcentagem 6 5 7 3" xfId="41157" xr:uid="{00000000-0005-0000-0000-000058A00000}"/>
    <cellStyle name="Porcentagem 6 5 7 4" xfId="41158" xr:uid="{00000000-0005-0000-0000-000059A00000}"/>
    <cellStyle name="Porcentagem 6 5 8" xfId="41159" xr:uid="{00000000-0005-0000-0000-00005AA00000}"/>
    <cellStyle name="Porcentagem 6 5 8 2" xfId="41160" xr:uid="{00000000-0005-0000-0000-00005BA00000}"/>
    <cellStyle name="Porcentagem 6 5 8 3" xfId="41161" xr:uid="{00000000-0005-0000-0000-00005CA00000}"/>
    <cellStyle name="Porcentagem 6 5 9" xfId="41162" xr:uid="{00000000-0005-0000-0000-00005DA00000}"/>
    <cellStyle name="Porcentagem 6 6" xfId="41163" xr:uid="{00000000-0005-0000-0000-00005EA00000}"/>
    <cellStyle name="Porcentagem 6 6 10" xfId="41164" xr:uid="{00000000-0005-0000-0000-00005FA00000}"/>
    <cellStyle name="Porcentagem 6 6 11" xfId="41165" xr:uid="{00000000-0005-0000-0000-000060A00000}"/>
    <cellStyle name="Porcentagem 6 6 2" xfId="41166" xr:uid="{00000000-0005-0000-0000-000061A00000}"/>
    <cellStyle name="Porcentagem 6 6 2 10" xfId="41167" xr:uid="{00000000-0005-0000-0000-000062A00000}"/>
    <cellStyle name="Porcentagem 6 6 2 2" xfId="41168" xr:uid="{00000000-0005-0000-0000-000063A00000}"/>
    <cellStyle name="Porcentagem 6 6 2 2 2" xfId="41169" xr:uid="{00000000-0005-0000-0000-000064A00000}"/>
    <cellStyle name="Porcentagem 6 6 2 2 2 2" xfId="41170" xr:uid="{00000000-0005-0000-0000-000065A00000}"/>
    <cellStyle name="Porcentagem 6 6 2 2 2 2 2" xfId="41171" xr:uid="{00000000-0005-0000-0000-000066A00000}"/>
    <cellStyle name="Porcentagem 6 6 2 2 2 2 3" xfId="41172" xr:uid="{00000000-0005-0000-0000-000067A00000}"/>
    <cellStyle name="Porcentagem 6 6 2 2 2 2 4" xfId="41173" xr:uid="{00000000-0005-0000-0000-000068A00000}"/>
    <cellStyle name="Porcentagem 6 6 2 2 2 3" xfId="41174" xr:uid="{00000000-0005-0000-0000-000069A00000}"/>
    <cellStyle name="Porcentagem 6 6 2 2 2 3 2" xfId="41175" xr:uid="{00000000-0005-0000-0000-00006AA00000}"/>
    <cellStyle name="Porcentagem 6 6 2 2 2 3 3" xfId="41176" xr:uid="{00000000-0005-0000-0000-00006BA00000}"/>
    <cellStyle name="Porcentagem 6 6 2 2 2 4" xfId="41177" xr:uid="{00000000-0005-0000-0000-00006CA00000}"/>
    <cellStyle name="Porcentagem 6 6 2 2 2 5" xfId="41178" xr:uid="{00000000-0005-0000-0000-00006DA00000}"/>
    <cellStyle name="Porcentagem 6 6 2 2 2 6" xfId="41179" xr:uid="{00000000-0005-0000-0000-00006EA00000}"/>
    <cellStyle name="Porcentagem 6 6 2 2 3" xfId="41180" xr:uid="{00000000-0005-0000-0000-00006FA00000}"/>
    <cellStyle name="Porcentagem 6 6 2 2 3 2" xfId="41181" xr:uid="{00000000-0005-0000-0000-000070A00000}"/>
    <cellStyle name="Porcentagem 6 6 2 2 3 3" xfId="41182" xr:uid="{00000000-0005-0000-0000-000071A00000}"/>
    <cellStyle name="Porcentagem 6 6 2 2 3 4" xfId="41183" xr:uid="{00000000-0005-0000-0000-000072A00000}"/>
    <cellStyle name="Porcentagem 6 6 2 2 4" xfId="41184" xr:uid="{00000000-0005-0000-0000-000073A00000}"/>
    <cellStyle name="Porcentagem 6 6 2 2 4 2" xfId="41185" xr:uid="{00000000-0005-0000-0000-000074A00000}"/>
    <cellStyle name="Porcentagem 6 6 2 2 4 3" xfId="41186" xr:uid="{00000000-0005-0000-0000-000075A00000}"/>
    <cellStyle name="Porcentagem 6 6 2 2 4 4" xfId="41187" xr:uid="{00000000-0005-0000-0000-000076A00000}"/>
    <cellStyle name="Porcentagem 6 6 2 2 5" xfId="41188" xr:uid="{00000000-0005-0000-0000-000077A00000}"/>
    <cellStyle name="Porcentagem 6 6 2 2 5 2" xfId="41189" xr:uid="{00000000-0005-0000-0000-000078A00000}"/>
    <cellStyle name="Porcentagem 6 6 2 2 5 3" xfId="41190" xr:uid="{00000000-0005-0000-0000-000079A00000}"/>
    <cellStyle name="Porcentagem 6 6 2 2 5 4" xfId="41191" xr:uid="{00000000-0005-0000-0000-00007AA00000}"/>
    <cellStyle name="Porcentagem 6 6 2 2 6" xfId="41192" xr:uid="{00000000-0005-0000-0000-00007BA00000}"/>
    <cellStyle name="Porcentagem 6 6 2 2 6 2" xfId="41193" xr:uid="{00000000-0005-0000-0000-00007CA00000}"/>
    <cellStyle name="Porcentagem 6 6 2 2 6 3" xfId="41194" xr:uid="{00000000-0005-0000-0000-00007DA00000}"/>
    <cellStyle name="Porcentagem 6 6 2 2 7" xfId="41195" xr:uid="{00000000-0005-0000-0000-00007EA00000}"/>
    <cellStyle name="Porcentagem 6 6 2 2 8" xfId="41196" xr:uid="{00000000-0005-0000-0000-00007FA00000}"/>
    <cellStyle name="Porcentagem 6 6 2 2 9" xfId="41197" xr:uid="{00000000-0005-0000-0000-000080A00000}"/>
    <cellStyle name="Porcentagem 6 6 2 3" xfId="41198" xr:uid="{00000000-0005-0000-0000-000081A00000}"/>
    <cellStyle name="Porcentagem 6 6 2 3 2" xfId="41199" xr:uid="{00000000-0005-0000-0000-000082A00000}"/>
    <cellStyle name="Porcentagem 6 6 2 3 2 2" xfId="41200" xr:uid="{00000000-0005-0000-0000-000083A00000}"/>
    <cellStyle name="Porcentagem 6 6 2 3 2 3" xfId="41201" xr:uid="{00000000-0005-0000-0000-000084A00000}"/>
    <cellStyle name="Porcentagem 6 6 2 3 2 4" xfId="41202" xr:uid="{00000000-0005-0000-0000-000085A00000}"/>
    <cellStyle name="Porcentagem 6 6 2 3 3" xfId="41203" xr:uid="{00000000-0005-0000-0000-000086A00000}"/>
    <cellStyle name="Porcentagem 6 6 2 3 3 2" xfId="41204" xr:uid="{00000000-0005-0000-0000-000087A00000}"/>
    <cellStyle name="Porcentagem 6 6 2 3 3 3" xfId="41205" xr:uid="{00000000-0005-0000-0000-000088A00000}"/>
    <cellStyle name="Porcentagem 6 6 2 3 4" xfId="41206" xr:uid="{00000000-0005-0000-0000-000089A00000}"/>
    <cellStyle name="Porcentagem 6 6 2 3 5" xfId="41207" xr:uid="{00000000-0005-0000-0000-00008AA00000}"/>
    <cellStyle name="Porcentagem 6 6 2 3 6" xfId="41208" xr:uid="{00000000-0005-0000-0000-00008BA00000}"/>
    <cellStyle name="Porcentagem 6 6 2 4" xfId="41209" xr:uid="{00000000-0005-0000-0000-00008CA00000}"/>
    <cellStyle name="Porcentagem 6 6 2 4 2" xfId="41210" xr:uid="{00000000-0005-0000-0000-00008DA00000}"/>
    <cellStyle name="Porcentagem 6 6 2 4 3" xfId="41211" xr:uid="{00000000-0005-0000-0000-00008EA00000}"/>
    <cellStyle name="Porcentagem 6 6 2 4 4" xfId="41212" xr:uid="{00000000-0005-0000-0000-00008FA00000}"/>
    <cellStyle name="Porcentagem 6 6 2 5" xfId="41213" xr:uid="{00000000-0005-0000-0000-000090A00000}"/>
    <cellStyle name="Porcentagem 6 6 2 5 2" xfId="41214" xr:uid="{00000000-0005-0000-0000-000091A00000}"/>
    <cellStyle name="Porcentagem 6 6 2 5 3" xfId="41215" xr:uid="{00000000-0005-0000-0000-000092A00000}"/>
    <cellStyle name="Porcentagem 6 6 2 5 4" xfId="41216" xr:uid="{00000000-0005-0000-0000-000093A00000}"/>
    <cellStyle name="Porcentagem 6 6 2 6" xfId="41217" xr:uid="{00000000-0005-0000-0000-000094A00000}"/>
    <cellStyle name="Porcentagem 6 6 2 6 2" xfId="41218" xr:uid="{00000000-0005-0000-0000-000095A00000}"/>
    <cellStyle name="Porcentagem 6 6 2 6 3" xfId="41219" xr:uid="{00000000-0005-0000-0000-000096A00000}"/>
    <cellStyle name="Porcentagem 6 6 2 6 4" xfId="41220" xr:uid="{00000000-0005-0000-0000-000097A00000}"/>
    <cellStyle name="Porcentagem 6 6 2 7" xfId="41221" xr:uid="{00000000-0005-0000-0000-000098A00000}"/>
    <cellStyle name="Porcentagem 6 6 2 7 2" xfId="41222" xr:uid="{00000000-0005-0000-0000-000099A00000}"/>
    <cellStyle name="Porcentagem 6 6 2 7 3" xfId="41223" xr:uid="{00000000-0005-0000-0000-00009AA00000}"/>
    <cellStyle name="Porcentagem 6 6 2 8" xfId="41224" xr:uid="{00000000-0005-0000-0000-00009BA00000}"/>
    <cellStyle name="Porcentagem 6 6 2 9" xfId="41225" xr:uid="{00000000-0005-0000-0000-00009CA00000}"/>
    <cellStyle name="Porcentagem 6 6 3" xfId="41226" xr:uid="{00000000-0005-0000-0000-00009DA00000}"/>
    <cellStyle name="Porcentagem 6 6 3 2" xfId="41227" xr:uid="{00000000-0005-0000-0000-00009EA00000}"/>
    <cellStyle name="Porcentagem 6 6 3 2 2" xfId="41228" xr:uid="{00000000-0005-0000-0000-00009FA00000}"/>
    <cellStyle name="Porcentagem 6 6 3 2 2 2" xfId="41229" xr:uid="{00000000-0005-0000-0000-0000A0A00000}"/>
    <cellStyle name="Porcentagem 6 6 3 2 2 3" xfId="41230" xr:uid="{00000000-0005-0000-0000-0000A1A00000}"/>
    <cellStyle name="Porcentagem 6 6 3 2 2 4" xfId="41231" xr:uid="{00000000-0005-0000-0000-0000A2A00000}"/>
    <cellStyle name="Porcentagem 6 6 3 2 3" xfId="41232" xr:uid="{00000000-0005-0000-0000-0000A3A00000}"/>
    <cellStyle name="Porcentagem 6 6 3 2 3 2" xfId="41233" xr:uid="{00000000-0005-0000-0000-0000A4A00000}"/>
    <cellStyle name="Porcentagem 6 6 3 2 3 3" xfId="41234" xr:uid="{00000000-0005-0000-0000-0000A5A00000}"/>
    <cellStyle name="Porcentagem 6 6 3 2 4" xfId="41235" xr:uid="{00000000-0005-0000-0000-0000A6A00000}"/>
    <cellStyle name="Porcentagem 6 6 3 2 5" xfId="41236" xr:uid="{00000000-0005-0000-0000-0000A7A00000}"/>
    <cellStyle name="Porcentagem 6 6 3 2 6" xfId="41237" xr:uid="{00000000-0005-0000-0000-0000A8A00000}"/>
    <cellStyle name="Porcentagem 6 6 3 3" xfId="41238" xr:uid="{00000000-0005-0000-0000-0000A9A00000}"/>
    <cellStyle name="Porcentagem 6 6 3 3 2" xfId="41239" xr:uid="{00000000-0005-0000-0000-0000AAA00000}"/>
    <cellStyle name="Porcentagem 6 6 3 3 3" xfId="41240" xr:uid="{00000000-0005-0000-0000-0000ABA00000}"/>
    <cellStyle name="Porcentagem 6 6 3 3 4" xfId="41241" xr:uid="{00000000-0005-0000-0000-0000ACA00000}"/>
    <cellStyle name="Porcentagem 6 6 3 4" xfId="41242" xr:uid="{00000000-0005-0000-0000-0000ADA00000}"/>
    <cellStyle name="Porcentagem 6 6 3 4 2" xfId="41243" xr:uid="{00000000-0005-0000-0000-0000AEA00000}"/>
    <cellStyle name="Porcentagem 6 6 3 4 3" xfId="41244" xr:uid="{00000000-0005-0000-0000-0000AFA00000}"/>
    <cellStyle name="Porcentagem 6 6 3 4 4" xfId="41245" xr:uid="{00000000-0005-0000-0000-0000B0A00000}"/>
    <cellStyle name="Porcentagem 6 6 3 5" xfId="41246" xr:uid="{00000000-0005-0000-0000-0000B1A00000}"/>
    <cellStyle name="Porcentagem 6 6 3 5 2" xfId="41247" xr:uid="{00000000-0005-0000-0000-0000B2A00000}"/>
    <cellStyle name="Porcentagem 6 6 3 5 3" xfId="41248" xr:uid="{00000000-0005-0000-0000-0000B3A00000}"/>
    <cellStyle name="Porcentagem 6 6 3 5 4" xfId="41249" xr:uid="{00000000-0005-0000-0000-0000B4A00000}"/>
    <cellStyle name="Porcentagem 6 6 3 6" xfId="41250" xr:uid="{00000000-0005-0000-0000-0000B5A00000}"/>
    <cellStyle name="Porcentagem 6 6 3 6 2" xfId="41251" xr:uid="{00000000-0005-0000-0000-0000B6A00000}"/>
    <cellStyle name="Porcentagem 6 6 3 6 3" xfId="41252" xr:uid="{00000000-0005-0000-0000-0000B7A00000}"/>
    <cellStyle name="Porcentagem 6 6 3 7" xfId="41253" xr:uid="{00000000-0005-0000-0000-0000B8A00000}"/>
    <cellStyle name="Porcentagem 6 6 3 8" xfId="41254" xr:uid="{00000000-0005-0000-0000-0000B9A00000}"/>
    <cellStyle name="Porcentagem 6 6 3 9" xfId="41255" xr:uid="{00000000-0005-0000-0000-0000BAA00000}"/>
    <cellStyle name="Porcentagem 6 6 4" xfId="41256" xr:uid="{00000000-0005-0000-0000-0000BBA00000}"/>
    <cellStyle name="Porcentagem 6 6 4 2" xfId="41257" xr:uid="{00000000-0005-0000-0000-0000BCA00000}"/>
    <cellStyle name="Porcentagem 6 6 4 2 2" xfId="41258" xr:uid="{00000000-0005-0000-0000-0000BDA00000}"/>
    <cellStyle name="Porcentagem 6 6 4 2 3" xfId="41259" xr:uid="{00000000-0005-0000-0000-0000BEA00000}"/>
    <cellStyle name="Porcentagem 6 6 4 2 4" xfId="41260" xr:uid="{00000000-0005-0000-0000-0000BFA00000}"/>
    <cellStyle name="Porcentagem 6 6 4 3" xfId="41261" xr:uid="{00000000-0005-0000-0000-0000C0A00000}"/>
    <cellStyle name="Porcentagem 6 6 4 3 2" xfId="41262" xr:uid="{00000000-0005-0000-0000-0000C1A00000}"/>
    <cellStyle name="Porcentagem 6 6 4 3 3" xfId="41263" xr:uid="{00000000-0005-0000-0000-0000C2A00000}"/>
    <cellStyle name="Porcentagem 6 6 4 4" xfId="41264" xr:uid="{00000000-0005-0000-0000-0000C3A00000}"/>
    <cellStyle name="Porcentagem 6 6 4 5" xfId="41265" xr:uid="{00000000-0005-0000-0000-0000C4A00000}"/>
    <cellStyle name="Porcentagem 6 6 4 6" xfId="41266" xr:uid="{00000000-0005-0000-0000-0000C5A00000}"/>
    <cellStyle name="Porcentagem 6 6 5" xfId="41267" xr:uid="{00000000-0005-0000-0000-0000C6A00000}"/>
    <cellStyle name="Porcentagem 6 6 5 2" xfId="41268" xr:uid="{00000000-0005-0000-0000-0000C7A00000}"/>
    <cellStyle name="Porcentagem 6 6 5 3" xfId="41269" xr:uid="{00000000-0005-0000-0000-0000C8A00000}"/>
    <cellStyle name="Porcentagem 6 6 5 4" xfId="41270" xr:uid="{00000000-0005-0000-0000-0000C9A00000}"/>
    <cellStyle name="Porcentagem 6 6 6" xfId="41271" xr:uid="{00000000-0005-0000-0000-0000CAA00000}"/>
    <cellStyle name="Porcentagem 6 6 6 2" xfId="41272" xr:uid="{00000000-0005-0000-0000-0000CBA00000}"/>
    <cellStyle name="Porcentagem 6 6 6 3" xfId="41273" xr:uid="{00000000-0005-0000-0000-0000CCA00000}"/>
    <cellStyle name="Porcentagem 6 6 6 4" xfId="41274" xr:uid="{00000000-0005-0000-0000-0000CDA00000}"/>
    <cellStyle name="Porcentagem 6 6 7" xfId="41275" xr:uid="{00000000-0005-0000-0000-0000CEA00000}"/>
    <cellStyle name="Porcentagem 6 6 7 2" xfId="41276" xr:uid="{00000000-0005-0000-0000-0000CFA00000}"/>
    <cellStyle name="Porcentagem 6 6 7 3" xfId="41277" xr:uid="{00000000-0005-0000-0000-0000D0A00000}"/>
    <cellStyle name="Porcentagem 6 6 7 4" xfId="41278" xr:uid="{00000000-0005-0000-0000-0000D1A00000}"/>
    <cellStyle name="Porcentagem 6 6 8" xfId="41279" xr:uid="{00000000-0005-0000-0000-0000D2A00000}"/>
    <cellStyle name="Porcentagem 6 6 8 2" xfId="41280" xr:uid="{00000000-0005-0000-0000-0000D3A00000}"/>
    <cellStyle name="Porcentagem 6 6 8 3" xfId="41281" xr:uid="{00000000-0005-0000-0000-0000D4A00000}"/>
    <cellStyle name="Porcentagem 6 6 9" xfId="41282" xr:uid="{00000000-0005-0000-0000-0000D5A00000}"/>
    <cellStyle name="Porcentagem 6 7" xfId="41283" xr:uid="{00000000-0005-0000-0000-0000D6A00000}"/>
    <cellStyle name="Porcentagem 6 7 10" xfId="41284" xr:uid="{00000000-0005-0000-0000-0000D7A00000}"/>
    <cellStyle name="Porcentagem 6 7 11" xfId="41285" xr:uid="{00000000-0005-0000-0000-0000D8A00000}"/>
    <cellStyle name="Porcentagem 6 7 2" xfId="41286" xr:uid="{00000000-0005-0000-0000-0000D9A00000}"/>
    <cellStyle name="Porcentagem 6 7 2 10" xfId="41287" xr:uid="{00000000-0005-0000-0000-0000DAA00000}"/>
    <cellStyle name="Porcentagem 6 7 2 2" xfId="41288" xr:uid="{00000000-0005-0000-0000-0000DBA00000}"/>
    <cellStyle name="Porcentagem 6 7 2 2 2" xfId="41289" xr:uid="{00000000-0005-0000-0000-0000DCA00000}"/>
    <cellStyle name="Porcentagem 6 7 2 2 2 2" xfId="41290" xr:uid="{00000000-0005-0000-0000-0000DDA00000}"/>
    <cellStyle name="Porcentagem 6 7 2 2 2 2 2" xfId="41291" xr:uid="{00000000-0005-0000-0000-0000DEA00000}"/>
    <cellStyle name="Porcentagem 6 7 2 2 2 2 3" xfId="41292" xr:uid="{00000000-0005-0000-0000-0000DFA00000}"/>
    <cellStyle name="Porcentagem 6 7 2 2 2 2 4" xfId="41293" xr:uid="{00000000-0005-0000-0000-0000E0A00000}"/>
    <cellStyle name="Porcentagem 6 7 2 2 2 3" xfId="41294" xr:uid="{00000000-0005-0000-0000-0000E1A00000}"/>
    <cellStyle name="Porcentagem 6 7 2 2 2 3 2" xfId="41295" xr:uid="{00000000-0005-0000-0000-0000E2A00000}"/>
    <cellStyle name="Porcentagem 6 7 2 2 2 3 3" xfId="41296" xr:uid="{00000000-0005-0000-0000-0000E3A00000}"/>
    <cellStyle name="Porcentagem 6 7 2 2 2 4" xfId="41297" xr:uid="{00000000-0005-0000-0000-0000E4A00000}"/>
    <cellStyle name="Porcentagem 6 7 2 2 2 5" xfId="41298" xr:uid="{00000000-0005-0000-0000-0000E5A00000}"/>
    <cellStyle name="Porcentagem 6 7 2 2 2 6" xfId="41299" xr:uid="{00000000-0005-0000-0000-0000E6A00000}"/>
    <cellStyle name="Porcentagem 6 7 2 2 3" xfId="41300" xr:uid="{00000000-0005-0000-0000-0000E7A00000}"/>
    <cellStyle name="Porcentagem 6 7 2 2 3 2" xfId="41301" xr:uid="{00000000-0005-0000-0000-0000E8A00000}"/>
    <cellStyle name="Porcentagem 6 7 2 2 3 3" xfId="41302" xr:uid="{00000000-0005-0000-0000-0000E9A00000}"/>
    <cellStyle name="Porcentagem 6 7 2 2 3 4" xfId="41303" xr:uid="{00000000-0005-0000-0000-0000EAA00000}"/>
    <cellStyle name="Porcentagem 6 7 2 2 4" xfId="41304" xr:uid="{00000000-0005-0000-0000-0000EBA00000}"/>
    <cellStyle name="Porcentagem 6 7 2 2 4 2" xfId="41305" xr:uid="{00000000-0005-0000-0000-0000ECA00000}"/>
    <cellStyle name="Porcentagem 6 7 2 2 4 3" xfId="41306" xr:uid="{00000000-0005-0000-0000-0000EDA00000}"/>
    <cellStyle name="Porcentagem 6 7 2 2 4 4" xfId="41307" xr:uid="{00000000-0005-0000-0000-0000EEA00000}"/>
    <cellStyle name="Porcentagem 6 7 2 2 5" xfId="41308" xr:uid="{00000000-0005-0000-0000-0000EFA00000}"/>
    <cellStyle name="Porcentagem 6 7 2 2 5 2" xfId="41309" xr:uid="{00000000-0005-0000-0000-0000F0A00000}"/>
    <cellStyle name="Porcentagem 6 7 2 2 5 3" xfId="41310" xr:uid="{00000000-0005-0000-0000-0000F1A00000}"/>
    <cellStyle name="Porcentagem 6 7 2 2 5 4" xfId="41311" xr:uid="{00000000-0005-0000-0000-0000F2A00000}"/>
    <cellStyle name="Porcentagem 6 7 2 2 6" xfId="41312" xr:uid="{00000000-0005-0000-0000-0000F3A00000}"/>
    <cellStyle name="Porcentagem 6 7 2 2 6 2" xfId="41313" xr:uid="{00000000-0005-0000-0000-0000F4A00000}"/>
    <cellStyle name="Porcentagem 6 7 2 2 6 3" xfId="41314" xr:uid="{00000000-0005-0000-0000-0000F5A00000}"/>
    <cellStyle name="Porcentagem 6 7 2 2 7" xfId="41315" xr:uid="{00000000-0005-0000-0000-0000F6A00000}"/>
    <cellStyle name="Porcentagem 6 7 2 2 8" xfId="41316" xr:uid="{00000000-0005-0000-0000-0000F7A00000}"/>
    <cellStyle name="Porcentagem 6 7 2 2 9" xfId="41317" xr:uid="{00000000-0005-0000-0000-0000F8A00000}"/>
    <cellStyle name="Porcentagem 6 7 2 3" xfId="41318" xr:uid="{00000000-0005-0000-0000-0000F9A00000}"/>
    <cellStyle name="Porcentagem 6 7 2 3 2" xfId="41319" xr:uid="{00000000-0005-0000-0000-0000FAA00000}"/>
    <cellStyle name="Porcentagem 6 7 2 3 2 2" xfId="41320" xr:uid="{00000000-0005-0000-0000-0000FBA00000}"/>
    <cellStyle name="Porcentagem 6 7 2 3 2 3" xfId="41321" xr:uid="{00000000-0005-0000-0000-0000FCA00000}"/>
    <cellStyle name="Porcentagem 6 7 2 3 2 4" xfId="41322" xr:uid="{00000000-0005-0000-0000-0000FDA00000}"/>
    <cellStyle name="Porcentagem 6 7 2 3 3" xfId="41323" xr:uid="{00000000-0005-0000-0000-0000FEA00000}"/>
    <cellStyle name="Porcentagem 6 7 2 3 3 2" xfId="41324" xr:uid="{00000000-0005-0000-0000-0000FFA00000}"/>
    <cellStyle name="Porcentagem 6 7 2 3 3 3" xfId="41325" xr:uid="{00000000-0005-0000-0000-000000A10000}"/>
    <cellStyle name="Porcentagem 6 7 2 3 4" xfId="41326" xr:uid="{00000000-0005-0000-0000-000001A10000}"/>
    <cellStyle name="Porcentagem 6 7 2 3 5" xfId="41327" xr:uid="{00000000-0005-0000-0000-000002A10000}"/>
    <cellStyle name="Porcentagem 6 7 2 3 6" xfId="41328" xr:uid="{00000000-0005-0000-0000-000003A10000}"/>
    <cellStyle name="Porcentagem 6 7 2 4" xfId="41329" xr:uid="{00000000-0005-0000-0000-000004A10000}"/>
    <cellStyle name="Porcentagem 6 7 2 4 2" xfId="41330" xr:uid="{00000000-0005-0000-0000-000005A10000}"/>
    <cellStyle name="Porcentagem 6 7 2 4 3" xfId="41331" xr:uid="{00000000-0005-0000-0000-000006A10000}"/>
    <cellStyle name="Porcentagem 6 7 2 4 4" xfId="41332" xr:uid="{00000000-0005-0000-0000-000007A10000}"/>
    <cellStyle name="Porcentagem 6 7 2 5" xfId="41333" xr:uid="{00000000-0005-0000-0000-000008A10000}"/>
    <cellStyle name="Porcentagem 6 7 2 5 2" xfId="41334" xr:uid="{00000000-0005-0000-0000-000009A10000}"/>
    <cellStyle name="Porcentagem 6 7 2 5 3" xfId="41335" xr:uid="{00000000-0005-0000-0000-00000AA10000}"/>
    <cellStyle name="Porcentagem 6 7 2 5 4" xfId="41336" xr:uid="{00000000-0005-0000-0000-00000BA10000}"/>
    <cellStyle name="Porcentagem 6 7 2 6" xfId="41337" xr:uid="{00000000-0005-0000-0000-00000CA10000}"/>
    <cellStyle name="Porcentagem 6 7 2 6 2" xfId="41338" xr:uid="{00000000-0005-0000-0000-00000DA10000}"/>
    <cellStyle name="Porcentagem 6 7 2 6 3" xfId="41339" xr:uid="{00000000-0005-0000-0000-00000EA10000}"/>
    <cellStyle name="Porcentagem 6 7 2 6 4" xfId="41340" xr:uid="{00000000-0005-0000-0000-00000FA10000}"/>
    <cellStyle name="Porcentagem 6 7 2 7" xfId="41341" xr:uid="{00000000-0005-0000-0000-000010A10000}"/>
    <cellStyle name="Porcentagem 6 7 2 7 2" xfId="41342" xr:uid="{00000000-0005-0000-0000-000011A10000}"/>
    <cellStyle name="Porcentagem 6 7 2 7 3" xfId="41343" xr:uid="{00000000-0005-0000-0000-000012A10000}"/>
    <cellStyle name="Porcentagem 6 7 2 8" xfId="41344" xr:uid="{00000000-0005-0000-0000-000013A10000}"/>
    <cellStyle name="Porcentagem 6 7 2 9" xfId="41345" xr:uid="{00000000-0005-0000-0000-000014A10000}"/>
    <cellStyle name="Porcentagem 6 7 3" xfId="41346" xr:uid="{00000000-0005-0000-0000-000015A10000}"/>
    <cellStyle name="Porcentagem 6 7 3 2" xfId="41347" xr:uid="{00000000-0005-0000-0000-000016A10000}"/>
    <cellStyle name="Porcentagem 6 7 3 2 2" xfId="41348" xr:uid="{00000000-0005-0000-0000-000017A10000}"/>
    <cellStyle name="Porcentagem 6 7 3 2 2 2" xfId="41349" xr:uid="{00000000-0005-0000-0000-000018A10000}"/>
    <cellStyle name="Porcentagem 6 7 3 2 2 3" xfId="41350" xr:uid="{00000000-0005-0000-0000-000019A10000}"/>
    <cellStyle name="Porcentagem 6 7 3 2 2 4" xfId="41351" xr:uid="{00000000-0005-0000-0000-00001AA10000}"/>
    <cellStyle name="Porcentagem 6 7 3 2 3" xfId="41352" xr:uid="{00000000-0005-0000-0000-00001BA10000}"/>
    <cellStyle name="Porcentagem 6 7 3 2 3 2" xfId="41353" xr:uid="{00000000-0005-0000-0000-00001CA10000}"/>
    <cellStyle name="Porcentagem 6 7 3 2 3 3" xfId="41354" xr:uid="{00000000-0005-0000-0000-00001DA10000}"/>
    <cellStyle name="Porcentagem 6 7 3 2 4" xfId="41355" xr:uid="{00000000-0005-0000-0000-00001EA10000}"/>
    <cellStyle name="Porcentagem 6 7 3 2 5" xfId="41356" xr:uid="{00000000-0005-0000-0000-00001FA10000}"/>
    <cellStyle name="Porcentagem 6 7 3 2 6" xfId="41357" xr:uid="{00000000-0005-0000-0000-000020A10000}"/>
    <cellStyle name="Porcentagem 6 7 3 3" xfId="41358" xr:uid="{00000000-0005-0000-0000-000021A10000}"/>
    <cellStyle name="Porcentagem 6 7 3 3 2" xfId="41359" xr:uid="{00000000-0005-0000-0000-000022A10000}"/>
    <cellStyle name="Porcentagem 6 7 3 3 3" xfId="41360" xr:uid="{00000000-0005-0000-0000-000023A10000}"/>
    <cellStyle name="Porcentagem 6 7 3 3 4" xfId="41361" xr:uid="{00000000-0005-0000-0000-000024A10000}"/>
    <cellStyle name="Porcentagem 6 7 3 4" xfId="41362" xr:uid="{00000000-0005-0000-0000-000025A10000}"/>
    <cellStyle name="Porcentagem 6 7 3 4 2" xfId="41363" xr:uid="{00000000-0005-0000-0000-000026A10000}"/>
    <cellStyle name="Porcentagem 6 7 3 4 3" xfId="41364" xr:uid="{00000000-0005-0000-0000-000027A10000}"/>
    <cellStyle name="Porcentagem 6 7 3 4 4" xfId="41365" xr:uid="{00000000-0005-0000-0000-000028A10000}"/>
    <cellStyle name="Porcentagem 6 7 3 5" xfId="41366" xr:uid="{00000000-0005-0000-0000-000029A10000}"/>
    <cellStyle name="Porcentagem 6 7 3 5 2" xfId="41367" xr:uid="{00000000-0005-0000-0000-00002AA10000}"/>
    <cellStyle name="Porcentagem 6 7 3 5 3" xfId="41368" xr:uid="{00000000-0005-0000-0000-00002BA10000}"/>
    <cellStyle name="Porcentagem 6 7 3 5 4" xfId="41369" xr:uid="{00000000-0005-0000-0000-00002CA10000}"/>
    <cellStyle name="Porcentagem 6 7 3 6" xfId="41370" xr:uid="{00000000-0005-0000-0000-00002DA10000}"/>
    <cellStyle name="Porcentagem 6 7 3 6 2" xfId="41371" xr:uid="{00000000-0005-0000-0000-00002EA10000}"/>
    <cellStyle name="Porcentagem 6 7 3 6 3" xfId="41372" xr:uid="{00000000-0005-0000-0000-00002FA10000}"/>
    <cellStyle name="Porcentagem 6 7 3 7" xfId="41373" xr:uid="{00000000-0005-0000-0000-000030A10000}"/>
    <cellStyle name="Porcentagem 6 7 3 8" xfId="41374" xr:uid="{00000000-0005-0000-0000-000031A10000}"/>
    <cellStyle name="Porcentagem 6 7 3 9" xfId="41375" xr:uid="{00000000-0005-0000-0000-000032A10000}"/>
    <cellStyle name="Porcentagem 6 7 4" xfId="41376" xr:uid="{00000000-0005-0000-0000-000033A10000}"/>
    <cellStyle name="Porcentagem 6 7 4 2" xfId="41377" xr:uid="{00000000-0005-0000-0000-000034A10000}"/>
    <cellStyle name="Porcentagem 6 7 4 2 2" xfId="41378" xr:uid="{00000000-0005-0000-0000-000035A10000}"/>
    <cellStyle name="Porcentagem 6 7 4 2 3" xfId="41379" xr:uid="{00000000-0005-0000-0000-000036A10000}"/>
    <cellStyle name="Porcentagem 6 7 4 2 4" xfId="41380" xr:uid="{00000000-0005-0000-0000-000037A10000}"/>
    <cellStyle name="Porcentagem 6 7 4 3" xfId="41381" xr:uid="{00000000-0005-0000-0000-000038A10000}"/>
    <cellStyle name="Porcentagem 6 7 4 3 2" xfId="41382" xr:uid="{00000000-0005-0000-0000-000039A10000}"/>
    <cellStyle name="Porcentagem 6 7 4 3 3" xfId="41383" xr:uid="{00000000-0005-0000-0000-00003AA10000}"/>
    <cellStyle name="Porcentagem 6 7 4 4" xfId="41384" xr:uid="{00000000-0005-0000-0000-00003BA10000}"/>
    <cellStyle name="Porcentagem 6 7 4 5" xfId="41385" xr:uid="{00000000-0005-0000-0000-00003CA10000}"/>
    <cellStyle name="Porcentagem 6 7 4 6" xfId="41386" xr:uid="{00000000-0005-0000-0000-00003DA10000}"/>
    <cellStyle name="Porcentagem 6 7 5" xfId="41387" xr:uid="{00000000-0005-0000-0000-00003EA10000}"/>
    <cellStyle name="Porcentagem 6 7 5 2" xfId="41388" xr:uid="{00000000-0005-0000-0000-00003FA10000}"/>
    <cellStyle name="Porcentagem 6 7 5 3" xfId="41389" xr:uid="{00000000-0005-0000-0000-000040A10000}"/>
    <cellStyle name="Porcentagem 6 7 5 4" xfId="41390" xr:uid="{00000000-0005-0000-0000-000041A10000}"/>
    <cellStyle name="Porcentagem 6 7 6" xfId="41391" xr:uid="{00000000-0005-0000-0000-000042A10000}"/>
    <cellStyle name="Porcentagem 6 7 6 2" xfId="41392" xr:uid="{00000000-0005-0000-0000-000043A10000}"/>
    <cellStyle name="Porcentagem 6 7 6 3" xfId="41393" xr:uid="{00000000-0005-0000-0000-000044A10000}"/>
    <cellStyle name="Porcentagem 6 7 6 4" xfId="41394" xr:uid="{00000000-0005-0000-0000-000045A10000}"/>
    <cellStyle name="Porcentagem 6 7 7" xfId="41395" xr:uid="{00000000-0005-0000-0000-000046A10000}"/>
    <cellStyle name="Porcentagem 6 7 7 2" xfId="41396" xr:uid="{00000000-0005-0000-0000-000047A10000}"/>
    <cellStyle name="Porcentagem 6 7 7 3" xfId="41397" xr:uid="{00000000-0005-0000-0000-000048A10000}"/>
    <cellStyle name="Porcentagem 6 7 7 4" xfId="41398" xr:uid="{00000000-0005-0000-0000-000049A10000}"/>
    <cellStyle name="Porcentagem 6 7 8" xfId="41399" xr:uid="{00000000-0005-0000-0000-00004AA10000}"/>
    <cellStyle name="Porcentagem 6 7 8 2" xfId="41400" xr:uid="{00000000-0005-0000-0000-00004BA10000}"/>
    <cellStyle name="Porcentagem 6 7 8 3" xfId="41401" xr:uid="{00000000-0005-0000-0000-00004CA10000}"/>
    <cellStyle name="Porcentagem 6 7 9" xfId="41402" xr:uid="{00000000-0005-0000-0000-00004DA10000}"/>
    <cellStyle name="Porcentagem 6 8" xfId="41403" xr:uid="{00000000-0005-0000-0000-00004EA10000}"/>
    <cellStyle name="Porcentagem 6 8 10" xfId="41404" xr:uid="{00000000-0005-0000-0000-00004FA10000}"/>
    <cellStyle name="Porcentagem 6 8 2" xfId="41405" xr:uid="{00000000-0005-0000-0000-000050A10000}"/>
    <cellStyle name="Porcentagem 6 8 2 2" xfId="41406" xr:uid="{00000000-0005-0000-0000-000051A10000}"/>
    <cellStyle name="Porcentagem 6 8 2 2 2" xfId="41407" xr:uid="{00000000-0005-0000-0000-000052A10000}"/>
    <cellStyle name="Porcentagem 6 8 2 2 2 2" xfId="41408" xr:uid="{00000000-0005-0000-0000-000053A10000}"/>
    <cellStyle name="Porcentagem 6 8 2 2 2 3" xfId="41409" xr:uid="{00000000-0005-0000-0000-000054A10000}"/>
    <cellStyle name="Porcentagem 6 8 2 2 2 4" xfId="41410" xr:uid="{00000000-0005-0000-0000-000055A10000}"/>
    <cellStyle name="Porcentagem 6 8 2 2 3" xfId="41411" xr:uid="{00000000-0005-0000-0000-000056A10000}"/>
    <cellStyle name="Porcentagem 6 8 2 2 3 2" xfId="41412" xr:uid="{00000000-0005-0000-0000-000057A10000}"/>
    <cellStyle name="Porcentagem 6 8 2 2 3 3" xfId="41413" xr:uid="{00000000-0005-0000-0000-000058A10000}"/>
    <cellStyle name="Porcentagem 6 8 2 2 4" xfId="41414" xr:uid="{00000000-0005-0000-0000-000059A10000}"/>
    <cellStyle name="Porcentagem 6 8 2 2 5" xfId="41415" xr:uid="{00000000-0005-0000-0000-00005AA10000}"/>
    <cellStyle name="Porcentagem 6 8 2 2 6" xfId="41416" xr:uid="{00000000-0005-0000-0000-00005BA10000}"/>
    <cellStyle name="Porcentagem 6 8 2 3" xfId="41417" xr:uid="{00000000-0005-0000-0000-00005CA10000}"/>
    <cellStyle name="Porcentagem 6 8 2 3 2" xfId="41418" xr:uid="{00000000-0005-0000-0000-00005DA10000}"/>
    <cellStyle name="Porcentagem 6 8 2 3 3" xfId="41419" xr:uid="{00000000-0005-0000-0000-00005EA10000}"/>
    <cellStyle name="Porcentagem 6 8 2 3 4" xfId="41420" xr:uid="{00000000-0005-0000-0000-00005FA10000}"/>
    <cellStyle name="Porcentagem 6 8 2 4" xfId="41421" xr:uid="{00000000-0005-0000-0000-000060A10000}"/>
    <cellStyle name="Porcentagem 6 8 2 4 2" xfId="41422" xr:uid="{00000000-0005-0000-0000-000061A10000}"/>
    <cellStyle name="Porcentagem 6 8 2 4 3" xfId="41423" xr:uid="{00000000-0005-0000-0000-000062A10000}"/>
    <cellStyle name="Porcentagem 6 8 2 4 4" xfId="41424" xr:uid="{00000000-0005-0000-0000-000063A10000}"/>
    <cellStyle name="Porcentagem 6 8 2 5" xfId="41425" xr:uid="{00000000-0005-0000-0000-000064A10000}"/>
    <cellStyle name="Porcentagem 6 8 2 5 2" xfId="41426" xr:uid="{00000000-0005-0000-0000-000065A10000}"/>
    <cellStyle name="Porcentagem 6 8 2 5 3" xfId="41427" xr:uid="{00000000-0005-0000-0000-000066A10000}"/>
    <cellStyle name="Porcentagem 6 8 2 5 4" xfId="41428" xr:uid="{00000000-0005-0000-0000-000067A10000}"/>
    <cellStyle name="Porcentagem 6 8 2 6" xfId="41429" xr:uid="{00000000-0005-0000-0000-000068A10000}"/>
    <cellStyle name="Porcentagem 6 8 2 6 2" xfId="41430" xr:uid="{00000000-0005-0000-0000-000069A10000}"/>
    <cellStyle name="Porcentagem 6 8 2 6 3" xfId="41431" xr:uid="{00000000-0005-0000-0000-00006AA10000}"/>
    <cellStyle name="Porcentagem 6 8 2 7" xfId="41432" xr:uid="{00000000-0005-0000-0000-00006BA10000}"/>
    <cellStyle name="Porcentagem 6 8 2 8" xfId="41433" xr:uid="{00000000-0005-0000-0000-00006CA10000}"/>
    <cellStyle name="Porcentagem 6 8 2 9" xfId="41434" xr:uid="{00000000-0005-0000-0000-00006DA10000}"/>
    <cellStyle name="Porcentagem 6 8 3" xfId="41435" xr:uid="{00000000-0005-0000-0000-00006EA10000}"/>
    <cellStyle name="Porcentagem 6 8 3 2" xfId="41436" xr:uid="{00000000-0005-0000-0000-00006FA10000}"/>
    <cellStyle name="Porcentagem 6 8 3 2 2" xfId="41437" xr:uid="{00000000-0005-0000-0000-000070A10000}"/>
    <cellStyle name="Porcentagem 6 8 3 2 3" xfId="41438" xr:uid="{00000000-0005-0000-0000-000071A10000}"/>
    <cellStyle name="Porcentagem 6 8 3 2 4" xfId="41439" xr:uid="{00000000-0005-0000-0000-000072A10000}"/>
    <cellStyle name="Porcentagem 6 8 3 3" xfId="41440" xr:uid="{00000000-0005-0000-0000-000073A10000}"/>
    <cellStyle name="Porcentagem 6 8 3 3 2" xfId="41441" xr:uid="{00000000-0005-0000-0000-000074A10000}"/>
    <cellStyle name="Porcentagem 6 8 3 3 3" xfId="41442" xr:uid="{00000000-0005-0000-0000-000075A10000}"/>
    <cellStyle name="Porcentagem 6 8 3 4" xfId="41443" xr:uid="{00000000-0005-0000-0000-000076A10000}"/>
    <cellStyle name="Porcentagem 6 8 3 5" xfId="41444" xr:uid="{00000000-0005-0000-0000-000077A10000}"/>
    <cellStyle name="Porcentagem 6 8 3 6" xfId="41445" xr:uid="{00000000-0005-0000-0000-000078A10000}"/>
    <cellStyle name="Porcentagem 6 8 4" xfId="41446" xr:uid="{00000000-0005-0000-0000-000079A10000}"/>
    <cellStyle name="Porcentagem 6 8 4 2" xfId="41447" xr:uid="{00000000-0005-0000-0000-00007AA10000}"/>
    <cellStyle name="Porcentagem 6 8 4 3" xfId="41448" xr:uid="{00000000-0005-0000-0000-00007BA10000}"/>
    <cellStyle name="Porcentagem 6 8 4 4" xfId="41449" xr:uid="{00000000-0005-0000-0000-00007CA10000}"/>
    <cellStyle name="Porcentagem 6 8 5" xfId="41450" xr:uid="{00000000-0005-0000-0000-00007DA10000}"/>
    <cellStyle name="Porcentagem 6 8 5 2" xfId="41451" xr:uid="{00000000-0005-0000-0000-00007EA10000}"/>
    <cellStyle name="Porcentagem 6 8 5 3" xfId="41452" xr:uid="{00000000-0005-0000-0000-00007FA10000}"/>
    <cellStyle name="Porcentagem 6 8 5 4" xfId="41453" xr:uid="{00000000-0005-0000-0000-000080A10000}"/>
    <cellStyle name="Porcentagem 6 8 6" xfId="41454" xr:uid="{00000000-0005-0000-0000-000081A10000}"/>
    <cellStyle name="Porcentagem 6 8 6 2" xfId="41455" xr:uid="{00000000-0005-0000-0000-000082A10000}"/>
    <cellStyle name="Porcentagem 6 8 6 3" xfId="41456" xr:uid="{00000000-0005-0000-0000-000083A10000}"/>
    <cellStyle name="Porcentagem 6 8 6 4" xfId="41457" xr:uid="{00000000-0005-0000-0000-000084A10000}"/>
    <cellStyle name="Porcentagem 6 8 7" xfId="41458" xr:uid="{00000000-0005-0000-0000-000085A10000}"/>
    <cellStyle name="Porcentagem 6 8 7 2" xfId="41459" xr:uid="{00000000-0005-0000-0000-000086A10000}"/>
    <cellStyle name="Porcentagem 6 8 7 3" xfId="41460" xr:uid="{00000000-0005-0000-0000-000087A10000}"/>
    <cellStyle name="Porcentagem 6 8 8" xfId="41461" xr:uid="{00000000-0005-0000-0000-000088A10000}"/>
    <cellStyle name="Porcentagem 6 8 9" xfId="41462" xr:uid="{00000000-0005-0000-0000-000089A10000}"/>
    <cellStyle name="Porcentagem 6 9" xfId="41463" xr:uid="{00000000-0005-0000-0000-00008AA10000}"/>
    <cellStyle name="Porcentagem 6 9 2" xfId="41464" xr:uid="{00000000-0005-0000-0000-00008BA10000}"/>
    <cellStyle name="Porcentagem 6 9 2 2" xfId="41465" xr:uid="{00000000-0005-0000-0000-00008CA10000}"/>
    <cellStyle name="Porcentagem 6 9 2 2 2" xfId="41466" xr:uid="{00000000-0005-0000-0000-00008DA10000}"/>
    <cellStyle name="Porcentagem 6 9 2 2 3" xfId="41467" xr:uid="{00000000-0005-0000-0000-00008EA10000}"/>
    <cellStyle name="Porcentagem 6 9 2 2 4" xfId="41468" xr:uid="{00000000-0005-0000-0000-00008FA10000}"/>
    <cellStyle name="Porcentagem 6 9 2 3" xfId="41469" xr:uid="{00000000-0005-0000-0000-000090A10000}"/>
    <cellStyle name="Porcentagem 6 9 2 3 2" xfId="41470" xr:uid="{00000000-0005-0000-0000-000091A10000}"/>
    <cellStyle name="Porcentagem 6 9 2 3 3" xfId="41471" xr:uid="{00000000-0005-0000-0000-000092A10000}"/>
    <cellStyle name="Porcentagem 6 9 2 4" xfId="41472" xr:uid="{00000000-0005-0000-0000-000093A10000}"/>
    <cellStyle name="Porcentagem 6 9 2 5" xfId="41473" xr:uid="{00000000-0005-0000-0000-000094A10000}"/>
    <cellStyle name="Porcentagem 6 9 2 6" xfId="41474" xr:uid="{00000000-0005-0000-0000-000095A10000}"/>
    <cellStyle name="Porcentagem 6 9 3" xfId="41475" xr:uid="{00000000-0005-0000-0000-000096A10000}"/>
    <cellStyle name="Porcentagem 6 9 3 2" xfId="41476" xr:uid="{00000000-0005-0000-0000-000097A10000}"/>
    <cellStyle name="Porcentagem 6 9 3 3" xfId="41477" xr:uid="{00000000-0005-0000-0000-000098A10000}"/>
    <cellStyle name="Porcentagem 6 9 3 4" xfId="41478" xr:uid="{00000000-0005-0000-0000-000099A10000}"/>
    <cellStyle name="Porcentagem 6 9 4" xfId="41479" xr:uid="{00000000-0005-0000-0000-00009AA10000}"/>
    <cellStyle name="Porcentagem 6 9 4 2" xfId="41480" xr:uid="{00000000-0005-0000-0000-00009BA10000}"/>
    <cellStyle name="Porcentagem 6 9 4 3" xfId="41481" xr:uid="{00000000-0005-0000-0000-00009CA10000}"/>
    <cellStyle name="Porcentagem 6 9 4 4" xfId="41482" xr:uid="{00000000-0005-0000-0000-00009DA10000}"/>
    <cellStyle name="Porcentagem 6 9 5" xfId="41483" xr:uid="{00000000-0005-0000-0000-00009EA10000}"/>
    <cellStyle name="Porcentagem 6 9 5 2" xfId="41484" xr:uid="{00000000-0005-0000-0000-00009FA10000}"/>
    <cellStyle name="Porcentagem 6 9 5 3" xfId="41485" xr:uid="{00000000-0005-0000-0000-0000A0A10000}"/>
    <cellStyle name="Porcentagem 6 9 5 4" xfId="41486" xr:uid="{00000000-0005-0000-0000-0000A1A10000}"/>
    <cellStyle name="Porcentagem 6 9 6" xfId="41487" xr:uid="{00000000-0005-0000-0000-0000A2A10000}"/>
    <cellStyle name="Porcentagem 6 9 6 2" xfId="41488" xr:uid="{00000000-0005-0000-0000-0000A3A10000}"/>
    <cellStyle name="Porcentagem 6 9 6 3" xfId="41489" xr:uid="{00000000-0005-0000-0000-0000A4A10000}"/>
    <cellStyle name="Porcentagem 6 9 7" xfId="41490" xr:uid="{00000000-0005-0000-0000-0000A5A10000}"/>
    <cellStyle name="Porcentagem 6 9 8" xfId="41491" xr:uid="{00000000-0005-0000-0000-0000A6A10000}"/>
    <cellStyle name="Porcentagem 6 9 9" xfId="41492" xr:uid="{00000000-0005-0000-0000-0000A7A10000}"/>
    <cellStyle name="Porcentagem 7" xfId="162" xr:uid="{00000000-0005-0000-0000-0000A8A10000}"/>
    <cellStyle name="Porcentagem 7 2" xfId="455" xr:uid="{00000000-0005-0000-0000-0000A9A10000}"/>
    <cellStyle name="Porcentagem 7 3" xfId="54141" xr:uid="{00000000-0005-0000-0000-0000AAA10000}"/>
    <cellStyle name="Porcentagem 8" xfId="41493" xr:uid="{00000000-0005-0000-0000-0000ABA10000}"/>
    <cellStyle name="Porcentagem 9" xfId="54142" xr:uid="{00000000-0005-0000-0000-0000ACA10000}"/>
    <cellStyle name="Result" xfId="20" xr:uid="{00000000-0005-0000-0000-0000ADA10000}"/>
    <cellStyle name="Result2" xfId="21" xr:uid="{00000000-0005-0000-0000-0000AEA10000}"/>
    <cellStyle name="Saída 2" xfId="41494" xr:uid="{00000000-0005-0000-0000-0000AFA10000}"/>
    <cellStyle name="Saída 2 2" xfId="41495" xr:uid="{00000000-0005-0000-0000-0000B0A10000}"/>
    <cellStyle name="Sep. milhar [0]" xfId="163" xr:uid="{00000000-0005-0000-0000-0000B1A10000}"/>
    <cellStyle name="Separador de m" xfId="164" xr:uid="{00000000-0005-0000-0000-0000B2A10000}"/>
    <cellStyle name="Separador de milhares 2" xfId="22" xr:uid="{00000000-0005-0000-0000-0000B3A10000}"/>
    <cellStyle name="Separador de milhares 2 2" xfId="165" xr:uid="{00000000-0005-0000-0000-0000B4A10000}"/>
    <cellStyle name="Separador de milhares 2 2 2" xfId="282" xr:uid="{00000000-0005-0000-0000-0000B5A10000}"/>
    <cellStyle name="Separador de milhares 2 2 2 2" xfId="570" xr:uid="{00000000-0005-0000-0000-0000B6A10000}"/>
    <cellStyle name="Separador de milhares 2 2 3" xfId="456" xr:uid="{00000000-0005-0000-0000-0000B7A10000}"/>
    <cellStyle name="Separador de milhares 2 2 4" xfId="41496" xr:uid="{00000000-0005-0000-0000-0000B8A10000}"/>
    <cellStyle name="Separador de milhares 2 3" xfId="283" xr:uid="{00000000-0005-0000-0000-0000B9A10000}"/>
    <cellStyle name="Separador de milhares 2 3 2" xfId="571" xr:uid="{00000000-0005-0000-0000-0000BAA10000}"/>
    <cellStyle name="Separador de milhares 2 4" xfId="367" xr:uid="{00000000-0005-0000-0000-0000BBA10000}"/>
    <cellStyle name="Separador de milhares 2 5" xfId="41497" xr:uid="{00000000-0005-0000-0000-0000BCA10000}"/>
    <cellStyle name="Separador de milhares 3" xfId="166" xr:uid="{00000000-0005-0000-0000-0000BDA10000}"/>
    <cellStyle name="Separador de milhares 4" xfId="23" xr:uid="{00000000-0005-0000-0000-0000BEA10000}"/>
    <cellStyle name="Sepavador de milhares [0]_Pasta2" xfId="167" xr:uid="{00000000-0005-0000-0000-0000BFA10000}"/>
    <cellStyle name="Standard_RP100_01 (metr.)" xfId="168" xr:uid="{00000000-0005-0000-0000-0000C0A10000}"/>
    <cellStyle name="Texto de Aviso 2" xfId="41498" xr:uid="{00000000-0005-0000-0000-0000C1A10000}"/>
    <cellStyle name="Texto de Aviso 2 2" xfId="41499" xr:uid="{00000000-0005-0000-0000-0000C2A10000}"/>
    <cellStyle name="Texto Explicativo 2" xfId="41500" xr:uid="{00000000-0005-0000-0000-0000C3A10000}"/>
    <cellStyle name="Texto Explicativo 2 2" xfId="41501" xr:uid="{00000000-0005-0000-0000-0000C4A10000}"/>
    <cellStyle name="Título 1 2" xfId="41502" xr:uid="{00000000-0005-0000-0000-0000C5A10000}"/>
    <cellStyle name="Título 1 2 2" xfId="41503" xr:uid="{00000000-0005-0000-0000-0000C6A10000}"/>
    <cellStyle name="Título 2 2" xfId="41504" xr:uid="{00000000-0005-0000-0000-0000C7A10000}"/>
    <cellStyle name="Título 2 2 2" xfId="41505" xr:uid="{00000000-0005-0000-0000-0000C8A10000}"/>
    <cellStyle name="Título 3 2" xfId="41506" xr:uid="{00000000-0005-0000-0000-0000C9A10000}"/>
    <cellStyle name="Título 3 2 2" xfId="41507" xr:uid="{00000000-0005-0000-0000-0000CAA10000}"/>
    <cellStyle name="Título 4 2" xfId="41508" xr:uid="{00000000-0005-0000-0000-0000CBA10000}"/>
    <cellStyle name="Título 4 2 2" xfId="41509" xr:uid="{00000000-0005-0000-0000-0000CCA10000}"/>
    <cellStyle name="Titulo1" xfId="169" xr:uid="{00000000-0005-0000-0000-0000CDA10000}"/>
    <cellStyle name="Titulo2" xfId="170" xr:uid="{00000000-0005-0000-0000-0000CEA10000}"/>
    <cellStyle name="Vírgula" xfId="24" builtinId="3"/>
    <cellStyle name="Vírgula 10" xfId="171" xr:uid="{00000000-0005-0000-0000-0000D0A10000}"/>
    <cellStyle name="Vírgula 10 10" xfId="41510" xr:uid="{00000000-0005-0000-0000-0000D1A10000}"/>
    <cellStyle name="Vírgula 10 10 2" xfId="41511" xr:uid="{00000000-0005-0000-0000-0000D2A10000}"/>
    <cellStyle name="Vírgula 10 10 2 2" xfId="41512" xr:uid="{00000000-0005-0000-0000-0000D3A10000}"/>
    <cellStyle name="Vírgula 10 10 2 2 2" xfId="41513" xr:uid="{00000000-0005-0000-0000-0000D4A10000}"/>
    <cellStyle name="Vírgula 10 10 2 2 3" xfId="41514" xr:uid="{00000000-0005-0000-0000-0000D5A10000}"/>
    <cellStyle name="Vírgula 10 10 2 2 4" xfId="41515" xr:uid="{00000000-0005-0000-0000-0000D6A10000}"/>
    <cellStyle name="Vírgula 10 10 2 3" xfId="41516" xr:uid="{00000000-0005-0000-0000-0000D7A10000}"/>
    <cellStyle name="Vírgula 10 10 2 3 2" xfId="41517" xr:uid="{00000000-0005-0000-0000-0000D8A10000}"/>
    <cellStyle name="Vírgula 10 10 2 3 3" xfId="41518" xr:uid="{00000000-0005-0000-0000-0000D9A10000}"/>
    <cellStyle name="Vírgula 10 10 2 4" xfId="41519" xr:uid="{00000000-0005-0000-0000-0000DAA10000}"/>
    <cellStyle name="Vírgula 10 10 2 5" xfId="41520" xr:uid="{00000000-0005-0000-0000-0000DBA10000}"/>
    <cellStyle name="Vírgula 10 10 2 6" xfId="41521" xr:uid="{00000000-0005-0000-0000-0000DCA10000}"/>
    <cellStyle name="Vírgula 10 10 3" xfId="41522" xr:uid="{00000000-0005-0000-0000-0000DDA10000}"/>
    <cellStyle name="Vírgula 10 10 3 2" xfId="41523" xr:uid="{00000000-0005-0000-0000-0000DEA10000}"/>
    <cellStyle name="Vírgula 10 10 3 3" xfId="41524" xr:uid="{00000000-0005-0000-0000-0000DFA10000}"/>
    <cellStyle name="Vírgula 10 10 3 4" xfId="41525" xr:uid="{00000000-0005-0000-0000-0000E0A10000}"/>
    <cellStyle name="Vírgula 10 10 4" xfId="41526" xr:uid="{00000000-0005-0000-0000-0000E1A10000}"/>
    <cellStyle name="Vírgula 10 10 4 2" xfId="41527" xr:uid="{00000000-0005-0000-0000-0000E2A10000}"/>
    <cellStyle name="Vírgula 10 10 4 3" xfId="41528" xr:uid="{00000000-0005-0000-0000-0000E3A10000}"/>
    <cellStyle name="Vírgula 10 10 4 4" xfId="41529" xr:uid="{00000000-0005-0000-0000-0000E4A10000}"/>
    <cellStyle name="Vírgula 10 10 5" xfId="41530" xr:uid="{00000000-0005-0000-0000-0000E5A10000}"/>
    <cellStyle name="Vírgula 10 10 5 2" xfId="41531" xr:uid="{00000000-0005-0000-0000-0000E6A10000}"/>
    <cellStyle name="Vírgula 10 10 5 3" xfId="41532" xr:uid="{00000000-0005-0000-0000-0000E7A10000}"/>
    <cellStyle name="Vírgula 10 10 5 4" xfId="41533" xr:uid="{00000000-0005-0000-0000-0000E8A10000}"/>
    <cellStyle name="Vírgula 10 10 6" xfId="41534" xr:uid="{00000000-0005-0000-0000-0000E9A10000}"/>
    <cellStyle name="Vírgula 10 10 6 2" xfId="41535" xr:uid="{00000000-0005-0000-0000-0000EAA10000}"/>
    <cellStyle name="Vírgula 10 10 6 3" xfId="41536" xr:uid="{00000000-0005-0000-0000-0000EBA10000}"/>
    <cellStyle name="Vírgula 10 10 7" xfId="41537" xr:uid="{00000000-0005-0000-0000-0000ECA10000}"/>
    <cellStyle name="Vírgula 10 10 8" xfId="41538" xr:uid="{00000000-0005-0000-0000-0000EDA10000}"/>
    <cellStyle name="Vírgula 10 10 9" xfId="41539" xr:uid="{00000000-0005-0000-0000-0000EEA10000}"/>
    <cellStyle name="Vírgula 10 11" xfId="41540" xr:uid="{00000000-0005-0000-0000-0000EFA10000}"/>
    <cellStyle name="Vírgula 10 11 2" xfId="41541" xr:uid="{00000000-0005-0000-0000-0000F0A10000}"/>
    <cellStyle name="Vírgula 10 11 2 2" xfId="41542" xr:uid="{00000000-0005-0000-0000-0000F1A10000}"/>
    <cellStyle name="Vírgula 10 11 2 2 2" xfId="41543" xr:uid="{00000000-0005-0000-0000-0000F2A10000}"/>
    <cellStyle name="Vírgula 10 11 2 2 3" xfId="41544" xr:uid="{00000000-0005-0000-0000-0000F3A10000}"/>
    <cellStyle name="Vírgula 10 11 2 2 4" xfId="41545" xr:uid="{00000000-0005-0000-0000-0000F4A10000}"/>
    <cellStyle name="Vírgula 10 11 2 3" xfId="41546" xr:uid="{00000000-0005-0000-0000-0000F5A10000}"/>
    <cellStyle name="Vírgula 10 11 2 3 2" xfId="41547" xr:uid="{00000000-0005-0000-0000-0000F6A10000}"/>
    <cellStyle name="Vírgula 10 11 2 3 3" xfId="41548" xr:uid="{00000000-0005-0000-0000-0000F7A10000}"/>
    <cellStyle name="Vírgula 10 11 2 4" xfId="41549" xr:uid="{00000000-0005-0000-0000-0000F8A10000}"/>
    <cellStyle name="Vírgula 10 11 2 5" xfId="41550" xr:uid="{00000000-0005-0000-0000-0000F9A10000}"/>
    <cellStyle name="Vírgula 10 11 2 6" xfId="41551" xr:uid="{00000000-0005-0000-0000-0000FAA10000}"/>
    <cellStyle name="Vírgula 10 11 3" xfId="41552" xr:uid="{00000000-0005-0000-0000-0000FBA10000}"/>
    <cellStyle name="Vírgula 10 11 3 2" xfId="41553" xr:uid="{00000000-0005-0000-0000-0000FCA10000}"/>
    <cellStyle name="Vírgula 10 11 3 3" xfId="41554" xr:uid="{00000000-0005-0000-0000-0000FDA10000}"/>
    <cellStyle name="Vírgula 10 11 3 4" xfId="41555" xr:uid="{00000000-0005-0000-0000-0000FEA10000}"/>
    <cellStyle name="Vírgula 10 11 4" xfId="41556" xr:uid="{00000000-0005-0000-0000-0000FFA10000}"/>
    <cellStyle name="Vírgula 10 11 4 2" xfId="41557" xr:uid="{00000000-0005-0000-0000-000000A20000}"/>
    <cellStyle name="Vírgula 10 11 4 3" xfId="41558" xr:uid="{00000000-0005-0000-0000-000001A20000}"/>
    <cellStyle name="Vírgula 10 11 4 4" xfId="41559" xr:uid="{00000000-0005-0000-0000-000002A20000}"/>
    <cellStyle name="Vírgula 10 11 5" xfId="41560" xr:uid="{00000000-0005-0000-0000-000003A20000}"/>
    <cellStyle name="Vírgula 10 11 5 2" xfId="41561" xr:uid="{00000000-0005-0000-0000-000004A20000}"/>
    <cellStyle name="Vírgula 10 11 5 3" xfId="41562" xr:uid="{00000000-0005-0000-0000-000005A20000}"/>
    <cellStyle name="Vírgula 10 11 5 4" xfId="41563" xr:uid="{00000000-0005-0000-0000-000006A20000}"/>
    <cellStyle name="Vírgula 10 11 6" xfId="41564" xr:uid="{00000000-0005-0000-0000-000007A20000}"/>
    <cellStyle name="Vírgula 10 11 6 2" xfId="41565" xr:uid="{00000000-0005-0000-0000-000008A20000}"/>
    <cellStyle name="Vírgula 10 11 6 3" xfId="41566" xr:uid="{00000000-0005-0000-0000-000009A20000}"/>
    <cellStyle name="Vírgula 10 11 7" xfId="41567" xr:uid="{00000000-0005-0000-0000-00000AA20000}"/>
    <cellStyle name="Vírgula 10 11 8" xfId="41568" xr:uid="{00000000-0005-0000-0000-00000BA20000}"/>
    <cellStyle name="Vírgula 10 11 9" xfId="41569" xr:uid="{00000000-0005-0000-0000-00000CA20000}"/>
    <cellStyle name="Vírgula 10 12" xfId="41570" xr:uid="{00000000-0005-0000-0000-00000DA20000}"/>
    <cellStyle name="Vírgula 10 12 2" xfId="41571" xr:uid="{00000000-0005-0000-0000-00000EA20000}"/>
    <cellStyle name="Vírgula 10 12 2 2" xfId="41572" xr:uid="{00000000-0005-0000-0000-00000FA20000}"/>
    <cellStyle name="Vírgula 10 12 2 2 2" xfId="41573" xr:uid="{00000000-0005-0000-0000-000010A20000}"/>
    <cellStyle name="Vírgula 10 12 2 2 3" xfId="41574" xr:uid="{00000000-0005-0000-0000-000011A20000}"/>
    <cellStyle name="Vírgula 10 12 2 2 4" xfId="41575" xr:uid="{00000000-0005-0000-0000-000012A20000}"/>
    <cellStyle name="Vírgula 10 12 2 3" xfId="41576" xr:uid="{00000000-0005-0000-0000-000013A20000}"/>
    <cellStyle name="Vírgula 10 12 2 3 2" xfId="41577" xr:uid="{00000000-0005-0000-0000-000014A20000}"/>
    <cellStyle name="Vírgula 10 12 2 3 3" xfId="41578" xr:uid="{00000000-0005-0000-0000-000015A20000}"/>
    <cellStyle name="Vírgula 10 12 2 4" xfId="41579" xr:uid="{00000000-0005-0000-0000-000016A20000}"/>
    <cellStyle name="Vírgula 10 12 2 5" xfId="41580" xr:uid="{00000000-0005-0000-0000-000017A20000}"/>
    <cellStyle name="Vírgula 10 12 2 6" xfId="41581" xr:uid="{00000000-0005-0000-0000-000018A20000}"/>
    <cellStyle name="Vírgula 10 12 3" xfId="41582" xr:uid="{00000000-0005-0000-0000-000019A20000}"/>
    <cellStyle name="Vírgula 10 12 3 2" xfId="41583" xr:uid="{00000000-0005-0000-0000-00001AA20000}"/>
    <cellStyle name="Vírgula 10 12 3 3" xfId="41584" xr:uid="{00000000-0005-0000-0000-00001BA20000}"/>
    <cellStyle name="Vírgula 10 12 3 4" xfId="41585" xr:uid="{00000000-0005-0000-0000-00001CA20000}"/>
    <cellStyle name="Vírgula 10 12 4" xfId="41586" xr:uid="{00000000-0005-0000-0000-00001DA20000}"/>
    <cellStyle name="Vírgula 10 12 4 2" xfId="41587" xr:uid="{00000000-0005-0000-0000-00001EA20000}"/>
    <cellStyle name="Vírgula 10 12 4 3" xfId="41588" xr:uid="{00000000-0005-0000-0000-00001FA20000}"/>
    <cellStyle name="Vírgula 10 12 4 4" xfId="41589" xr:uid="{00000000-0005-0000-0000-000020A20000}"/>
    <cellStyle name="Vírgula 10 12 5" xfId="41590" xr:uid="{00000000-0005-0000-0000-000021A20000}"/>
    <cellStyle name="Vírgula 10 12 5 2" xfId="41591" xr:uid="{00000000-0005-0000-0000-000022A20000}"/>
    <cellStyle name="Vírgula 10 12 5 3" xfId="41592" xr:uid="{00000000-0005-0000-0000-000023A20000}"/>
    <cellStyle name="Vírgula 10 12 6" xfId="41593" xr:uid="{00000000-0005-0000-0000-000024A20000}"/>
    <cellStyle name="Vírgula 10 12 7" xfId="41594" xr:uid="{00000000-0005-0000-0000-000025A20000}"/>
    <cellStyle name="Vírgula 10 12 8" xfId="41595" xr:uid="{00000000-0005-0000-0000-000026A20000}"/>
    <cellStyle name="Vírgula 10 13" xfId="41596" xr:uid="{00000000-0005-0000-0000-000027A20000}"/>
    <cellStyle name="Vírgula 10 13 2" xfId="41597" xr:uid="{00000000-0005-0000-0000-000028A20000}"/>
    <cellStyle name="Vírgula 10 13 2 2" xfId="41598" xr:uid="{00000000-0005-0000-0000-000029A20000}"/>
    <cellStyle name="Vírgula 10 13 2 3" xfId="41599" xr:uid="{00000000-0005-0000-0000-00002AA20000}"/>
    <cellStyle name="Vírgula 10 13 2 4" xfId="41600" xr:uid="{00000000-0005-0000-0000-00002BA20000}"/>
    <cellStyle name="Vírgula 10 13 3" xfId="41601" xr:uid="{00000000-0005-0000-0000-00002CA20000}"/>
    <cellStyle name="Vírgula 10 13 3 2" xfId="41602" xr:uid="{00000000-0005-0000-0000-00002DA20000}"/>
    <cellStyle name="Vírgula 10 13 3 3" xfId="41603" xr:uid="{00000000-0005-0000-0000-00002EA20000}"/>
    <cellStyle name="Vírgula 10 13 3 4" xfId="41604" xr:uid="{00000000-0005-0000-0000-00002FA20000}"/>
    <cellStyle name="Vírgula 10 13 4" xfId="41605" xr:uid="{00000000-0005-0000-0000-000030A20000}"/>
    <cellStyle name="Vírgula 10 13 4 2" xfId="41606" xr:uid="{00000000-0005-0000-0000-000031A20000}"/>
    <cellStyle name="Vírgula 10 13 4 3" xfId="41607" xr:uid="{00000000-0005-0000-0000-000032A20000}"/>
    <cellStyle name="Vírgula 10 13 5" xfId="41608" xr:uid="{00000000-0005-0000-0000-000033A20000}"/>
    <cellStyle name="Vírgula 10 13 6" xfId="41609" xr:uid="{00000000-0005-0000-0000-000034A20000}"/>
    <cellStyle name="Vírgula 10 13 7" xfId="41610" xr:uid="{00000000-0005-0000-0000-000035A20000}"/>
    <cellStyle name="Vírgula 10 14" xfId="41611" xr:uid="{00000000-0005-0000-0000-000036A20000}"/>
    <cellStyle name="Vírgula 10 14 2" xfId="41612" xr:uid="{00000000-0005-0000-0000-000037A20000}"/>
    <cellStyle name="Vírgula 10 14 3" xfId="41613" xr:uid="{00000000-0005-0000-0000-000038A20000}"/>
    <cellStyle name="Vírgula 10 14 4" xfId="41614" xr:uid="{00000000-0005-0000-0000-000039A20000}"/>
    <cellStyle name="Vírgula 10 15" xfId="41615" xr:uid="{00000000-0005-0000-0000-00003AA20000}"/>
    <cellStyle name="Vírgula 10 15 2" xfId="41616" xr:uid="{00000000-0005-0000-0000-00003BA20000}"/>
    <cellStyle name="Vírgula 10 15 3" xfId="41617" xr:uid="{00000000-0005-0000-0000-00003CA20000}"/>
    <cellStyle name="Vírgula 10 15 4" xfId="41618" xr:uid="{00000000-0005-0000-0000-00003DA20000}"/>
    <cellStyle name="Vírgula 10 16" xfId="41619" xr:uid="{00000000-0005-0000-0000-00003EA20000}"/>
    <cellStyle name="Vírgula 10 16 2" xfId="41620" xr:uid="{00000000-0005-0000-0000-00003FA20000}"/>
    <cellStyle name="Vírgula 10 16 3" xfId="41621" xr:uid="{00000000-0005-0000-0000-000040A20000}"/>
    <cellStyle name="Vírgula 10 16 4" xfId="41622" xr:uid="{00000000-0005-0000-0000-000041A20000}"/>
    <cellStyle name="Vírgula 10 17" xfId="41623" xr:uid="{00000000-0005-0000-0000-000042A20000}"/>
    <cellStyle name="Vírgula 10 17 2" xfId="41624" xr:uid="{00000000-0005-0000-0000-000043A20000}"/>
    <cellStyle name="Vírgula 10 17 3" xfId="41625" xr:uid="{00000000-0005-0000-0000-000044A20000}"/>
    <cellStyle name="Vírgula 10 18" xfId="41626" xr:uid="{00000000-0005-0000-0000-000045A20000}"/>
    <cellStyle name="Vírgula 10 19" xfId="41627" xr:uid="{00000000-0005-0000-0000-000046A20000}"/>
    <cellStyle name="Vírgula 10 2" xfId="172" xr:uid="{00000000-0005-0000-0000-000047A20000}"/>
    <cellStyle name="Vírgula 10 2 10" xfId="41628" xr:uid="{00000000-0005-0000-0000-000048A20000}"/>
    <cellStyle name="Vírgula 10 2 10 2" xfId="41629" xr:uid="{00000000-0005-0000-0000-000049A20000}"/>
    <cellStyle name="Vírgula 10 2 10 2 2" xfId="41630" xr:uid="{00000000-0005-0000-0000-00004AA20000}"/>
    <cellStyle name="Vírgula 10 2 10 2 2 2" xfId="41631" xr:uid="{00000000-0005-0000-0000-00004BA20000}"/>
    <cellStyle name="Vírgula 10 2 10 2 2 3" xfId="41632" xr:uid="{00000000-0005-0000-0000-00004CA20000}"/>
    <cellStyle name="Vírgula 10 2 10 2 2 4" xfId="41633" xr:uid="{00000000-0005-0000-0000-00004DA20000}"/>
    <cellStyle name="Vírgula 10 2 10 2 3" xfId="41634" xr:uid="{00000000-0005-0000-0000-00004EA20000}"/>
    <cellStyle name="Vírgula 10 2 10 2 3 2" xfId="41635" xr:uid="{00000000-0005-0000-0000-00004FA20000}"/>
    <cellStyle name="Vírgula 10 2 10 2 3 3" xfId="41636" xr:uid="{00000000-0005-0000-0000-000050A20000}"/>
    <cellStyle name="Vírgula 10 2 10 2 4" xfId="41637" xr:uid="{00000000-0005-0000-0000-000051A20000}"/>
    <cellStyle name="Vírgula 10 2 10 2 5" xfId="41638" xr:uid="{00000000-0005-0000-0000-000052A20000}"/>
    <cellStyle name="Vírgula 10 2 10 2 6" xfId="41639" xr:uid="{00000000-0005-0000-0000-000053A20000}"/>
    <cellStyle name="Vírgula 10 2 10 3" xfId="41640" xr:uid="{00000000-0005-0000-0000-000054A20000}"/>
    <cellStyle name="Vírgula 10 2 10 3 2" xfId="41641" xr:uid="{00000000-0005-0000-0000-000055A20000}"/>
    <cellStyle name="Vírgula 10 2 10 3 3" xfId="41642" xr:uid="{00000000-0005-0000-0000-000056A20000}"/>
    <cellStyle name="Vírgula 10 2 10 3 4" xfId="41643" xr:uid="{00000000-0005-0000-0000-000057A20000}"/>
    <cellStyle name="Vírgula 10 2 10 4" xfId="41644" xr:uid="{00000000-0005-0000-0000-000058A20000}"/>
    <cellStyle name="Vírgula 10 2 10 4 2" xfId="41645" xr:uid="{00000000-0005-0000-0000-000059A20000}"/>
    <cellStyle name="Vírgula 10 2 10 4 3" xfId="41646" xr:uid="{00000000-0005-0000-0000-00005AA20000}"/>
    <cellStyle name="Vírgula 10 2 10 4 4" xfId="41647" xr:uid="{00000000-0005-0000-0000-00005BA20000}"/>
    <cellStyle name="Vírgula 10 2 10 5" xfId="41648" xr:uid="{00000000-0005-0000-0000-00005CA20000}"/>
    <cellStyle name="Vírgula 10 2 10 5 2" xfId="41649" xr:uid="{00000000-0005-0000-0000-00005DA20000}"/>
    <cellStyle name="Vírgula 10 2 10 5 3" xfId="41650" xr:uid="{00000000-0005-0000-0000-00005EA20000}"/>
    <cellStyle name="Vírgula 10 2 10 5 4" xfId="41651" xr:uid="{00000000-0005-0000-0000-00005FA20000}"/>
    <cellStyle name="Vírgula 10 2 10 6" xfId="41652" xr:uid="{00000000-0005-0000-0000-000060A20000}"/>
    <cellStyle name="Vírgula 10 2 10 6 2" xfId="41653" xr:uid="{00000000-0005-0000-0000-000061A20000}"/>
    <cellStyle name="Vírgula 10 2 10 6 3" xfId="41654" xr:uid="{00000000-0005-0000-0000-000062A20000}"/>
    <cellStyle name="Vírgula 10 2 10 7" xfId="41655" xr:uid="{00000000-0005-0000-0000-000063A20000}"/>
    <cellStyle name="Vírgula 10 2 10 8" xfId="41656" xr:uid="{00000000-0005-0000-0000-000064A20000}"/>
    <cellStyle name="Vírgula 10 2 10 9" xfId="41657" xr:uid="{00000000-0005-0000-0000-000065A20000}"/>
    <cellStyle name="Vírgula 10 2 11" xfId="41658" xr:uid="{00000000-0005-0000-0000-000066A20000}"/>
    <cellStyle name="Vírgula 10 2 11 2" xfId="41659" xr:uid="{00000000-0005-0000-0000-000067A20000}"/>
    <cellStyle name="Vírgula 10 2 11 2 2" xfId="41660" xr:uid="{00000000-0005-0000-0000-000068A20000}"/>
    <cellStyle name="Vírgula 10 2 11 2 2 2" xfId="41661" xr:uid="{00000000-0005-0000-0000-000069A20000}"/>
    <cellStyle name="Vírgula 10 2 11 2 2 3" xfId="41662" xr:uid="{00000000-0005-0000-0000-00006AA20000}"/>
    <cellStyle name="Vírgula 10 2 11 2 2 4" xfId="41663" xr:uid="{00000000-0005-0000-0000-00006BA20000}"/>
    <cellStyle name="Vírgula 10 2 11 2 3" xfId="41664" xr:uid="{00000000-0005-0000-0000-00006CA20000}"/>
    <cellStyle name="Vírgula 10 2 11 2 3 2" xfId="41665" xr:uid="{00000000-0005-0000-0000-00006DA20000}"/>
    <cellStyle name="Vírgula 10 2 11 2 3 3" xfId="41666" xr:uid="{00000000-0005-0000-0000-00006EA20000}"/>
    <cellStyle name="Vírgula 10 2 11 2 4" xfId="41667" xr:uid="{00000000-0005-0000-0000-00006FA20000}"/>
    <cellStyle name="Vírgula 10 2 11 2 5" xfId="41668" xr:uid="{00000000-0005-0000-0000-000070A20000}"/>
    <cellStyle name="Vírgula 10 2 11 2 6" xfId="41669" xr:uid="{00000000-0005-0000-0000-000071A20000}"/>
    <cellStyle name="Vírgula 10 2 11 3" xfId="41670" xr:uid="{00000000-0005-0000-0000-000072A20000}"/>
    <cellStyle name="Vírgula 10 2 11 3 2" xfId="41671" xr:uid="{00000000-0005-0000-0000-000073A20000}"/>
    <cellStyle name="Vírgula 10 2 11 3 3" xfId="41672" xr:uid="{00000000-0005-0000-0000-000074A20000}"/>
    <cellStyle name="Vírgula 10 2 11 3 4" xfId="41673" xr:uid="{00000000-0005-0000-0000-000075A20000}"/>
    <cellStyle name="Vírgula 10 2 11 4" xfId="41674" xr:uid="{00000000-0005-0000-0000-000076A20000}"/>
    <cellStyle name="Vírgula 10 2 11 4 2" xfId="41675" xr:uid="{00000000-0005-0000-0000-000077A20000}"/>
    <cellStyle name="Vírgula 10 2 11 4 3" xfId="41676" xr:uid="{00000000-0005-0000-0000-000078A20000}"/>
    <cellStyle name="Vírgula 10 2 11 4 4" xfId="41677" xr:uid="{00000000-0005-0000-0000-000079A20000}"/>
    <cellStyle name="Vírgula 10 2 11 5" xfId="41678" xr:uid="{00000000-0005-0000-0000-00007AA20000}"/>
    <cellStyle name="Vírgula 10 2 11 5 2" xfId="41679" xr:uid="{00000000-0005-0000-0000-00007BA20000}"/>
    <cellStyle name="Vírgula 10 2 11 5 3" xfId="41680" xr:uid="{00000000-0005-0000-0000-00007CA20000}"/>
    <cellStyle name="Vírgula 10 2 11 6" xfId="41681" xr:uid="{00000000-0005-0000-0000-00007DA20000}"/>
    <cellStyle name="Vírgula 10 2 11 7" xfId="41682" xr:uid="{00000000-0005-0000-0000-00007EA20000}"/>
    <cellStyle name="Vírgula 10 2 11 8" xfId="41683" xr:uid="{00000000-0005-0000-0000-00007FA20000}"/>
    <cellStyle name="Vírgula 10 2 12" xfId="41684" xr:uid="{00000000-0005-0000-0000-000080A20000}"/>
    <cellStyle name="Vírgula 10 2 12 2" xfId="41685" xr:uid="{00000000-0005-0000-0000-000081A20000}"/>
    <cellStyle name="Vírgula 10 2 12 2 2" xfId="41686" xr:uid="{00000000-0005-0000-0000-000082A20000}"/>
    <cellStyle name="Vírgula 10 2 12 2 3" xfId="41687" xr:uid="{00000000-0005-0000-0000-000083A20000}"/>
    <cellStyle name="Vírgula 10 2 12 2 4" xfId="41688" xr:uid="{00000000-0005-0000-0000-000084A20000}"/>
    <cellStyle name="Vírgula 10 2 12 3" xfId="41689" xr:uid="{00000000-0005-0000-0000-000085A20000}"/>
    <cellStyle name="Vírgula 10 2 12 3 2" xfId="41690" xr:uid="{00000000-0005-0000-0000-000086A20000}"/>
    <cellStyle name="Vírgula 10 2 12 3 3" xfId="41691" xr:uid="{00000000-0005-0000-0000-000087A20000}"/>
    <cellStyle name="Vírgula 10 2 12 3 4" xfId="41692" xr:uid="{00000000-0005-0000-0000-000088A20000}"/>
    <cellStyle name="Vírgula 10 2 12 4" xfId="41693" xr:uid="{00000000-0005-0000-0000-000089A20000}"/>
    <cellStyle name="Vírgula 10 2 12 4 2" xfId="41694" xr:uid="{00000000-0005-0000-0000-00008AA20000}"/>
    <cellStyle name="Vírgula 10 2 12 4 3" xfId="41695" xr:uid="{00000000-0005-0000-0000-00008BA20000}"/>
    <cellStyle name="Vírgula 10 2 12 5" xfId="41696" xr:uid="{00000000-0005-0000-0000-00008CA20000}"/>
    <cellStyle name="Vírgula 10 2 12 6" xfId="41697" xr:uid="{00000000-0005-0000-0000-00008DA20000}"/>
    <cellStyle name="Vírgula 10 2 12 7" xfId="41698" xr:uid="{00000000-0005-0000-0000-00008EA20000}"/>
    <cellStyle name="Vírgula 10 2 13" xfId="41699" xr:uid="{00000000-0005-0000-0000-00008FA20000}"/>
    <cellStyle name="Vírgula 10 2 13 2" xfId="41700" xr:uid="{00000000-0005-0000-0000-000090A20000}"/>
    <cellStyle name="Vírgula 10 2 13 3" xfId="41701" xr:uid="{00000000-0005-0000-0000-000091A20000}"/>
    <cellStyle name="Vírgula 10 2 13 4" xfId="41702" xr:uid="{00000000-0005-0000-0000-000092A20000}"/>
    <cellStyle name="Vírgula 10 2 14" xfId="41703" xr:uid="{00000000-0005-0000-0000-000093A20000}"/>
    <cellStyle name="Vírgula 10 2 14 2" xfId="41704" xr:uid="{00000000-0005-0000-0000-000094A20000}"/>
    <cellStyle name="Vírgula 10 2 14 3" xfId="41705" xr:uid="{00000000-0005-0000-0000-000095A20000}"/>
    <cellStyle name="Vírgula 10 2 14 4" xfId="41706" xr:uid="{00000000-0005-0000-0000-000096A20000}"/>
    <cellStyle name="Vírgula 10 2 15" xfId="41707" xr:uid="{00000000-0005-0000-0000-000097A20000}"/>
    <cellStyle name="Vírgula 10 2 15 2" xfId="41708" xr:uid="{00000000-0005-0000-0000-000098A20000}"/>
    <cellStyle name="Vírgula 10 2 15 3" xfId="41709" xr:uid="{00000000-0005-0000-0000-000099A20000}"/>
    <cellStyle name="Vírgula 10 2 15 4" xfId="41710" xr:uid="{00000000-0005-0000-0000-00009AA20000}"/>
    <cellStyle name="Vírgula 10 2 16" xfId="41711" xr:uid="{00000000-0005-0000-0000-00009BA20000}"/>
    <cellStyle name="Vírgula 10 2 16 2" xfId="41712" xr:uid="{00000000-0005-0000-0000-00009CA20000}"/>
    <cellStyle name="Vírgula 10 2 16 3" xfId="41713" xr:uid="{00000000-0005-0000-0000-00009DA20000}"/>
    <cellStyle name="Vírgula 10 2 17" xfId="41714" xr:uid="{00000000-0005-0000-0000-00009EA20000}"/>
    <cellStyle name="Vírgula 10 2 18" xfId="41715" xr:uid="{00000000-0005-0000-0000-00009FA20000}"/>
    <cellStyle name="Vírgula 10 2 19" xfId="41716" xr:uid="{00000000-0005-0000-0000-0000A0A20000}"/>
    <cellStyle name="Vírgula 10 2 2" xfId="284" xr:uid="{00000000-0005-0000-0000-0000A1A20000}"/>
    <cellStyle name="Vírgula 10 2 2 10" xfId="41717" xr:uid="{00000000-0005-0000-0000-0000A2A20000}"/>
    <cellStyle name="Vírgula 10 2 2 10 2" xfId="41718" xr:uid="{00000000-0005-0000-0000-0000A3A20000}"/>
    <cellStyle name="Vírgula 10 2 2 10 3" xfId="41719" xr:uid="{00000000-0005-0000-0000-0000A4A20000}"/>
    <cellStyle name="Vírgula 10 2 2 10 4" xfId="41720" xr:uid="{00000000-0005-0000-0000-0000A5A20000}"/>
    <cellStyle name="Vírgula 10 2 2 11" xfId="41721" xr:uid="{00000000-0005-0000-0000-0000A6A20000}"/>
    <cellStyle name="Vírgula 10 2 2 11 2" xfId="41722" xr:uid="{00000000-0005-0000-0000-0000A7A20000}"/>
    <cellStyle name="Vírgula 10 2 2 11 3" xfId="41723" xr:uid="{00000000-0005-0000-0000-0000A8A20000}"/>
    <cellStyle name="Vírgula 10 2 2 12" xfId="41724" xr:uid="{00000000-0005-0000-0000-0000A9A20000}"/>
    <cellStyle name="Vírgula 10 2 2 13" xfId="41725" xr:uid="{00000000-0005-0000-0000-0000AAA20000}"/>
    <cellStyle name="Vírgula 10 2 2 14" xfId="41726" xr:uid="{00000000-0005-0000-0000-0000ABA20000}"/>
    <cellStyle name="Vírgula 10 2 2 2" xfId="572" xr:uid="{00000000-0005-0000-0000-0000ACA20000}"/>
    <cellStyle name="Vírgula 10 2 2 2 10" xfId="41727" xr:uid="{00000000-0005-0000-0000-0000ADA20000}"/>
    <cellStyle name="Vírgula 10 2 2 2 11" xfId="41728" xr:uid="{00000000-0005-0000-0000-0000AEA20000}"/>
    <cellStyle name="Vírgula 10 2 2 2 2" xfId="41729" xr:uid="{00000000-0005-0000-0000-0000AFA20000}"/>
    <cellStyle name="Vírgula 10 2 2 2 2 10" xfId="41730" xr:uid="{00000000-0005-0000-0000-0000B0A20000}"/>
    <cellStyle name="Vírgula 10 2 2 2 2 2" xfId="41731" xr:uid="{00000000-0005-0000-0000-0000B1A20000}"/>
    <cellStyle name="Vírgula 10 2 2 2 2 2 2" xfId="41732" xr:uid="{00000000-0005-0000-0000-0000B2A20000}"/>
    <cellStyle name="Vírgula 10 2 2 2 2 2 2 2" xfId="41733" xr:uid="{00000000-0005-0000-0000-0000B3A20000}"/>
    <cellStyle name="Vírgula 10 2 2 2 2 2 2 2 2" xfId="41734" xr:uid="{00000000-0005-0000-0000-0000B4A20000}"/>
    <cellStyle name="Vírgula 10 2 2 2 2 2 2 2 3" xfId="41735" xr:uid="{00000000-0005-0000-0000-0000B5A20000}"/>
    <cellStyle name="Vírgula 10 2 2 2 2 2 2 2 4" xfId="41736" xr:uid="{00000000-0005-0000-0000-0000B6A20000}"/>
    <cellStyle name="Vírgula 10 2 2 2 2 2 2 3" xfId="41737" xr:uid="{00000000-0005-0000-0000-0000B7A20000}"/>
    <cellStyle name="Vírgula 10 2 2 2 2 2 2 3 2" xfId="41738" xr:uid="{00000000-0005-0000-0000-0000B8A20000}"/>
    <cellStyle name="Vírgula 10 2 2 2 2 2 2 3 3" xfId="41739" xr:uid="{00000000-0005-0000-0000-0000B9A20000}"/>
    <cellStyle name="Vírgula 10 2 2 2 2 2 2 4" xfId="41740" xr:uid="{00000000-0005-0000-0000-0000BAA20000}"/>
    <cellStyle name="Vírgula 10 2 2 2 2 2 2 5" xfId="41741" xr:uid="{00000000-0005-0000-0000-0000BBA20000}"/>
    <cellStyle name="Vírgula 10 2 2 2 2 2 2 6" xfId="41742" xr:uid="{00000000-0005-0000-0000-0000BCA20000}"/>
    <cellStyle name="Vírgula 10 2 2 2 2 2 3" xfId="41743" xr:uid="{00000000-0005-0000-0000-0000BDA20000}"/>
    <cellStyle name="Vírgula 10 2 2 2 2 2 3 2" xfId="41744" xr:uid="{00000000-0005-0000-0000-0000BEA20000}"/>
    <cellStyle name="Vírgula 10 2 2 2 2 2 3 3" xfId="41745" xr:uid="{00000000-0005-0000-0000-0000BFA20000}"/>
    <cellStyle name="Vírgula 10 2 2 2 2 2 3 4" xfId="41746" xr:uid="{00000000-0005-0000-0000-0000C0A20000}"/>
    <cellStyle name="Vírgula 10 2 2 2 2 2 4" xfId="41747" xr:uid="{00000000-0005-0000-0000-0000C1A20000}"/>
    <cellStyle name="Vírgula 10 2 2 2 2 2 4 2" xfId="41748" xr:uid="{00000000-0005-0000-0000-0000C2A20000}"/>
    <cellStyle name="Vírgula 10 2 2 2 2 2 4 3" xfId="41749" xr:uid="{00000000-0005-0000-0000-0000C3A20000}"/>
    <cellStyle name="Vírgula 10 2 2 2 2 2 4 4" xfId="41750" xr:uid="{00000000-0005-0000-0000-0000C4A20000}"/>
    <cellStyle name="Vírgula 10 2 2 2 2 2 5" xfId="41751" xr:uid="{00000000-0005-0000-0000-0000C5A20000}"/>
    <cellStyle name="Vírgula 10 2 2 2 2 2 5 2" xfId="41752" xr:uid="{00000000-0005-0000-0000-0000C6A20000}"/>
    <cellStyle name="Vírgula 10 2 2 2 2 2 5 3" xfId="41753" xr:uid="{00000000-0005-0000-0000-0000C7A20000}"/>
    <cellStyle name="Vírgula 10 2 2 2 2 2 5 4" xfId="41754" xr:uid="{00000000-0005-0000-0000-0000C8A20000}"/>
    <cellStyle name="Vírgula 10 2 2 2 2 2 6" xfId="41755" xr:uid="{00000000-0005-0000-0000-0000C9A20000}"/>
    <cellStyle name="Vírgula 10 2 2 2 2 2 6 2" xfId="41756" xr:uid="{00000000-0005-0000-0000-0000CAA20000}"/>
    <cellStyle name="Vírgula 10 2 2 2 2 2 6 3" xfId="41757" xr:uid="{00000000-0005-0000-0000-0000CBA20000}"/>
    <cellStyle name="Vírgula 10 2 2 2 2 2 7" xfId="41758" xr:uid="{00000000-0005-0000-0000-0000CCA20000}"/>
    <cellStyle name="Vírgula 10 2 2 2 2 2 8" xfId="41759" xr:uid="{00000000-0005-0000-0000-0000CDA20000}"/>
    <cellStyle name="Vírgula 10 2 2 2 2 2 9" xfId="41760" xr:uid="{00000000-0005-0000-0000-0000CEA20000}"/>
    <cellStyle name="Vírgula 10 2 2 2 2 3" xfId="41761" xr:uid="{00000000-0005-0000-0000-0000CFA20000}"/>
    <cellStyle name="Vírgula 10 2 2 2 2 3 2" xfId="41762" xr:uid="{00000000-0005-0000-0000-0000D0A20000}"/>
    <cellStyle name="Vírgula 10 2 2 2 2 3 2 2" xfId="41763" xr:uid="{00000000-0005-0000-0000-0000D1A20000}"/>
    <cellStyle name="Vírgula 10 2 2 2 2 3 2 3" xfId="41764" xr:uid="{00000000-0005-0000-0000-0000D2A20000}"/>
    <cellStyle name="Vírgula 10 2 2 2 2 3 2 4" xfId="41765" xr:uid="{00000000-0005-0000-0000-0000D3A20000}"/>
    <cellStyle name="Vírgula 10 2 2 2 2 3 3" xfId="41766" xr:uid="{00000000-0005-0000-0000-0000D4A20000}"/>
    <cellStyle name="Vírgula 10 2 2 2 2 3 3 2" xfId="41767" xr:uid="{00000000-0005-0000-0000-0000D5A20000}"/>
    <cellStyle name="Vírgula 10 2 2 2 2 3 3 3" xfId="41768" xr:uid="{00000000-0005-0000-0000-0000D6A20000}"/>
    <cellStyle name="Vírgula 10 2 2 2 2 3 4" xfId="41769" xr:uid="{00000000-0005-0000-0000-0000D7A20000}"/>
    <cellStyle name="Vírgula 10 2 2 2 2 3 5" xfId="41770" xr:uid="{00000000-0005-0000-0000-0000D8A20000}"/>
    <cellStyle name="Vírgula 10 2 2 2 2 3 6" xfId="41771" xr:uid="{00000000-0005-0000-0000-0000D9A20000}"/>
    <cellStyle name="Vírgula 10 2 2 2 2 4" xfId="41772" xr:uid="{00000000-0005-0000-0000-0000DAA20000}"/>
    <cellStyle name="Vírgula 10 2 2 2 2 4 2" xfId="41773" xr:uid="{00000000-0005-0000-0000-0000DBA20000}"/>
    <cellStyle name="Vírgula 10 2 2 2 2 4 3" xfId="41774" xr:uid="{00000000-0005-0000-0000-0000DCA20000}"/>
    <cellStyle name="Vírgula 10 2 2 2 2 4 4" xfId="41775" xr:uid="{00000000-0005-0000-0000-0000DDA20000}"/>
    <cellStyle name="Vírgula 10 2 2 2 2 5" xfId="41776" xr:uid="{00000000-0005-0000-0000-0000DEA20000}"/>
    <cellStyle name="Vírgula 10 2 2 2 2 5 2" xfId="41777" xr:uid="{00000000-0005-0000-0000-0000DFA20000}"/>
    <cellStyle name="Vírgula 10 2 2 2 2 5 3" xfId="41778" xr:uid="{00000000-0005-0000-0000-0000E0A20000}"/>
    <cellStyle name="Vírgula 10 2 2 2 2 5 4" xfId="41779" xr:uid="{00000000-0005-0000-0000-0000E1A20000}"/>
    <cellStyle name="Vírgula 10 2 2 2 2 6" xfId="41780" xr:uid="{00000000-0005-0000-0000-0000E2A20000}"/>
    <cellStyle name="Vírgula 10 2 2 2 2 6 2" xfId="41781" xr:uid="{00000000-0005-0000-0000-0000E3A20000}"/>
    <cellStyle name="Vírgula 10 2 2 2 2 6 3" xfId="41782" xr:uid="{00000000-0005-0000-0000-0000E4A20000}"/>
    <cellStyle name="Vírgula 10 2 2 2 2 6 4" xfId="41783" xr:uid="{00000000-0005-0000-0000-0000E5A20000}"/>
    <cellStyle name="Vírgula 10 2 2 2 2 7" xfId="41784" xr:uid="{00000000-0005-0000-0000-0000E6A20000}"/>
    <cellStyle name="Vírgula 10 2 2 2 2 7 2" xfId="41785" xr:uid="{00000000-0005-0000-0000-0000E7A20000}"/>
    <cellStyle name="Vírgula 10 2 2 2 2 7 3" xfId="41786" xr:uid="{00000000-0005-0000-0000-0000E8A20000}"/>
    <cellStyle name="Vírgula 10 2 2 2 2 8" xfId="41787" xr:uid="{00000000-0005-0000-0000-0000E9A20000}"/>
    <cellStyle name="Vírgula 10 2 2 2 2 9" xfId="41788" xr:uid="{00000000-0005-0000-0000-0000EAA20000}"/>
    <cellStyle name="Vírgula 10 2 2 2 3" xfId="41789" xr:uid="{00000000-0005-0000-0000-0000EBA20000}"/>
    <cellStyle name="Vírgula 10 2 2 2 3 2" xfId="41790" xr:uid="{00000000-0005-0000-0000-0000ECA20000}"/>
    <cellStyle name="Vírgula 10 2 2 2 3 2 2" xfId="41791" xr:uid="{00000000-0005-0000-0000-0000EDA20000}"/>
    <cellStyle name="Vírgula 10 2 2 2 3 2 2 2" xfId="41792" xr:uid="{00000000-0005-0000-0000-0000EEA20000}"/>
    <cellStyle name="Vírgula 10 2 2 2 3 2 2 3" xfId="41793" xr:uid="{00000000-0005-0000-0000-0000EFA20000}"/>
    <cellStyle name="Vírgula 10 2 2 2 3 2 2 4" xfId="41794" xr:uid="{00000000-0005-0000-0000-0000F0A20000}"/>
    <cellStyle name="Vírgula 10 2 2 2 3 2 3" xfId="41795" xr:uid="{00000000-0005-0000-0000-0000F1A20000}"/>
    <cellStyle name="Vírgula 10 2 2 2 3 2 3 2" xfId="41796" xr:uid="{00000000-0005-0000-0000-0000F2A20000}"/>
    <cellStyle name="Vírgula 10 2 2 2 3 2 3 3" xfId="41797" xr:uid="{00000000-0005-0000-0000-0000F3A20000}"/>
    <cellStyle name="Vírgula 10 2 2 2 3 2 4" xfId="41798" xr:uid="{00000000-0005-0000-0000-0000F4A20000}"/>
    <cellStyle name="Vírgula 10 2 2 2 3 2 5" xfId="41799" xr:uid="{00000000-0005-0000-0000-0000F5A20000}"/>
    <cellStyle name="Vírgula 10 2 2 2 3 2 6" xfId="41800" xr:uid="{00000000-0005-0000-0000-0000F6A20000}"/>
    <cellStyle name="Vírgula 10 2 2 2 3 3" xfId="41801" xr:uid="{00000000-0005-0000-0000-0000F7A20000}"/>
    <cellStyle name="Vírgula 10 2 2 2 3 3 2" xfId="41802" xr:uid="{00000000-0005-0000-0000-0000F8A20000}"/>
    <cellStyle name="Vírgula 10 2 2 2 3 3 3" xfId="41803" xr:uid="{00000000-0005-0000-0000-0000F9A20000}"/>
    <cellStyle name="Vírgula 10 2 2 2 3 3 4" xfId="41804" xr:uid="{00000000-0005-0000-0000-0000FAA20000}"/>
    <cellStyle name="Vírgula 10 2 2 2 3 4" xfId="41805" xr:uid="{00000000-0005-0000-0000-0000FBA20000}"/>
    <cellStyle name="Vírgula 10 2 2 2 3 4 2" xfId="41806" xr:uid="{00000000-0005-0000-0000-0000FCA20000}"/>
    <cellStyle name="Vírgula 10 2 2 2 3 4 3" xfId="41807" xr:uid="{00000000-0005-0000-0000-0000FDA20000}"/>
    <cellStyle name="Vírgula 10 2 2 2 3 4 4" xfId="41808" xr:uid="{00000000-0005-0000-0000-0000FEA20000}"/>
    <cellStyle name="Vírgula 10 2 2 2 3 5" xfId="41809" xr:uid="{00000000-0005-0000-0000-0000FFA20000}"/>
    <cellStyle name="Vírgula 10 2 2 2 3 5 2" xfId="41810" xr:uid="{00000000-0005-0000-0000-000000A30000}"/>
    <cellStyle name="Vírgula 10 2 2 2 3 5 3" xfId="41811" xr:uid="{00000000-0005-0000-0000-000001A30000}"/>
    <cellStyle name="Vírgula 10 2 2 2 3 5 4" xfId="41812" xr:uid="{00000000-0005-0000-0000-000002A30000}"/>
    <cellStyle name="Vírgula 10 2 2 2 3 6" xfId="41813" xr:uid="{00000000-0005-0000-0000-000003A30000}"/>
    <cellStyle name="Vírgula 10 2 2 2 3 6 2" xfId="41814" xr:uid="{00000000-0005-0000-0000-000004A30000}"/>
    <cellStyle name="Vírgula 10 2 2 2 3 6 3" xfId="41815" xr:uid="{00000000-0005-0000-0000-000005A30000}"/>
    <cellStyle name="Vírgula 10 2 2 2 3 7" xfId="41816" xr:uid="{00000000-0005-0000-0000-000006A30000}"/>
    <cellStyle name="Vírgula 10 2 2 2 3 8" xfId="41817" xr:uid="{00000000-0005-0000-0000-000007A30000}"/>
    <cellStyle name="Vírgula 10 2 2 2 3 9" xfId="41818" xr:uid="{00000000-0005-0000-0000-000008A30000}"/>
    <cellStyle name="Vírgula 10 2 2 2 4" xfId="41819" xr:uid="{00000000-0005-0000-0000-000009A30000}"/>
    <cellStyle name="Vírgula 10 2 2 2 4 2" xfId="41820" xr:uid="{00000000-0005-0000-0000-00000AA30000}"/>
    <cellStyle name="Vírgula 10 2 2 2 4 2 2" xfId="41821" xr:uid="{00000000-0005-0000-0000-00000BA30000}"/>
    <cellStyle name="Vírgula 10 2 2 2 4 2 3" xfId="41822" xr:uid="{00000000-0005-0000-0000-00000CA30000}"/>
    <cellStyle name="Vírgula 10 2 2 2 4 2 4" xfId="41823" xr:uid="{00000000-0005-0000-0000-00000DA30000}"/>
    <cellStyle name="Vírgula 10 2 2 2 4 3" xfId="41824" xr:uid="{00000000-0005-0000-0000-00000EA30000}"/>
    <cellStyle name="Vírgula 10 2 2 2 4 3 2" xfId="41825" xr:uid="{00000000-0005-0000-0000-00000FA30000}"/>
    <cellStyle name="Vírgula 10 2 2 2 4 3 3" xfId="41826" xr:uid="{00000000-0005-0000-0000-000010A30000}"/>
    <cellStyle name="Vírgula 10 2 2 2 4 4" xfId="41827" xr:uid="{00000000-0005-0000-0000-000011A30000}"/>
    <cellStyle name="Vírgula 10 2 2 2 4 5" xfId="41828" xr:uid="{00000000-0005-0000-0000-000012A30000}"/>
    <cellStyle name="Vírgula 10 2 2 2 4 6" xfId="41829" xr:uid="{00000000-0005-0000-0000-000013A30000}"/>
    <cellStyle name="Vírgula 10 2 2 2 5" xfId="41830" xr:uid="{00000000-0005-0000-0000-000014A30000}"/>
    <cellStyle name="Vírgula 10 2 2 2 5 2" xfId="41831" xr:uid="{00000000-0005-0000-0000-000015A30000}"/>
    <cellStyle name="Vírgula 10 2 2 2 5 3" xfId="41832" xr:uid="{00000000-0005-0000-0000-000016A30000}"/>
    <cellStyle name="Vírgula 10 2 2 2 5 4" xfId="41833" xr:uid="{00000000-0005-0000-0000-000017A30000}"/>
    <cellStyle name="Vírgula 10 2 2 2 6" xfId="41834" xr:uid="{00000000-0005-0000-0000-000018A30000}"/>
    <cellStyle name="Vírgula 10 2 2 2 6 2" xfId="41835" xr:uid="{00000000-0005-0000-0000-000019A30000}"/>
    <cellStyle name="Vírgula 10 2 2 2 6 3" xfId="41836" xr:uid="{00000000-0005-0000-0000-00001AA30000}"/>
    <cellStyle name="Vírgula 10 2 2 2 6 4" xfId="41837" xr:uid="{00000000-0005-0000-0000-00001BA30000}"/>
    <cellStyle name="Vírgula 10 2 2 2 7" xfId="41838" xr:uid="{00000000-0005-0000-0000-00001CA30000}"/>
    <cellStyle name="Vírgula 10 2 2 2 7 2" xfId="41839" xr:uid="{00000000-0005-0000-0000-00001DA30000}"/>
    <cellStyle name="Vírgula 10 2 2 2 7 3" xfId="41840" xr:uid="{00000000-0005-0000-0000-00001EA30000}"/>
    <cellStyle name="Vírgula 10 2 2 2 7 4" xfId="41841" xr:uid="{00000000-0005-0000-0000-00001FA30000}"/>
    <cellStyle name="Vírgula 10 2 2 2 8" xfId="41842" xr:uid="{00000000-0005-0000-0000-000020A30000}"/>
    <cellStyle name="Vírgula 10 2 2 2 8 2" xfId="41843" xr:uid="{00000000-0005-0000-0000-000021A30000}"/>
    <cellStyle name="Vírgula 10 2 2 2 8 3" xfId="41844" xr:uid="{00000000-0005-0000-0000-000022A30000}"/>
    <cellStyle name="Vírgula 10 2 2 2 9" xfId="41845" xr:uid="{00000000-0005-0000-0000-000023A30000}"/>
    <cellStyle name="Vírgula 10 2 2 3" xfId="41846" xr:uid="{00000000-0005-0000-0000-000024A30000}"/>
    <cellStyle name="Vírgula 10 2 2 3 10" xfId="41847" xr:uid="{00000000-0005-0000-0000-000025A30000}"/>
    <cellStyle name="Vírgula 10 2 2 3 2" xfId="41848" xr:uid="{00000000-0005-0000-0000-000026A30000}"/>
    <cellStyle name="Vírgula 10 2 2 3 2 2" xfId="41849" xr:uid="{00000000-0005-0000-0000-000027A30000}"/>
    <cellStyle name="Vírgula 10 2 2 3 2 2 2" xfId="41850" xr:uid="{00000000-0005-0000-0000-000028A30000}"/>
    <cellStyle name="Vírgula 10 2 2 3 2 2 2 2" xfId="41851" xr:uid="{00000000-0005-0000-0000-000029A30000}"/>
    <cellStyle name="Vírgula 10 2 2 3 2 2 2 3" xfId="41852" xr:uid="{00000000-0005-0000-0000-00002AA30000}"/>
    <cellStyle name="Vírgula 10 2 2 3 2 2 2 4" xfId="41853" xr:uid="{00000000-0005-0000-0000-00002BA30000}"/>
    <cellStyle name="Vírgula 10 2 2 3 2 2 3" xfId="41854" xr:uid="{00000000-0005-0000-0000-00002CA30000}"/>
    <cellStyle name="Vírgula 10 2 2 3 2 2 3 2" xfId="41855" xr:uid="{00000000-0005-0000-0000-00002DA30000}"/>
    <cellStyle name="Vírgula 10 2 2 3 2 2 3 3" xfId="41856" xr:uid="{00000000-0005-0000-0000-00002EA30000}"/>
    <cellStyle name="Vírgula 10 2 2 3 2 2 4" xfId="41857" xr:uid="{00000000-0005-0000-0000-00002FA30000}"/>
    <cellStyle name="Vírgula 10 2 2 3 2 2 5" xfId="41858" xr:uid="{00000000-0005-0000-0000-000030A30000}"/>
    <cellStyle name="Vírgula 10 2 2 3 2 2 6" xfId="41859" xr:uid="{00000000-0005-0000-0000-000031A30000}"/>
    <cellStyle name="Vírgula 10 2 2 3 2 3" xfId="41860" xr:uid="{00000000-0005-0000-0000-000032A30000}"/>
    <cellStyle name="Vírgula 10 2 2 3 2 3 2" xfId="41861" xr:uid="{00000000-0005-0000-0000-000033A30000}"/>
    <cellStyle name="Vírgula 10 2 2 3 2 3 3" xfId="41862" xr:uid="{00000000-0005-0000-0000-000034A30000}"/>
    <cellStyle name="Vírgula 10 2 2 3 2 3 4" xfId="41863" xr:uid="{00000000-0005-0000-0000-000035A30000}"/>
    <cellStyle name="Vírgula 10 2 2 3 2 4" xfId="41864" xr:uid="{00000000-0005-0000-0000-000036A30000}"/>
    <cellStyle name="Vírgula 10 2 2 3 2 4 2" xfId="41865" xr:uid="{00000000-0005-0000-0000-000037A30000}"/>
    <cellStyle name="Vírgula 10 2 2 3 2 4 3" xfId="41866" xr:uid="{00000000-0005-0000-0000-000038A30000}"/>
    <cellStyle name="Vírgula 10 2 2 3 2 4 4" xfId="41867" xr:uid="{00000000-0005-0000-0000-000039A30000}"/>
    <cellStyle name="Vírgula 10 2 2 3 2 5" xfId="41868" xr:uid="{00000000-0005-0000-0000-00003AA30000}"/>
    <cellStyle name="Vírgula 10 2 2 3 2 5 2" xfId="41869" xr:uid="{00000000-0005-0000-0000-00003BA30000}"/>
    <cellStyle name="Vírgula 10 2 2 3 2 5 3" xfId="41870" xr:uid="{00000000-0005-0000-0000-00003CA30000}"/>
    <cellStyle name="Vírgula 10 2 2 3 2 5 4" xfId="41871" xr:uid="{00000000-0005-0000-0000-00003DA30000}"/>
    <cellStyle name="Vírgula 10 2 2 3 2 6" xfId="41872" xr:uid="{00000000-0005-0000-0000-00003EA30000}"/>
    <cellStyle name="Vírgula 10 2 2 3 2 6 2" xfId="41873" xr:uid="{00000000-0005-0000-0000-00003FA30000}"/>
    <cellStyle name="Vírgula 10 2 2 3 2 6 3" xfId="41874" xr:uid="{00000000-0005-0000-0000-000040A30000}"/>
    <cellStyle name="Vírgula 10 2 2 3 2 7" xfId="41875" xr:uid="{00000000-0005-0000-0000-000041A30000}"/>
    <cellStyle name="Vírgula 10 2 2 3 2 8" xfId="41876" xr:uid="{00000000-0005-0000-0000-000042A30000}"/>
    <cellStyle name="Vírgula 10 2 2 3 2 9" xfId="41877" xr:uid="{00000000-0005-0000-0000-000043A30000}"/>
    <cellStyle name="Vírgula 10 2 2 3 3" xfId="41878" xr:uid="{00000000-0005-0000-0000-000044A30000}"/>
    <cellStyle name="Vírgula 10 2 2 3 3 2" xfId="41879" xr:uid="{00000000-0005-0000-0000-000045A30000}"/>
    <cellStyle name="Vírgula 10 2 2 3 3 2 2" xfId="41880" xr:uid="{00000000-0005-0000-0000-000046A30000}"/>
    <cellStyle name="Vírgula 10 2 2 3 3 2 3" xfId="41881" xr:uid="{00000000-0005-0000-0000-000047A30000}"/>
    <cellStyle name="Vírgula 10 2 2 3 3 2 4" xfId="41882" xr:uid="{00000000-0005-0000-0000-000048A30000}"/>
    <cellStyle name="Vírgula 10 2 2 3 3 3" xfId="41883" xr:uid="{00000000-0005-0000-0000-000049A30000}"/>
    <cellStyle name="Vírgula 10 2 2 3 3 3 2" xfId="41884" xr:uid="{00000000-0005-0000-0000-00004AA30000}"/>
    <cellStyle name="Vírgula 10 2 2 3 3 3 3" xfId="41885" xr:uid="{00000000-0005-0000-0000-00004BA30000}"/>
    <cellStyle name="Vírgula 10 2 2 3 3 4" xfId="41886" xr:uid="{00000000-0005-0000-0000-00004CA30000}"/>
    <cellStyle name="Vírgula 10 2 2 3 3 5" xfId="41887" xr:uid="{00000000-0005-0000-0000-00004DA30000}"/>
    <cellStyle name="Vírgula 10 2 2 3 3 6" xfId="41888" xr:uid="{00000000-0005-0000-0000-00004EA30000}"/>
    <cellStyle name="Vírgula 10 2 2 3 4" xfId="41889" xr:uid="{00000000-0005-0000-0000-00004FA30000}"/>
    <cellStyle name="Vírgula 10 2 2 3 4 2" xfId="41890" xr:uid="{00000000-0005-0000-0000-000050A30000}"/>
    <cellStyle name="Vírgula 10 2 2 3 4 3" xfId="41891" xr:uid="{00000000-0005-0000-0000-000051A30000}"/>
    <cellStyle name="Vírgula 10 2 2 3 4 4" xfId="41892" xr:uid="{00000000-0005-0000-0000-000052A30000}"/>
    <cellStyle name="Vírgula 10 2 2 3 5" xfId="41893" xr:uid="{00000000-0005-0000-0000-000053A30000}"/>
    <cellStyle name="Vírgula 10 2 2 3 5 2" xfId="41894" xr:uid="{00000000-0005-0000-0000-000054A30000}"/>
    <cellStyle name="Vírgula 10 2 2 3 5 3" xfId="41895" xr:uid="{00000000-0005-0000-0000-000055A30000}"/>
    <cellStyle name="Vírgula 10 2 2 3 5 4" xfId="41896" xr:uid="{00000000-0005-0000-0000-000056A30000}"/>
    <cellStyle name="Vírgula 10 2 2 3 6" xfId="41897" xr:uid="{00000000-0005-0000-0000-000057A30000}"/>
    <cellStyle name="Vírgula 10 2 2 3 6 2" xfId="41898" xr:uid="{00000000-0005-0000-0000-000058A30000}"/>
    <cellStyle name="Vírgula 10 2 2 3 6 3" xfId="41899" xr:uid="{00000000-0005-0000-0000-000059A30000}"/>
    <cellStyle name="Vírgula 10 2 2 3 6 4" xfId="41900" xr:uid="{00000000-0005-0000-0000-00005AA30000}"/>
    <cellStyle name="Vírgula 10 2 2 3 7" xfId="41901" xr:uid="{00000000-0005-0000-0000-00005BA30000}"/>
    <cellStyle name="Vírgula 10 2 2 3 7 2" xfId="41902" xr:uid="{00000000-0005-0000-0000-00005CA30000}"/>
    <cellStyle name="Vírgula 10 2 2 3 7 3" xfId="41903" xr:uid="{00000000-0005-0000-0000-00005DA30000}"/>
    <cellStyle name="Vírgula 10 2 2 3 8" xfId="41904" xr:uid="{00000000-0005-0000-0000-00005EA30000}"/>
    <cellStyle name="Vírgula 10 2 2 3 9" xfId="41905" xr:uid="{00000000-0005-0000-0000-00005FA30000}"/>
    <cellStyle name="Vírgula 10 2 2 4" xfId="41906" xr:uid="{00000000-0005-0000-0000-000060A30000}"/>
    <cellStyle name="Vírgula 10 2 2 4 2" xfId="41907" xr:uid="{00000000-0005-0000-0000-000061A30000}"/>
    <cellStyle name="Vírgula 10 2 2 4 2 2" xfId="41908" xr:uid="{00000000-0005-0000-0000-000062A30000}"/>
    <cellStyle name="Vírgula 10 2 2 4 2 2 2" xfId="41909" xr:uid="{00000000-0005-0000-0000-000063A30000}"/>
    <cellStyle name="Vírgula 10 2 2 4 2 2 3" xfId="41910" xr:uid="{00000000-0005-0000-0000-000064A30000}"/>
    <cellStyle name="Vírgula 10 2 2 4 2 2 4" xfId="41911" xr:uid="{00000000-0005-0000-0000-000065A30000}"/>
    <cellStyle name="Vírgula 10 2 2 4 2 3" xfId="41912" xr:uid="{00000000-0005-0000-0000-000066A30000}"/>
    <cellStyle name="Vírgula 10 2 2 4 2 3 2" xfId="41913" xr:uid="{00000000-0005-0000-0000-000067A30000}"/>
    <cellStyle name="Vírgula 10 2 2 4 2 3 3" xfId="41914" xr:uid="{00000000-0005-0000-0000-000068A30000}"/>
    <cellStyle name="Vírgula 10 2 2 4 2 4" xfId="41915" xr:uid="{00000000-0005-0000-0000-000069A30000}"/>
    <cellStyle name="Vírgula 10 2 2 4 2 5" xfId="41916" xr:uid="{00000000-0005-0000-0000-00006AA30000}"/>
    <cellStyle name="Vírgula 10 2 2 4 2 6" xfId="41917" xr:uid="{00000000-0005-0000-0000-00006BA30000}"/>
    <cellStyle name="Vírgula 10 2 2 4 3" xfId="41918" xr:uid="{00000000-0005-0000-0000-00006CA30000}"/>
    <cellStyle name="Vírgula 10 2 2 4 3 2" xfId="41919" xr:uid="{00000000-0005-0000-0000-00006DA30000}"/>
    <cellStyle name="Vírgula 10 2 2 4 3 3" xfId="41920" xr:uid="{00000000-0005-0000-0000-00006EA30000}"/>
    <cellStyle name="Vírgula 10 2 2 4 3 4" xfId="41921" xr:uid="{00000000-0005-0000-0000-00006FA30000}"/>
    <cellStyle name="Vírgula 10 2 2 4 4" xfId="41922" xr:uid="{00000000-0005-0000-0000-000070A30000}"/>
    <cellStyle name="Vírgula 10 2 2 4 4 2" xfId="41923" xr:uid="{00000000-0005-0000-0000-000071A30000}"/>
    <cellStyle name="Vírgula 10 2 2 4 4 3" xfId="41924" xr:uid="{00000000-0005-0000-0000-000072A30000}"/>
    <cellStyle name="Vírgula 10 2 2 4 4 4" xfId="41925" xr:uid="{00000000-0005-0000-0000-000073A30000}"/>
    <cellStyle name="Vírgula 10 2 2 4 5" xfId="41926" xr:uid="{00000000-0005-0000-0000-000074A30000}"/>
    <cellStyle name="Vírgula 10 2 2 4 5 2" xfId="41927" xr:uid="{00000000-0005-0000-0000-000075A30000}"/>
    <cellStyle name="Vírgula 10 2 2 4 5 3" xfId="41928" xr:uid="{00000000-0005-0000-0000-000076A30000}"/>
    <cellStyle name="Vírgula 10 2 2 4 5 4" xfId="41929" xr:uid="{00000000-0005-0000-0000-000077A30000}"/>
    <cellStyle name="Vírgula 10 2 2 4 6" xfId="41930" xr:uid="{00000000-0005-0000-0000-000078A30000}"/>
    <cellStyle name="Vírgula 10 2 2 4 6 2" xfId="41931" xr:uid="{00000000-0005-0000-0000-000079A30000}"/>
    <cellStyle name="Vírgula 10 2 2 4 6 3" xfId="41932" xr:uid="{00000000-0005-0000-0000-00007AA30000}"/>
    <cellStyle name="Vírgula 10 2 2 4 7" xfId="41933" xr:uid="{00000000-0005-0000-0000-00007BA30000}"/>
    <cellStyle name="Vírgula 10 2 2 4 8" xfId="41934" xr:uid="{00000000-0005-0000-0000-00007CA30000}"/>
    <cellStyle name="Vírgula 10 2 2 4 9" xfId="41935" xr:uid="{00000000-0005-0000-0000-00007DA30000}"/>
    <cellStyle name="Vírgula 10 2 2 5" xfId="41936" xr:uid="{00000000-0005-0000-0000-00007EA30000}"/>
    <cellStyle name="Vírgula 10 2 2 5 2" xfId="41937" xr:uid="{00000000-0005-0000-0000-00007FA30000}"/>
    <cellStyle name="Vírgula 10 2 2 5 2 2" xfId="41938" xr:uid="{00000000-0005-0000-0000-000080A30000}"/>
    <cellStyle name="Vírgula 10 2 2 5 2 2 2" xfId="41939" xr:uid="{00000000-0005-0000-0000-000081A30000}"/>
    <cellStyle name="Vírgula 10 2 2 5 2 2 3" xfId="41940" xr:uid="{00000000-0005-0000-0000-000082A30000}"/>
    <cellStyle name="Vírgula 10 2 2 5 2 2 4" xfId="41941" xr:uid="{00000000-0005-0000-0000-000083A30000}"/>
    <cellStyle name="Vírgula 10 2 2 5 2 3" xfId="41942" xr:uid="{00000000-0005-0000-0000-000084A30000}"/>
    <cellStyle name="Vírgula 10 2 2 5 2 3 2" xfId="41943" xr:uid="{00000000-0005-0000-0000-000085A30000}"/>
    <cellStyle name="Vírgula 10 2 2 5 2 3 3" xfId="41944" xr:uid="{00000000-0005-0000-0000-000086A30000}"/>
    <cellStyle name="Vírgula 10 2 2 5 2 4" xfId="41945" xr:uid="{00000000-0005-0000-0000-000087A30000}"/>
    <cellStyle name="Vírgula 10 2 2 5 2 5" xfId="41946" xr:uid="{00000000-0005-0000-0000-000088A30000}"/>
    <cellStyle name="Vírgula 10 2 2 5 2 6" xfId="41947" xr:uid="{00000000-0005-0000-0000-000089A30000}"/>
    <cellStyle name="Vírgula 10 2 2 5 3" xfId="41948" xr:uid="{00000000-0005-0000-0000-00008AA30000}"/>
    <cellStyle name="Vírgula 10 2 2 5 3 2" xfId="41949" xr:uid="{00000000-0005-0000-0000-00008BA30000}"/>
    <cellStyle name="Vírgula 10 2 2 5 3 3" xfId="41950" xr:uid="{00000000-0005-0000-0000-00008CA30000}"/>
    <cellStyle name="Vírgula 10 2 2 5 3 4" xfId="41951" xr:uid="{00000000-0005-0000-0000-00008DA30000}"/>
    <cellStyle name="Vírgula 10 2 2 5 4" xfId="41952" xr:uid="{00000000-0005-0000-0000-00008EA30000}"/>
    <cellStyle name="Vírgula 10 2 2 5 4 2" xfId="41953" xr:uid="{00000000-0005-0000-0000-00008FA30000}"/>
    <cellStyle name="Vírgula 10 2 2 5 4 3" xfId="41954" xr:uid="{00000000-0005-0000-0000-000090A30000}"/>
    <cellStyle name="Vírgula 10 2 2 5 4 4" xfId="41955" xr:uid="{00000000-0005-0000-0000-000091A30000}"/>
    <cellStyle name="Vírgula 10 2 2 5 5" xfId="41956" xr:uid="{00000000-0005-0000-0000-000092A30000}"/>
    <cellStyle name="Vírgula 10 2 2 5 5 2" xfId="41957" xr:uid="{00000000-0005-0000-0000-000093A30000}"/>
    <cellStyle name="Vírgula 10 2 2 5 5 3" xfId="41958" xr:uid="{00000000-0005-0000-0000-000094A30000}"/>
    <cellStyle name="Vírgula 10 2 2 5 5 4" xfId="41959" xr:uid="{00000000-0005-0000-0000-000095A30000}"/>
    <cellStyle name="Vírgula 10 2 2 5 6" xfId="41960" xr:uid="{00000000-0005-0000-0000-000096A30000}"/>
    <cellStyle name="Vírgula 10 2 2 5 6 2" xfId="41961" xr:uid="{00000000-0005-0000-0000-000097A30000}"/>
    <cellStyle name="Vírgula 10 2 2 5 6 3" xfId="41962" xr:uid="{00000000-0005-0000-0000-000098A30000}"/>
    <cellStyle name="Vírgula 10 2 2 5 7" xfId="41963" xr:uid="{00000000-0005-0000-0000-000099A30000}"/>
    <cellStyle name="Vírgula 10 2 2 5 8" xfId="41964" xr:uid="{00000000-0005-0000-0000-00009AA30000}"/>
    <cellStyle name="Vírgula 10 2 2 5 9" xfId="41965" xr:uid="{00000000-0005-0000-0000-00009BA30000}"/>
    <cellStyle name="Vírgula 10 2 2 6" xfId="41966" xr:uid="{00000000-0005-0000-0000-00009CA30000}"/>
    <cellStyle name="Vírgula 10 2 2 6 2" xfId="41967" xr:uid="{00000000-0005-0000-0000-00009DA30000}"/>
    <cellStyle name="Vírgula 10 2 2 6 2 2" xfId="41968" xr:uid="{00000000-0005-0000-0000-00009EA30000}"/>
    <cellStyle name="Vírgula 10 2 2 6 2 2 2" xfId="41969" xr:uid="{00000000-0005-0000-0000-00009FA30000}"/>
    <cellStyle name="Vírgula 10 2 2 6 2 2 3" xfId="41970" xr:uid="{00000000-0005-0000-0000-0000A0A30000}"/>
    <cellStyle name="Vírgula 10 2 2 6 2 2 4" xfId="41971" xr:uid="{00000000-0005-0000-0000-0000A1A30000}"/>
    <cellStyle name="Vírgula 10 2 2 6 2 3" xfId="41972" xr:uid="{00000000-0005-0000-0000-0000A2A30000}"/>
    <cellStyle name="Vírgula 10 2 2 6 2 3 2" xfId="41973" xr:uid="{00000000-0005-0000-0000-0000A3A30000}"/>
    <cellStyle name="Vírgula 10 2 2 6 2 3 3" xfId="41974" xr:uid="{00000000-0005-0000-0000-0000A4A30000}"/>
    <cellStyle name="Vírgula 10 2 2 6 2 4" xfId="41975" xr:uid="{00000000-0005-0000-0000-0000A5A30000}"/>
    <cellStyle name="Vírgula 10 2 2 6 2 5" xfId="41976" xr:uid="{00000000-0005-0000-0000-0000A6A30000}"/>
    <cellStyle name="Vírgula 10 2 2 6 2 6" xfId="41977" xr:uid="{00000000-0005-0000-0000-0000A7A30000}"/>
    <cellStyle name="Vírgula 10 2 2 6 3" xfId="41978" xr:uid="{00000000-0005-0000-0000-0000A8A30000}"/>
    <cellStyle name="Vírgula 10 2 2 6 3 2" xfId="41979" xr:uid="{00000000-0005-0000-0000-0000A9A30000}"/>
    <cellStyle name="Vírgula 10 2 2 6 3 3" xfId="41980" xr:uid="{00000000-0005-0000-0000-0000AAA30000}"/>
    <cellStyle name="Vírgula 10 2 2 6 3 4" xfId="41981" xr:uid="{00000000-0005-0000-0000-0000ABA30000}"/>
    <cellStyle name="Vírgula 10 2 2 6 4" xfId="41982" xr:uid="{00000000-0005-0000-0000-0000ACA30000}"/>
    <cellStyle name="Vírgula 10 2 2 6 4 2" xfId="41983" xr:uid="{00000000-0005-0000-0000-0000ADA30000}"/>
    <cellStyle name="Vírgula 10 2 2 6 4 3" xfId="41984" xr:uid="{00000000-0005-0000-0000-0000AEA30000}"/>
    <cellStyle name="Vírgula 10 2 2 6 4 4" xfId="41985" xr:uid="{00000000-0005-0000-0000-0000AFA30000}"/>
    <cellStyle name="Vírgula 10 2 2 6 5" xfId="41986" xr:uid="{00000000-0005-0000-0000-0000B0A30000}"/>
    <cellStyle name="Vírgula 10 2 2 6 5 2" xfId="41987" xr:uid="{00000000-0005-0000-0000-0000B1A30000}"/>
    <cellStyle name="Vírgula 10 2 2 6 5 3" xfId="41988" xr:uid="{00000000-0005-0000-0000-0000B2A30000}"/>
    <cellStyle name="Vírgula 10 2 2 6 6" xfId="41989" xr:uid="{00000000-0005-0000-0000-0000B3A30000}"/>
    <cellStyle name="Vírgula 10 2 2 6 7" xfId="41990" xr:uid="{00000000-0005-0000-0000-0000B4A30000}"/>
    <cellStyle name="Vírgula 10 2 2 6 8" xfId="41991" xr:uid="{00000000-0005-0000-0000-0000B5A30000}"/>
    <cellStyle name="Vírgula 10 2 2 7" xfId="41992" xr:uid="{00000000-0005-0000-0000-0000B6A30000}"/>
    <cellStyle name="Vírgula 10 2 2 7 2" xfId="41993" xr:uid="{00000000-0005-0000-0000-0000B7A30000}"/>
    <cellStyle name="Vírgula 10 2 2 7 2 2" xfId="41994" xr:uid="{00000000-0005-0000-0000-0000B8A30000}"/>
    <cellStyle name="Vírgula 10 2 2 7 2 3" xfId="41995" xr:uid="{00000000-0005-0000-0000-0000B9A30000}"/>
    <cellStyle name="Vírgula 10 2 2 7 2 4" xfId="41996" xr:uid="{00000000-0005-0000-0000-0000BAA30000}"/>
    <cellStyle name="Vírgula 10 2 2 7 3" xfId="41997" xr:uid="{00000000-0005-0000-0000-0000BBA30000}"/>
    <cellStyle name="Vírgula 10 2 2 7 3 2" xfId="41998" xr:uid="{00000000-0005-0000-0000-0000BCA30000}"/>
    <cellStyle name="Vírgula 10 2 2 7 3 3" xfId="41999" xr:uid="{00000000-0005-0000-0000-0000BDA30000}"/>
    <cellStyle name="Vírgula 10 2 2 7 4" xfId="42000" xr:uid="{00000000-0005-0000-0000-0000BEA30000}"/>
    <cellStyle name="Vírgula 10 2 2 7 5" xfId="42001" xr:uid="{00000000-0005-0000-0000-0000BFA30000}"/>
    <cellStyle name="Vírgula 10 2 2 7 6" xfId="42002" xr:uid="{00000000-0005-0000-0000-0000C0A30000}"/>
    <cellStyle name="Vírgula 10 2 2 8" xfId="42003" xr:uid="{00000000-0005-0000-0000-0000C1A30000}"/>
    <cellStyle name="Vírgula 10 2 2 8 2" xfId="42004" xr:uid="{00000000-0005-0000-0000-0000C2A30000}"/>
    <cellStyle name="Vírgula 10 2 2 8 3" xfId="42005" xr:uid="{00000000-0005-0000-0000-0000C3A30000}"/>
    <cellStyle name="Vírgula 10 2 2 8 4" xfId="42006" xr:uid="{00000000-0005-0000-0000-0000C4A30000}"/>
    <cellStyle name="Vírgula 10 2 2 9" xfId="42007" xr:uid="{00000000-0005-0000-0000-0000C5A30000}"/>
    <cellStyle name="Vírgula 10 2 2 9 2" xfId="42008" xr:uid="{00000000-0005-0000-0000-0000C6A30000}"/>
    <cellStyle name="Vírgula 10 2 2 9 3" xfId="42009" xr:uid="{00000000-0005-0000-0000-0000C7A30000}"/>
    <cellStyle name="Vírgula 10 2 2 9 4" xfId="42010" xr:uid="{00000000-0005-0000-0000-0000C8A30000}"/>
    <cellStyle name="Vírgula 10 2 3" xfId="335" xr:uid="{00000000-0005-0000-0000-0000C9A30000}"/>
    <cellStyle name="Vírgula 10 2 3 10" xfId="42011" xr:uid="{00000000-0005-0000-0000-0000CAA30000}"/>
    <cellStyle name="Vírgula 10 2 3 10 2" xfId="42012" xr:uid="{00000000-0005-0000-0000-0000CBA30000}"/>
    <cellStyle name="Vírgula 10 2 3 10 3" xfId="42013" xr:uid="{00000000-0005-0000-0000-0000CCA30000}"/>
    <cellStyle name="Vírgula 10 2 3 10 4" xfId="42014" xr:uid="{00000000-0005-0000-0000-0000CDA30000}"/>
    <cellStyle name="Vírgula 10 2 3 11" xfId="42015" xr:uid="{00000000-0005-0000-0000-0000CEA30000}"/>
    <cellStyle name="Vírgula 10 2 3 11 2" xfId="42016" xr:uid="{00000000-0005-0000-0000-0000CFA30000}"/>
    <cellStyle name="Vírgula 10 2 3 11 3" xfId="42017" xr:uid="{00000000-0005-0000-0000-0000D0A30000}"/>
    <cellStyle name="Vírgula 10 2 3 12" xfId="42018" xr:uid="{00000000-0005-0000-0000-0000D1A30000}"/>
    <cellStyle name="Vírgula 10 2 3 13" xfId="42019" xr:uid="{00000000-0005-0000-0000-0000D2A30000}"/>
    <cellStyle name="Vírgula 10 2 3 14" xfId="42020" xr:uid="{00000000-0005-0000-0000-0000D3A30000}"/>
    <cellStyle name="Vírgula 10 2 3 2" xfId="42021" xr:uid="{00000000-0005-0000-0000-0000D4A30000}"/>
    <cellStyle name="Vírgula 10 2 3 2 10" xfId="42022" xr:uid="{00000000-0005-0000-0000-0000D5A30000}"/>
    <cellStyle name="Vírgula 10 2 3 2 11" xfId="42023" xr:uid="{00000000-0005-0000-0000-0000D6A30000}"/>
    <cellStyle name="Vírgula 10 2 3 2 2" xfId="42024" xr:uid="{00000000-0005-0000-0000-0000D7A30000}"/>
    <cellStyle name="Vírgula 10 2 3 2 2 10" xfId="42025" xr:uid="{00000000-0005-0000-0000-0000D8A30000}"/>
    <cellStyle name="Vírgula 10 2 3 2 2 2" xfId="42026" xr:uid="{00000000-0005-0000-0000-0000D9A30000}"/>
    <cellStyle name="Vírgula 10 2 3 2 2 2 2" xfId="42027" xr:uid="{00000000-0005-0000-0000-0000DAA30000}"/>
    <cellStyle name="Vírgula 10 2 3 2 2 2 2 2" xfId="42028" xr:uid="{00000000-0005-0000-0000-0000DBA30000}"/>
    <cellStyle name="Vírgula 10 2 3 2 2 2 2 2 2" xfId="42029" xr:uid="{00000000-0005-0000-0000-0000DCA30000}"/>
    <cellStyle name="Vírgula 10 2 3 2 2 2 2 2 3" xfId="42030" xr:uid="{00000000-0005-0000-0000-0000DDA30000}"/>
    <cellStyle name="Vírgula 10 2 3 2 2 2 2 2 4" xfId="42031" xr:uid="{00000000-0005-0000-0000-0000DEA30000}"/>
    <cellStyle name="Vírgula 10 2 3 2 2 2 2 3" xfId="42032" xr:uid="{00000000-0005-0000-0000-0000DFA30000}"/>
    <cellStyle name="Vírgula 10 2 3 2 2 2 2 3 2" xfId="42033" xr:uid="{00000000-0005-0000-0000-0000E0A30000}"/>
    <cellStyle name="Vírgula 10 2 3 2 2 2 2 3 3" xfId="42034" xr:uid="{00000000-0005-0000-0000-0000E1A30000}"/>
    <cellStyle name="Vírgula 10 2 3 2 2 2 2 4" xfId="42035" xr:uid="{00000000-0005-0000-0000-0000E2A30000}"/>
    <cellStyle name="Vírgula 10 2 3 2 2 2 2 5" xfId="42036" xr:uid="{00000000-0005-0000-0000-0000E3A30000}"/>
    <cellStyle name="Vírgula 10 2 3 2 2 2 2 6" xfId="42037" xr:uid="{00000000-0005-0000-0000-0000E4A30000}"/>
    <cellStyle name="Vírgula 10 2 3 2 2 2 3" xfId="42038" xr:uid="{00000000-0005-0000-0000-0000E5A30000}"/>
    <cellStyle name="Vírgula 10 2 3 2 2 2 3 2" xfId="42039" xr:uid="{00000000-0005-0000-0000-0000E6A30000}"/>
    <cellStyle name="Vírgula 10 2 3 2 2 2 3 3" xfId="42040" xr:uid="{00000000-0005-0000-0000-0000E7A30000}"/>
    <cellStyle name="Vírgula 10 2 3 2 2 2 3 4" xfId="42041" xr:uid="{00000000-0005-0000-0000-0000E8A30000}"/>
    <cellStyle name="Vírgula 10 2 3 2 2 2 4" xfId="42042" xr:uid="{00000000-0005-0000-0000-0000E9A30000}"/>
    <cellStyle name="Vírgula 10 2 3 2 2 2 4 2" xfId="42043" xr:uid="{00000000-0005-0000-0000-0000EAA30000}"/>
    <cellStyle name="Vírgula 10 2 3 2 2 2 4 3" xfId="42044" xr:uid="{00000000-0005-0000-0000-0000EBA30000}"/>
    <cellStyle name="Vírgula 10 2 3 2 2 2 4 4" xfId="42045" xr:uid="{00000000-0005-0000-0000-0000ECA30000}"/>
    <cellStyle name="Vírgula 10 2 3 2 2 2 5" xfId="42046" xr:uid="{00000000-0005-0000-0000-0000EDA30000}"/>
    <cellStyle name="Vírgula 10 2 3 2 2 2 5 2" xfId="42047" xr:uid="{00000000-0005-0000-0000-0000EEA30000}"/>
    <cellStyle name="Vírgula 10 2 3 2 2 2 5 3" xfId="42048" xr:uid="{00000000-0005-0000-0000-0000EFA30000}"/>
    <cellStyle name="Vírgula 10 2 3 2 2 2 5 4" xfId="42049" xr:uid="{00000000-0005-0000-0000-0000F0A30000}"/>
    <cellStyle name="Vírgula 10 2 3 2 2 2 6" xfId="42050" xr:uid="{00000000-0005-0000-0000-0000F1A30000}"/>
    <cellStyle name="Vírgula 10 2 3 2 2 2 6 2" xfId="42051" xr:uid="{00000000-0005-0000-0000-0000F2A30000}"/>
    <cellStyle name="Vírgula 10 2 3 2 2 2 6 3" xfId="42052" xr:uid="{00000000-0005-0000-0000-0000F3A30000}"/>
    <cellStyle name="Vírgula 10 2 3 2 2 2 7" xfId="42053" xr:uid="{00000000-0005-0000-0000-0000F4A30000}"/>
    <cellStyle name="Vírgula 10 2 3 2 2 2 8" xfId="42054" xr:uid="{00000000-0005-0000-0000-0000F5A30000}"/>
    <cellStyle name="Vírgula 10 2 3 2 2 2 9" xfId="42055" xr:uid="{00000000-0005-0000-0000-0000F6A30000}"/>
    <cellStyle name="Vírgula 10 2 3 2 2 3" xfId="42056" xr:uid="{00000000-0005-0000-0000-0000F7A30000}"/>
    <cellStyle name="Vírgula 10 2 3 2 2 3 2" xfId="42057" xr:uid="{00000000-0005-0000-0000-0000F8A30000}"/>
    <cellStyle name="Vírgula 10 2 3 2 2 3 2 2" xfId="42058" xr:uid="{00000000-0005-0000-0000-0000F9A30000}"/>
    <cellStyle name="Vírgula 10 2 3 2 2 3 2 3" xfId="42059" xr:uid="{00000000-0005-0000-0000-0000FAA30000}"/>
    <cellStyle name="Vírgula 10 2 3 2 2 3 2 4" xfId="42060" xr:uid="{00000000-0005-0000-0000-0000FBA30000}"/>
    <cellStyle name="Vírgula 10 2 3 2 2 3 3" xfId="42061" xr:uid="{00000000-0005-0000-0000-0000FCA30000}"/>
    <cellStyle name="Vírgula 10 2 3 2 2 3 3 2" xfId="42062" xr:uid="{00000000-0005-0000-0000-0000FDA30000}"/>
    <cellStyle name="Vírgula 10 2 3 2 2 3 3 3" xfId="42063" xr:uid="{00000000-0005-0000-0000-0000FEA30000}"/>
    <cellStyle name="Vírgula 10 2 3 2 2 3 4" xfId="42064" xr:uid="{00000000-0005-0000-0000-0000FFA30000}"/>
    <cellStyle name="Vírgula 10 2 3 2 2 3 5" xfId="42065" xr:uid="{00000000-0005-0000-0000-000000A40000}"/>
    <cellStyle name="Vírgula 10 2 3 2 2 3 6" xfId="42066" xr:uid="{00000000-0005-0000-0000-000001A40000}"/>
    <cellStyle name="Vírgula 10 2 3 2 2 4" xfId="42067" xr:uid="{00000000-0005-0000-0000-000002A40000}"/>
    <cellStyle name="Vírgula 10 2 3 2 2 4 2" xfId="42068" xr:uid="{00000000-0005-0000-0000-000003A40000}"/>
    <cellStyle name="Vírgula 10 2 3 2 2 4 3" xfId="42069" xr:uid="{00000000-0005-0000-0000-000004A40000}"/>
    <cellStyle name="Vírgula 10 2 3 2 2 4 4" xfId="42070" xr:uid="{00000000-0005-0000-0000-000005A40000}"/>
    <cellStyle name="Vírgula 10 2 3 2 2 5" xfId="42071" xr:uid="{00000000-0005-0000-0000-000006A40000}"/>
    <cellStyle name="Vírgula 10 2 3 2 2 5 2" xfId="42072" xr:uid="{00000000-0005-0000-0000-000007A40000}"/>
    <cellStyle name="Vírgula 10 2 3 2 2 5 3" xfId="42073" xr:uid="{00000000-0005-0000-0000-000008A40000}"/>
    <cellStyle name="Vírgula 10 2 3 2 2 5 4" xfId="42074" xr:uid="{00000000-0005-0000-0000-000009A40000}"/>
    <cellStyle name="Vírgula 10 2 3 2 2 6" xfId="42075" xr:uid="{00000000-0005-0000-0000-00000AA40000}"/>
    <cellStyle name="Vírgula 10 2 3 2 2 6 2" xfId="42076" xr:uid="{00000000-0005-0000-0000-00000BA40000}"/>
    <cellStyle name="Vírgula 10 2 3 2 2 6 3" xfId="42077" xr:uid="{00000000-0005-0000-0000-00000CA40000}"/>
    <cellStyle name="Vírgula 10 2 3 2 2 6 4" xfId="42078" xr:uid="{00000000-0005-0000-0000-00000DA40000}"/>
    <cellStyle name="Vírgula 10 2 3 2 2 7" xfId="42079" xr:uid="{00000000-0005-0000-0000-00000EA40000}"/>
    <cellStyle name="Vírgula 10 2 3 2 2 7 2" xfId="42080" xr:uid="{00000000-0005-0000-0000-00000FA40000}"/>
    <cellStyle name="Vírgula 10 2 3 2 2 7 3" xfId="42081" xr:uid="{00000000-0005-0000-0000-000010A40000}"/>
    <cellStyle name="Vírgula 10 2 3 2 2 8" xfId="42082" xr:uid="{00000000-0005-0000-0000-000011A40000}"/>
    <cellStyle name="Vírgula 10 2 3 2 2 9" xfId="42083" xr:uid="{00000000-0005-0000-0000-000012A40000}"/>
    <cellStyle name="Vírgula 10 2 3 2 3" xfId="42084" xr:uid="{00000000-0005-0000-0000-000013A40000}"/>
    <cellStyle name="Vírgula 10 2 3 2 3 2" xfId="42085" xr:uid="{00000000-0005-0000-0000-000014A40000}"/>
    <cellStyle name="Vírgula 10 2 3 2 3 2 2" xfId="42086" xr:uid="{00000000-0005-0000-0000-000015A40000}"/>
    <cellStyle name="Vírgula 10 2 3 2 3 2 2 2" xfId="42087" xr:uid="{00000000-0005-0000-0000-000016A40000}"/>
    <cellStyle name="Vírgula 10 2 3 2 3 2 2 3" xfId="42088" xr:uid="{00000000-0005-0000-0000-000017A40000}"/>
    <cellStyle name="Vírgula 10 2 3 2 3 2 2 4" xfId="42089" xr:uid="{00000000-0005-0000-0000-000018A40000}"/>
    <cellStyle name="Vírgula 10 2 3 2 3 2 3" xfId="42090" xr:uid="{00000000-0005-0000-0000-000019A40000}"/>
    <cellStyle name="Vírgula 10 2 3 2 3 2 3 2" xfId="42091" xr:uid="{00000000-0005-0000-0000-00001AA40000}"/>
    <cellStyle name="Vírgula 10 2 3 2 3 2 3 3" xfId="42092" xr:uid="{00000000-0005-0000-0000-00001BA40000}"/>
    <cellStyle name="Vírgula 10 2 3 2 3 2 4" xfId="42093" xr:uid="{00000000-0005-0000-0000-00001CA40000}"/>
    <cellStyle name="Vírgula 10 2 3 2 3 2 5" xfId="42094" xr:uid="{00000000-0005-0000-0000-00001DA40000}"/>
    <cellStyle name="Vírgula 10 2 3 2 3 2 6" xfId="42095" xr:uid="{00000000-0005-0000-0000-00001EA40000}"/>
    <cellStyle name="Vírgula 10 2 3 2 3 3" xfId="42096" xr:uid="{00000000-0005-0000-0000-00001FA40000}"/>
    <cellStyle name="Vírgula 10 2 3 2 3 3 2" xfId="42097" xr:uid="{00000000-0005-0000-0000-000020A40000}"/>
    <cellStyle name="Vírgula 10 2 3 2 3 3 3" xfId="42098" xr:uid="{00000000-0005-0000-0000-000021A40000}"/>
    <cellStyle name="Vírgula 10 2 3 2 3 3 4" xfId="42099" xr:uid="{00000000-0005-0000-0000-000022A40000}"/>
    <cellStyle name="Vírgula 10 2 3 2 3 4" xfId="42100" xr:uid="{00000000-0005-0000-0000-000023A40000}"/>
    <cellStyle name="Vírgula 10 2 3 2 3 4 2" xfId="42101" xr:uid="{00000000-0005-0000-0000-000024A40000}"/>
    <cellStyle name="Vírgula 10 2 3 2 3 4 3" xfId="42102" xr:uid="{00000000-0005-0000-0000-000025A40000}"/>
    <cellStyle name="Vírgula 10 2 3 2 3 4 4" xfId="42103" xr:uid="{00000000-0005-0000-0000-000026A40000}"/>
    <cellStyle name="Vírgula 10 2 3 2 3 5" xfId="42104" xr:uid="{00000000-0005-0000-0000-000027A40000}"/>
    <cellStyle name="Vírgula 10 2 3 2 3 5 2" xfId="42105" xr:uid="{00000000-0005-0000-0000-000028A40000}"/>
    <cellStyle name="Vírgula 10 2 3 2 3 5 3" xfId="42106" xr:uid="{00000000-0005-0000-0000-000029A40000}"/>
    <cellStyle name="Vírgula 10 2 3 2 3 5 4" xfId="42107" xr:uid="{00000000-0005-0000-0000-00002AA40000}"/>
    <cellStyle name="Vírgula 10 2 3 2 3 6" xfId="42108" xr:uid="{00000000-0005-0000-0000-00002BA40000}"/>
    <cellStyle name="Vírgula 10 2 3 2 3 6 2" xfId="42109" xr:uid="{00000000-0005-0000-0000-00002CA40000}"/>
    <cellStyle name="Vírgula 10 2 3 2 3 6 3" xfId="42110" xr:uid="{00000000-0005-0000-0000-00002DA40000}"/>
    <cellStyle name="Vírgula 10 2 3 2 3 7" xfId="42111" xr:uid="{00000000-0005-0000-0000-00002EA40000}"/>
    <cellStyle name="Vírgula 10 2 3 2 3 8" xfId="42112" xr:uid="{00000000-0005-0000-0000-00002FA40000}"/>
    <cellStyle name="Vírgula 10 2 3 2 3 9" xfId="42113" xr:uid="{00000000-0005-0000-0000-000030A40000}"/>
    <cellStyle name="Vírgula 10 2 3 2 4" xfId="42114" xr:uid="{00000000-0005-0000-0000-000031A40000}"/>
    <cellStyle name="Vírgula 10 2 3 2 4 2" xfId="42115" xr:uid="{00000000-0005-0000-0000-000032A40000}"/>
    <cellStyle name="Vírgula 10 2 3 2 4 2 2" xfId="42116" xr:uid="{00000000-0005-0000-0000-000033A40000}"/>
    <cellStyle name="Vírgula 10 2 3 2 4 2 3" xfId="42117" xr:uid="{00000000-0005-0000-0000-000034A40000}"/>
    <cellStyle name="Vírgula 10 2 3 2 4 2 4" xfId="42118" xr:uid="{00000000-0005-0000-0000-000035A40000}"/>
    <cellStyle name="Vírgula 10 2 3 2 4 3" xfId="42119" xr:uid="{00000000-0005-0000-0000-000036A40000}"/>
    <cellStyle name="Vírgula 10 2 3 2 4 3 2" xfId="42120" xr:uid="{00000000-0005-0000-0000-000037A40000}"/>
    <cellStyle name="Vírgula 10 2 3 2 4 3 3" xfId="42121" xr:uid="{00000000-0005-0000-0000-000038A40000}"/>
    <cellStyle name="Vírgula 10 2 3 2 4 4" xfId="42122" xr:uid="{00000000-0005-0000-0000-000039A40000}"/>
    <cellStyle name="Vírgula 10 2 3 2 4 5" xfId="42123" xr:uid="{00000000-0005-0000-0000-00003AA40000}"/>
    <cellStyle name="Vírgula 10 2 3 2 4 6" xfId="42124" xr:uid="{00000000-0005-0000-0000-00003BA40000}"/>
    <cellStyle name="Vírgula 10 2 3 2 5" xfId="42125" xr:uid="{00000000-0005-0000-0000-00003CA40000}"/>
    <cellStyle name="Vírgula 10 2 3 2 5 2" xfId="42126" xr:uid="{00000000-0005-0000-0000-00003DA40000}"/>
    <cellStyle name="Vírgula 10 2 3 2 5 3" xfId="42127" xr:uid="{00000000-0005-0000-0000-00003EA40000}"/>
    <cellStyle name="Vírgula 10 2 3 2 5 4" xfId="42128" xr:uid="{00000000-0005-0000-0000-00003FA40000}"/>
    <cellStyle name="Vírgula 10 2 3 2 6" xfId="42129" xr:uid="{00000000-0005-0000-0000-000040A40000}"/>
    <cellStyle name="Vírgula 10 2 3 2 6 2" xfId="42130" xr:uid="{00000000-0005-0000-0000-000041A40000}"/>
    <cellStyle name="Vírgula 10 2 3 2 6 3" xfId="42131" xr:uid="{00000000-0005-0000-0000-000042A40000}"/>
    <cellStyle name="Vírgula 10 2 3 2 6 4" xfId="42132" xr:uid="{00000000-0005-0000-0000-000043A40000}"/>
    <cellStyle name="Vírgula 10 2 3 2 7" xfId="42133" xr:uid="{00000000-0005-0000-0000-000044A40000}"/>
    <cellStyle name="Vírgula 10 2 3 2 7 2" xfId="42134" xr:uid="{00000000-0005-0000-0000-000045A40000}"/>
    <cellStyle name="Vírgula 10 2 3 2 7 3" xfId="42135" xr:uid="{00000000-0005-0000-0000-000046A40000}"/>
    <cellStyle name="Vírgula 10 2 3 2 7 4" xfId="42136" xr:uid="{00000000-0005-0000-0000-000047A40000}"/>
    <cellStyle name="Vírgula 10 2 3 2 8" xfId="42137" xr:uid="{00000000-0005-0000-0000-000048A40000}"/>
    <cellStyle name="Vírgula 10 2 3 2 8 2" xfId="42138" xr:uid="{00000000-0005-0000-0000-000049A40000}"/>
    <cellStyle name="Vírgula 10 2 3 2 8 3" xfId="42139" xr:uid="{00000000-0005-0000-0000-00004AA40000}"/>
    <cellStyle name="Vírgula 10 2 3 2 9" xfId="42140" xr:uid="{00000000-0005-0000-0000-00004BA40000}"/>
    <cellStyle name="Vírgula 10 2 3 3" xfId="42141" xr:uid="{00000000-0005-0000-0000-00004CA40000}"/>
    <cellStyle name="Vírgula 10 2 3 3 10" xfId="42142" xr:uid="{00000000-0005-0000-0000-00004DA40000}"/>
    <cellStyle name="Vírgula 10 2 3 3 2" xfId="42143" xr:uid="{00000000-0005-0000-0000-00004EA40000}"/>
    <cellStyle name="Vírgula 10 2 3 3 2 2" xfId="42144" xr:uid="{00000000-0005-0000-0000-00004FA40000}"/>
    <cellStyle name="Vírgula 10 2 3 3 2 2 2" xfId="42145" xr:uid="{00000000-0005-0000-0000-000050A40000}"/>
    <cellStyle name="Vírgula 10 2 3 3 2 2 2 2" xfId="42146" xr:uid="{00000000-0005-0000-0000-000051A40000}"/>
    <cellStyle name="Vírgula 10 2 3 3 2 2 2 3" xfId="42147" xr:uid="{00000000-0005-0000-0000-000052A40000}"/>
    <cellStyle name="Vírgula 10 2 3 3 2 2 2 4" xfId="42148" xr:uid="{00000000-0005-0000-0000-000053A40000}"/>
    <cellStyle name="Vírgula 10 2 3 3 2 2 3" xfId="42149" xr:uid="{00000000-0005-0000-0000-000054A40000}"/>
    <cellStyle name="Vírgula 10 2 3 3 2 2 3 2" xfId="42150" xr:uid="{00000000-0005-0000-0000-000055A40000}"/>
    <cellStyle name="Vírgula 10 2 3 3 2 2 3 3" xfId="42151" xr:uid="{00000000-0005-0000-0000-000056A40000}"/>
    <cellStyle name="Vírgula 10 2 3 3 2 2 4" xfId="42152" xr:uid="{00000000-0005-0000-0000-000057A40000}"/>
    <cellStyle name="Vírgula 10 2 3 3 2 2 5" xfId="42153" xr:uid="{00000000-0005-0000-0000-000058A40000}"/>
    <cellStyle name="Vírgula 10 2 3 3 2 2 6" xfId="42154" xr:uid="{00000000-0005-0000-0000-000059A40000}"/>
    <cellStyle name="Vírgula 10 2 3 3 2 3" xfId="42155" xr:uid="{00000000-0005-0000-0000-00005AA40000}"/>
    <cellStyle name="Vírgula 10 2 3 3 2 3 2" xfId="42156" xr:uid="{00000000-0005-0000-0000-00005BA40000}"/>
    <cellStyle name="Vírgula 10 2 3 3 2 3 3" xfId="42157" xr:uid="{00000000-0005-0000-0000-00005CA40000}"/>
    <cellStyle name="Vírgula 10 2 3 3 2 3 4" xfId="42158" xr:uid="{00000000-0005-0000-0000-00005DA40000}"/>
    <cellStyle name="Vírgula 10 2 3 3 2 4" xfId="42159" xr:uid="{00000000-0005-0000-0000-00005EA40000}"/>
    <cellStyle name="Vírgula 10 2 3 3 2 4 2" xfId="42160" xr:uid="{00000000-0005-0000-0000-00005FA40000}"/>
    <cellStyle name="Vírgula 10 2 3 3 2 4 3" xfId="42161" xr:uid="{00000000-0005-0000-0000-000060A40000}"/>
    <cellStyle name="Vírgula 10 2 3 3 2 4 4" xfId="42162" xr:uid="{00000000-0005-0000-0000-000061A40000}"/>
    <cellStyle name="Vírgula 10 2 3 3 2 5" xfId="42163" xr:uid="{00000000-0005-0000-0000-000062A40000}"/>
    <cellStyle name="Vírgula 10 2 3 3 2 5 2" xfId="42164" xr:uid="{00000000-0005-0000-0000-000063A40000}"/>
    <cellStyle name="Vírgula 10 2 3 3 2 5 3" xfId="42165" xr:uid="{00000000-0005-0000-0000-000064A40000}"/>
    <cellStyle name="Vírgula 10 2 3 3 2 5 4" xfId="42166" xr:uid="{00000000-0005-0000-0000-000065A40000}"/>
    <cellStyle name="Vírgula 10 2 3 3 2 6" xfId="42167" xr:uid="{00000000-0005-0000-0000-000066A40000}"/>
    <cellStyle name="Vírgula 10 2 3 3 2 6 2" xfId="42168" xr:uid="{00000000-0005-0000-0000-000067A40000}"/>
    <cellStyle name="Vírgula 10 2 3 3 2 6 3" xfId="42169" xr:uid="{00000000-0005-0000-0000-000068A40000}"/>
    <cellStyle name="Vírgula 10 2 3 3 2 7" xfId="42170" xr:uid="{00000000-0005-0000-0000-000069A40000}"/>
    <cellStyle name="Vírgula 10 2 3 3 2 8" xfId="42171" xr:uid="{00000000-0005-0000-0000-00006AA40000}"/>
    <cellStyle name="Vírgula 10 2 3 3 2 9" xfId="42172" xr:uid="{00000000-0005-0000-0000-00006BA40000}"/>
    <cellStyle name="Vírgula 10 2 3 3 3" xfId="42173" xr:uid="{00000000-0005-0000-0000-00006CA40000}"/>
    <cellStyle name="Vírgula 10 2 3 3 3 2" xfId="42174" xr:uid="{00000000-0005-0000-0000-00006DA40000}"/>
    <cellStyle name="Vírgula 10 2 3 3 3 2 2" xfId="42175" xr:uid="{00000000-0005-0000-0000-00006EA40000}"/>
    <cellStyle name="Vírgula 10 2 3 3 3 2 3" xfId="42176" xr:uid="{00000000-0005-0000-0000-00006FA40000}"/>
    <cellStyle name="Vírgula 10 2 3 3 3 2 4" xfId="42177" xr:uid="{00000000-0005-0000-0000-000070A40000}"/>
    <cellStyle name="Vírgula 10 2 3 3 3 3" xfId="42178" xr:uid="{00000000-0005-0000-0000-000071A40000}"/>
    <cellStyle name="Vírgula 10 2 3 3 3 3 2" xfId="42179" xr:uid="{00000000-0005-0000-0000-000072A40000}"/>
    <cellStyle name="Vírgula 10 2 3 3 3 3 3" xfId="42180" xr:uid="{00000000-0005-0000-0000-000073A40000}"/>
    <cellStyle name="Vírgula 10 2 3 3 3 4" xfId="42181" xr:uid="{00000000-0005-0000-0000-000074A40000}"/>
    <cellStyle name="Vírgula 10 2 3 3 3 5" xfId="42182" xr:uid="{00000000-0005-0000-0000-000075A40000}"/>
    <cellStyle name="Vírgula 10 2 3 3 3 6" xfId="42183" xr:uid="{00000000-0005-0000-0000-000076A40000}"/>
    <cellStyle name="Vírgula 10 2 3 3 4" xfId="42184" xr:uid="{00000000-0005-0000-0000-000077A40000}"/>
    <cellStyle name="Vírgula 10 2 3 3 4 2" xfId="42185" xr:uid="{00000000-0005-0000-0000-000078A40000}"/>
    <cellStyle name="Vírgula 10 2 3 3 4 3" xfId="42186" xr:uid="{00000000-0005-0000-0000-000079A40000}"/>
    <cellStyle name="Vírgula 10 2 3 3 4 4" xfId="42187" xr:uid="{00000000-0005-0000-0000-00007AA40000}"/>
    <cellStyle name="Vírgula 10 2 3 3 5" xfId="42188" xr:uid="{00000000-0005-0000-0000-00007BA40000}"/>
    <cellStyle name="Vírgula 10 2 3 3 5 2" xfId="42189" xr:uid="{00000000-0005-0000-0000-00007CA40000}"/>
    <cellStyle name="Vírgula 10 2 3 3 5 3" xfId="42190" xr:uid="{00000000-0005-0000-0000-00007DA40000}"/>
    <cellStyle name="Vírgula 10 2 3 3 5 4" xfId="42191" xr:uid="{00000000-0005-0000-0000-00007EA40000}"/>
    <cellStyle name="Vírgula 10 2 3 3 6" xfId="42192" xr:uid="{00000000-0005-0000-0000-00007FA40000}"/>
    <cellStyle name="Vírgula 10 2 3 3 6 2" xfId="42193" xr:uid="{00000000-0005-0000-0000-000080A40000}"/>
    <cellStyle name="Vírgula 10 2 3 3 6 3" xfId="42194" xr:uid="{00000000-0005-0000-0000-000081A40000}"/>
    <cellStyle name="Vírgula 10 2 3 3 6 4" xfId="42195" xr:uid="{00000000-0005-0000-0000-000082A40000}"/>
    <cellStyle name="Vírgula 10 2 3 3 7" xfId="42196" xr:uid="{00000000-0005-0000-0000-000083A40000}"/>
    <cellStyle name="Vírgula 10 2 3 3 7 2" xfId="42197" xr:uid="{00000000-0005-0000-0000-000084A40000}"/>
    <cellStyle name="Vírgula 10 2 3 3 7 3" xfId="42198" xr:uid="{00000000-0005-0000-0000-000085A40000}"/>
    <cellStyle name="Vírgula 10 2 3 3 8" xfId="42199" xr:uid="{00000000-0005-0000-0000-000086A40000}"/>
    <cellStyle name="Vírgula 10 2 3 3 9" xfId="42200" xr:uid="{00000000-0005-0000-0000-000087A40000}"/>
    <cellStyle name="Vírgula 10 2 3 4" xfId="42201" xr:uid="{00000000-0005-0000-0000-000088A40000}"/>
    <cellStyle name="Vírgula 10 2 3 4 2" xfId="42202" xr:uid="{00000000-0005-0000-0000-000089A40000}"/>
    <cellStyle name="Vírgula 10 2 3 4 2 2" xfId="42203" xr:uid="{00000000-0005-0000-0000-00008AA40000}"/>
    <cellStyle name="Vírgula 10 2 3 4 2 2 2" xfId="42204" xr:uid="{00000000-0005-0000-0000-00008BA40000}"/>
    <cellStyle name="Vírgula 10 2 3 4 2 2 3" xfId="42205" xr:uid="{00000000-0005-0000-0000-00008CA40000}"/>
    <cellStyle name="Vírgula 10 2 3 4 2 2 4" xfId="42206" xr:uid="{00000000-0005-0000-0000-00008DA40000}"/>
    <cellStyle name="Vírgula 10 2 3 4 2 3" xfId="42207" xr:uid="{00000000-0005-0000-0000-00008EA40000}"/>
    <cellStyle name="Vírgula 10 2 3 4 2 3 2" xfId="42208" xr:uid="{00000000-0005-0000-0000-00008FA40000}"/>
    <cellStyle name="Vírgula 10 2 3 4 2 3 3" xfId="42209" xr:uid="{00000000-0005-0000-0000-000090A40000}"/>
    <cellStyle name="Vírgula 10 2 3 4 2 4" xfId="42210" xr:uid="{00000000-0005-0000-0000-000091A40000}"/>
    <cellStyle name="Vírgula 10 2 3 4 2 5" xfId="42211" xr:uid="{00000000-0005-0000-0000-000092A40000}"/>
    <cellStyle name="Vírgula 10 2 3 4 2 6" xfId="42212" xr:uid="{00000000-0005-0000-0000-000093A40000}"/>
    <cellStyle name="Vírgula 10 2 3 4 3" xfId="42213" xr:uid="{00000000-0005-0000-0000-000094A40000}"/>
    <cellStyle name="Vírgula 10 2 3 4 3 2" xfId="42214" xr:uid="{00000000-0005-0000-0000-000095A40000}"/>
    <cellStyle name="Vírgula 10 2 3 4 3 3" xfId="42215" xr:uid="{00000000-0005-0000-0000-000096A40000}"/>
    <cellStyle name="Vírgula 10 2 3 4 3 4" xfId="42216" xr:uid="{00000000-0005-0000-0000-000097A40000}"/>
    <cellStyle name="Vírgula 10 2 3 4 4" xfId="42217" xr:uid="{00000000-0005-0000-0000-000098A40000}"/>
    <cellStyle name="Vírgula 10 2 3 4 4 2" xfId="42218" xr:uid="{00000000-0005-0000-0000-000099A40000}"/>
    <cellStyle name="Vírgula 10 2 3 4 4 3" xfId="42219" xr:uid="{00000000-0005-0000-0000-00009AA40000}"/>
    <cellStyle name="Vírgula 10 2 3 4 4 4" xfId="42220" xr:uid="{00000000-0005-0000-0000-00009BA40000}"/>
    <cellStyle name="Vírgula 10 2 3 4 5" xfId="42221" xr:uid="{00000000-0005-0000-0000-00009CA40000}"/>
    <cellStyle name="Vírgula 10 2 3 4 5 2" xfId="42222" xr:uid="{00000000-0005-0000-0000-00009DA40000}"/>
    <cellStyle name="Vírgula 10 2 3 4 5 3" xfId="42223" xr:uid="{00000000-0005-0000-0000-00009EA40000}"/>
    <cellStyle name="Vírgula 10 2 3 4 5 4" xfId="42224" xr:uid="{00000000-0005-0000-0000-00009FA40000}"/>
    <cellStyle name="Vírgula 10 2 3 4 6" xfId="42225" xr:uid="{00000000-0005-0000-0000-0000A0A40000}"/>
    <cellStyle name="Vírgula 10 2 3 4 6 2" xfId="42226" xr:uid="{00000000-0005-0000-0000-0000A1A40000}"/>
    <cellStyle name="Vírgula 10 2 3 4 6 3" xfId="42227" xr:uid="{00000000-0005-0000-0000-0000A2A40000}"/>
    <cellStyle name="Vírgula 10 2 3 4 7" xfId="42228" xr:uid="{00000000-0005-0000-0000-0000A3A40000}"/>
    <cellStyle name="Vírgula 10 2 3 4 8" xfId="42229" xr:uid="{00000000-0005-0000-0000-0000A4A40000}"/>
    <cellStyle name="Vírgula 10 2 3 4 9" xfId="42230" xr:uid="{00000000-0005-0000-0000-0000A5A40000}"/>
    <cellStyle name="Vírgula 10 2 3 5" xfId="42231" xr:uid="{00000000-0005-0000-0000-0000A6A40000}"/>
    <cellStyle name="Vírgula 10 2 3 5 2" xfId="42232" xr:uid="{00000000-0005-0000-0000-0000A7A40000}"/>
    <cellStyle name="Vírgula 10 2 3 5 2 2" xfId="42233" xr:uid="{00000000-0005-0000-0000-0000A8A40000}"/>
    <cellStyle name="Vírgula 10 2 3 5 2 2 2" xfId="42234" xr:uid="{00000000-0005-0000-0000-0000A9A40000}"/>
    <cellStyle name="Vírgula 10 2 3 5 2 2 3" xfId="42235" xr:uid="{00000000-0005-0000-0000-0000AAA40000}"/>
    <cellStyle name="Vírgula 10 2 3 5 2 2 4" xfId="42236" xr:uid="{00000000-0005-0000-0000-0000ABA40000}"/>
    <cellStyle name="Vírgula 10 2 3 5 2 3" xfId="42237" xr:uid="{00000000-0005-0000-0000-0000ACA40000}"/>
    <cellStyle name="Vírgula 10 2 3 5 2 3 2" xfId="42238" xr:uid="{00000000-0005-0000-0000-0000ADA40000}"/>
    <cellStyle name="Vírgula 10 2 3 5 2 3 3" xfId="42239" xr:uid="{00000000-0005-0000-0000-0000AEA40000}"/>
    <cellStyle name="Vírgula 10 2 3 5 2 4" xfId="42240" xr:uid="{00000000-0005-0000-0000-0000AFA40000}"/>
    <cellStyle name="Vírgula 10 2 3 5 2 5" xfId="42241" xr:uid="{00000000-0005-0000-0000-0000B0A40000}"/>
    <cellStyle name="Vírgula 10 2 3 5 2 6" xfId="42242" xr:uid="{00000000-0005-0000-0000-0000B1A40000}"/>
    <cellStyle name="Vírgula 10 2 3 5 3" xfId="42243" xr:uid="{00000000-0005-0000-0000-0000B2A40000}"/>
    <cellStyle name="Vírgula 10 2 3 5 3 2" xfId="42244" xr:uid="{00000000-0005-0000-0000-0000B3A40000}"/>
    <cellStyle name="Vírgula 10 2 3 5 3 3" xfId="42245" xr:uid="{00000000-0005-0000-0000-0000B4A40000}"/>
    <cellStyle name="Vírgula 10 2 3 5 3 4" xfId="42246" xr:uid="{00000000-0005-0000-0000-0000B5A40000}"/>
    <cellStyle name="Vírgula 10 2 3 5 4" xfId="42247" xr:uid="{00000000-0005-0000-0000-0000B6A40000}"/>
    <cellStyle name="Vírgula 10 2 3 5 4 2" xfId="42248" xr:uid="{00000000-0005-0000-0000-0000B7A40000}"/>
    <cellStyle name="Vírgula 10 2 3 5 4 3" xfId="42249" xr:uid="{00000000-0005-0000-0000-0000B8A40000}"/>
    <cellStyle name="Vírgula 10 2 3 5 4 4" xfId="42250" xr:uid="{00000000-0005-0000-0000-0000B9A40000}"/>
    <cellStyle name="Vírgula 10 2 3 5 5" xfId="42251" xr:uid="{00000000-0005-0000-0000-0000BAA40000}"/>
    <cellStyle name="Vírgula 10 2 3 5 5 2" xfId="42252" xr:uid="{00000000-0005-0000-0000-0000BBA40000}"/>
    <cellStyle name="Vírgula 10 2 3 5 5 3" xfId="42253" xr:uid="{00000000-0005-0000-0000-0000BCA40000}"/>
    <cellStyle name="Vírgula 10 2 3 5 5 4" xfId="42254" xr:uid="{00000000-0005-0000-0000-0000BDA40000}"/>
    <cellStyle name="Vírgula 10 2 3 5 6" xfId="42255" xr:uid="{00000000-0005-0000-0000-0000BEA40000}"/>
    <cellStyle name="Vírgula 10 2 3 5 6 2" xfId="42256" xr:uid="{00000000-0005-0000-0000-0000BFA40000}"/>
    <cellStyle name="Vírgula 10 2 3 5 6 3" xfId="42257" xr:uid="{00000000-0005-0000-0000-0000C0A40000}"/>
    <cellStyle name="Vírgula 10 2 3 5 7" xfId="42258" xr:uid="{00000000-0005-0000-0000-0000C1A40000}"/>
    <cellStyle name="Vírgula 10 2 3 5 8" xfId="42259" xr:uid="{00000000-0005-0000-0000-0000C2A40000}"/>
    <cellStyle name="Vírgula 10 2 3 5 9" xfId="42260" xr:uid="{00000000-0005-0000-0000-0000C3A40000}"/>
    <cellStyle name="Vírgula 10 2 3 6" xfId="42261" xr:uid="{00000000-0005-0000-0000-0000C4A40000}"/>
    <cellStyle name="Vírgula 10 2 3 6 2" xfId="42262" xr:uid="{00000000-0005-0000-0000-0000C5A40000}"/>
    <cellStyle name="Vírgula 10 2 3 6 2 2" xfId="42263" xr:uid="{00000000-0005-0000-0000-0000C6A40000}"/>
    <cellStyle name="Vírgula 10 2 3 6 2 2 2" xfId="42264" xr:uid="{00000000-0005-0000-0000-0000C7A40000}"/>
    <cellStyle name="Vírgula 10 2 3 6 2 2 3" xfId="42265" xr:uid="{00000000-0005-0000-0000-0000C8A40000}"/>
    <cellStyle name="Vírgula 10 2 3 6 2 2 4" xfId="42266" xr:uid="{00000000-0005-0000-0000-0000C9A40000}"/>
    <cellStyle name="Vírgula 10 2 3 6 2 3" xfId="42267" xr:uid="{00000000-0005-0000-0000-0000CAA40000}"/>
    <cellStyle name="Vírgula 10 2 3 6 2 3 2" xfId="42268" xr:uid="{00000000-0005-0000-0000-0000CBA40000}"/>
    <cellStyle name="Vírgula 10 2 3 6 2 3 3" xfId="42269" xr:uid="{00000000-0005-0000-0000-0000CCA40000}"/>
    <cellStyle name="Vírgula 10 2 3 6 2 4" xfId="42270" xr:uid="{00000000-0005-0000-0000-0000CDA40000}"/>
    <cellStyle name="Vírgula 10 2 3 6 2 5" xfId="42271" xr:uid="{00000000-0005-0000-0000-0000CEA40000}"/>
    <cellStyle name="Vírgula 10 2 3 6 2 6" xfId="42272" xr:uid="{00000000-0005-0000-0000-0000CFA40000}"/>
    <cellStyle name="Vírgula 10 2 3 6 3" xfId="42273" xr:uid="{00000000-0005-0000-0000-0000D0A40000}"/>
    <cellStyle name="Vírgula 10 2 3 6 3 2" xfId="42274" xr:uid="{00000000-0005-0000-0000-0000D1A40000}"/>
    <cellStyle name="Vírgula 10 2 3 6 3 3" xfId="42275" xr:uid="{00000000-0005-0000-0000-0000D2A40000}"/>
    <cellStyle name="Vírgula 10 2 3 6 3 4" xfId="42276" xr:uid="{00000000-0005-0000-0000-0000D3A40000}"/>
    <cellStyle name="Vírgula 10 2 3 6 4" xfId="42277" xr:uid="{00000000-0005-0000-0000-0000D4A40000}"/>
    <cellStyle name="Vírgula 10 2 3 6 4 2" xfId="42278" xr:uid="{00000000-0005-0000-0000-0000D5A40000}"/>
    <cellStyle name="Vírgula 10 2 3 6 4 3" xfId="42279" xr:uid="{00000000-0005-0000-0000-0000D6A40000}"/>
    <cellStyle name="Vírgula 10 2 3 6 4 4" xfId="42280" xr:uid="{00000000-0005-0000-0000-0000D7A40000}"/>
    <cellStyle name="Vírgula 10 2 3 6 5" xfId="42281" xr:uid="{00000000-0005-0000-0000-0000D8A40000}"/>
    <cellStyle name="Vírgula 10 2 3 6 5 2" xfId="42282" xr:uid="{00000000-0005-0000-0000-0000D9A40000}"/>
    <cellStyle name="Vírgula 10 2 3 6 5 3" xfId="42283" xr:uid="{00000000-0005-0000-0000-0000DAA40000}"/>
    <cellStyle name="Vírgula 10 2 3 6 6" xfId="42284" xr:uid="{00000000-0005-0000-0000-0000DBA40000}"/>
    <cellStyle name="Vírgula 10 2 3 6 7" xfId="42285" xr:uid="{00000000-0005-0000-0000-0000DCA40000}"/>
    <cellStyle name="Vírgula 10 2 3 6 8" xfId="42286" xr:uid="{00000000-0005-0000-0000-0000DDA40000}"/>
    <cellStyle name="Vírgula 10 2 3 7" xfId="42287" xr:uid="{00000000-0005-0000-0000-0000DEA40000}"/>
    <cellStyle name="Vírgula 10 2 3 7 2" xfId="42288" xr:uid="{00000000-0005-0000-0000-0000DFA40000}"/>
    <cellStyle name="Vírgula 10 2 3 7 2 2" xfId="42289" xr:uid="{00000000-0005-0000-0000-0000E0A40000}"/>
    <cellStyle name="Vírgula 10 2 3 7 2 3" xfId="42290" xr:uid="{00000000-0005-0000-0000-0000E1A40000}"/>
    <cellStyle name="Vírgula 10 2 3 7 2 4" xfId="42291" xr:uid="{00000000-0005-0000-0000-0000E2A40000}"/>
    <cellStyle name="Vírgula 10 2 3 7 3" xfId="42292" xr:uid="{00000000-0005-0000-0000-0000E3A40000}"/>
    <cellStyle name="Vírgula 10 2 3 7 3 2" xfId="42293" xr:uid="{00000000-0005-0000-0000-0000E4A40000}"/>
    <cellStyle name="Vírgula 10 2 3 7 3 3" xfId="42294" xr:uid="{00000000-0005-0000-0000-0000E5A40000}"/>
    <cellStyle name="Vírgula 10 2 3 7 4" xfId="42295" xr:uid="{00000000-0005-0000-0000-0000E6A40000}"/>
    <cellStyle name="Vírgula 10 2 3 7 5" xfId="42296" xr:uid="{00000000-0005-0000-0000-0000E7A40000}"/>
    <cellStyle name="Vírgula 10 2 3 7 6" xfId="42297" xr:uid="{00000000-0005-0000-0000-0000E8A40000}"/>
    <cellStyle name="Vírgula 10 2 3 8" xfId="42298" xr:uid="{00000000-0005-0000-0000-0000E9A40000}"/>
    <cellStyle name="Vírgula 10 2 3 8 2" xfId="42299" xr:uid="{00000000-0005-0000-0000-0000EAA40000}"/>
    <cellStyle name="Vírgula 10 2 3 8 3" xfId="42300" xr:uid="{00000000-0005-0000-0000-0000EBA40000}"/>
    <cellStyle name="Vírgula 10 2 3 8 4" xfId="42301" xr:uid="{00000000-0005-0000-0000-0000ECA40000}"/>
    <cellStyle name="Vírgula 10 2 3 9" xfId="42302" xr:uid="{00000000-0005-0000-0000-0000EDA40000}"/>
    <cellStyle name="Vírgula 10 2 3 9 2" xfId="42303" xr:uid="{00000000-0005-0000-0000-0000EEA40000}"/>
    <cellStyle name="Vírgula 10 2 3 9 3" xfId="42304" xr:uid="{00000000-0005-0000-0000-0000EFA40000}"/>
    <cellStyle name="Vírgula 10 2 3 9 4" xfId="42305" xr:uid="{00000000-0005-0000-0000-0000F0A40000}"/>
    <cellStyle name="Vírgula 10 2 4" xfId="458" xr:uid="{00000000-0005-0000-0000-0000F1A40000}"/>
    <cellStyle name="Vírgula 10 2 4 10" xfId="42306" xr:uid="{00000000-0005-0000-0000-0000F2A40000}"/>
    <cellStyle name="Vírgula 10 2 4 11" xfId="42307" xr:uid="{00000000-0005-0000-0000-0000F3A40000}"/>
    <cellStyle name="Vírgula 10 2 4 2" xfId="42308" xr:uid="{00000000-0005-0000-0000-0000F4A40000}"/>
    <cellStyle name="Vírgula 10 2 4 2 10" xfId="42309" xr:uid="{00000000-0005-0000-0000-0000F5A40000}"/>
    <cellStyle name="Vírgula 10 2 4 2 2" xfId="42310" xr:uid="{00000000-0005-0000-0000-0000F6A40000}"/>
    <cellStyle name="Vírgula 10 2 4 2 2 2" xfId="42311" xr:uid="{00000000-0005-0000-0000-0000F7A40000}"/>
    <cellStyle name="Vírgula 10 2 4 2 2 2 2" xfId="42312" xr:uid="{00000000-0005-0000-0000-0000F8A40000}"/>
    <cellStyle name="Vírgula 10 2 4 2 2 2 2 2" xfId="42313" xr:uid="{00000000-0005-0000-0000-0000F9A40000}"/>
    <cellStyle name="Vírgula 10 2 4 2 2 2 2 3" xfId="42314" xr:uid="{00000000-0005-0000-0000-0000FAA40000}"/>
    <cellStyle name="Vírgula 10 2 4 2 2 2 2 4" xfId="42315" xr:uid="{00000000-0005-0000-0000-0000FBA40000}"/>
    <cellStyle name="Vírgula 10 2 4 2 2 2 3" xfId="42316" xr:uid="{00000000-0005-0000-0000-0000FCA40000}"/>
    <cellStyle name="Vírgula 10 2 4 2 2 2 3 2" xfId="42317" xr:uid="{00000000-0005-0000-0000-0000FDA40000}"/>
    <cellStyle name="Vírgula 10 2 4 2 2 2 3 3" xfId="42318" xr:uid="{00000000-0005-0000-0000-0000FEA40000}"/>
    <cellStyle name="Vírgula 10 2 4 2 2 2 4" xfId="42319" xr:uid="{00000000-0005-0000-0000-0000FFA40000}"/>
    <cellStyle name="Vírgula 10 2 4 2 2 2 5" xfId="42320" xr:uid="{00000000-0005-0000-0000-000000A50000}"/>
    <cellStyle name="Vírgula 10 2 4 2 2 2 6" xfId="42321" xr:uid="{00000000-0005-0000-0000-000001A50000}"/>
    <cellStyle name="Vírgula 10 2 4 2 2 3" xfId="42322" xr:uid="{00000000-0005-0000-0000-000002A50000}"/>
    <cellStyle name="Vírgula 10 2 4 2 2 3 2" xfId="42323" xr:uid="{00000000-0005-0000-0000-000003A50000}"/>
    <cellStyle name="Vírgula 10 2 4 2 2 3 3" xfId="42324" xr:uid="{00000000-0005-0000-0000-000004A50000}"/>
    <cellStyle name="Vírgula 10 2 4 2 2 3 4" xfId="42325" xr:uid="{00000000-0005-0000-0000-000005A50000}"/>
    <cellStyle name="Vírgula 10 2 4 2 2 4" xfId="42326" xr:uid="{00000000-0005-0000-0000-000006A50000}"/>
    <cellStyle name="Vírgula 10 2 4 2 2 4 2" xfId="42327" xr:uid="{00000000-0005-0000-0000-000007A50000}"/>
    <cellStyle name="Vírgula 10 2 4 2 2 4 3" xfId="42328" xr:uid="{00000000-0005-0000-0000-000008A50000}"/>
    <cellStyle name="Vírgula 10 2 4 2 2 4 4" xfId="42329" xr:uid="{00000000-0005-0000-0000-000009A50000}"/>
    <cellStyle name="Vírgula 10 2 4 2 2 5" xfId="42330" xr:uid="{00000000-0005-0000-0000-00000AA50000}"/>
    <cellStyle name="Vírgula 10 2 4 2 2 5 2" xfId="42331" xr:uid="{00000000-0005-0000-0000-00000BA50000}"/>
    <cellStyle name="Vírgula 10 2 4 2 2 5 3" xfId="42332" xr:uid="{00000000-0005-0000-0000-00000CA50000}"/>
    <cellStyle name="Vírgula 10 2 4 2 2 5 4" xfId="42333" xr:uid="{00000000-0005-0000-0000-00000DA50000}"/>
    <cellStyle name="Vírgula 10 2 4 2 2 6" xfId="42334" xr:uid="{00000000-0005-0000-0000-00000EA50000}"/>
    <cellStyle name="Vírgula 10 2 4 2 2 6 2" xfId="42335" xr:uid="{00000000-0005-0000-0000-00000FA50000}"/>
    <cellStyle name="Vírgula 10 2 4 2 2 6 3" xfId="42336" xr:uid="{00000000-0005-0000-0000-000010A50000}"/>
    <cellStyle name="Vírgula 10 2 4 2 2 7" xfId="42337" xr:uid="{00000000-0005-0000-0000-000011A50000}"/>
    <cellStyle name="Vírgula 10 2 4 2 2 8" xfId="42338" xr:uid="{00000000-0005-0000-0000-000012A50000}"/>
    <cellStyle name="Vírgula 10 2 4 2 2 9" xfId="42339" xr:uid="{00000000-0005-0000-0000-000013A50000}"/>
    <cellStyle name="Vírgula 10 2 4 2 3" xfId="42340" xr:uid="{00000000-0005-0000-0000-000014A50000}"/>
    <cellStyle name="Vírgula 10 2 4 2 3 2" xfId="42341" xr:uid="{00000000-0005-0000-0000-000015A50000}"/>
    <cellStyle name="Vírgula 10 2 4 2 3 2 2" xfId="42342" xr:uid="{00000000-0005-0000-0000-000016A50000}"/>
    <cellStyle name="Vírgula 10 2 4 2 3 2 3" xfId="42343" xr:uid="{00000000-0005-0000-0000-000017A50000}"/>
    <cellStyle name="Vírgula 10 2 4 2 3 2 4" xfId="42344" xr:uid="{00000000-0005-0000-0000-000018A50000}"/>
    <cellStyle name="Vírgula 10 2 4 2 3 3" xfId="42345" xr:uid="{00000000-0005-0000-0000-000019A50000}"/>
    <cellStyle name="Vírgula 10 2 4 2 3 3 2" xfId="42346" xr:uid="{00000000-0005-0000-0000-00001AA50000}"/>
    <cellStyle name="Vírgula 10 2 4 2 3 3 3" xfId="42347" xr:uid="{00000000-0005-0000-0000-00001BA50000}"/>
    <cellStyle name="Vírgula 10 2 4 2 3 4" xfId="42348" xr:uid="{00000000-0005-0000-0000-00001CA50000}"/>
    <cellStyle name="Vírgula 10 2 4 2 3 5" xfId="42349" xr:uid="{00000000-0005-0000-0000-00001DA50000}"/>
    <cellStyle name="Vírgula 10 2 4 2 3 6" xfId="42350" xr:uid="{00000000-0005-0000-0000-00001EA50000}"/>
    <cellStyle name="Vírgula 10 2 4 2 4" xfId="42351" xr:uid="{00000000-0005-0000-0000-00001FA50000}"/>
    <cellStyle name="Vírgula 10 2 4 2 4 2" xfId="42352" xr:uid="{00000000-0005-0000-0000-000020A50000}"/>
    <cellStyle name="Vírgula 10 2 4 2 4 3" xfId="42353" xr:uid="{00000000-0005-0000-0000-000021A50000}"/>
    <cellStyle name="Vírgula 10 2 4 2 4 4" xfId="42354" xr:uid="{00000000-0005-0000-0000-000022A50000}"/>
    <cellStyle name="Vírgula 10 2 4 2 5" xfId="42355" xr:uid="{00000000-0005-0000-0000-000023A50000}"/>
    <cellStyle name="Vírgula 10 2 4 2 5 2" xfId="42356" xr:uid="{00000000-0005-0000-0000-000024A50000}"/>
    <cellStyle name="Vírgula 10 2 4 2 5 3" xfId="42357" xr:uid="{00000000-0005-0000-0000-000025A50000}"/>
    <cellStyle name="Vírgula 10 2 4 2 5 4" xfId="42358" xr:uid="{00000000-0005-0000-0000-000026A50000}"/>
    <cellStyle name="Vírgula 10 2 4 2 6" xfId="42359" xr:uid="{00000000-0005-0000-0000-000027A50000}"/>
    <cellStyle name="Vírgula 10 2 4 2 6 2" xfId="42360" xr:uid="{00000000-0005-0000-0000-000028A50000}"/>
    <cellStyle name="Vírgula 10 2 4 2 6 3" xfId="42361" xr:uid="{00000000-0005-0000-0000-000029A50000}"/>
    <cellStyle name="Vírgula 10 2 4 2 6 4" xfId="42362" xr:uid="{00000000-0005-0000-0000-00002AA50000}"/>
    <cellStyle name="Vírgula 10 2 4 2 7" xfId="42363" xr:uid="{00000000-0005-0000-0000-00002BA50000}"/>
    <cellStyle name="Vírgula 10 2 4 2 7 2" xfId="42364" xr:uid="{00000000-0005-0000-0000-00002CA50000}"/>
    <cellStyle name="Vírgula 10 2 4 2 7 3" xfId="42365" xr:uid="{00000000-0005-0000-0000-00002DA50000}"/>
    <cellStyle name="Vírgula 10 2 4 2 8" xfId="42366" xr:uid="{00000000-0005-0000-0000-00002EA50000}"/>
    <cellStyle name="Vírgula 10 2 4 2 9" xfId="42367" xr:uid="{00000000-0005-0000-0000-00002FA50000}"/>
    <cellStyle name="Vírgula 10 2 4 3" xfId="42368" xr:uid="{00000000-0005-0000-0000-000030A50000}"/>
    <cellStyle name="Vírgula 10 2 4 3 2" xfId="42369" xr:uid="{00000000-0005-0000-0000-000031A50000}"/>
    <cellStyle name="Vírgula 10 2 4 3 2 2" xfId="42370" xr:uid="{00000000-0005-0000-0000-000032A50000}"/>
    <cellStyle name="Vírgula 10 2 4 3 2 2 2" xfId="42371" xr:uid="{00000000-0005-0000-0000-000033A50000}"/>
    <cellStyle name="Vírgula 10 2 4 3 2 2 3" xfId="42372" xr:uid="{00000000-0005-0000-0000-000034A50000}"/>
    <cellStyle name="Vírgula 10 2 4 3 2 2 4" xfId="42373" xr:uid="{00000000-0005-0000-0000-000035A50000}"/>
    <cellStyle name="Vírgula 10 2 4 3 2 3" xfId="42374" xr:uid="{00000000-0005-0000-0000-000036A50000}"/>
    <cellStyle name="Vírgula 10 2 4 3 2 3 2" xfId="42375" xr:uid="{00000000-0005-0000-0000-000037A50000}"/>
    <cellStyle name="Vírgula 10 2 4 3 2 3 3" xfId="42376" xr:uid="{00000000-0005-0000-0000-000038A50000}"/>
    <cellStyle name="Vírgula 10 2 4 3 2 4" xfId="42377" xr:uid="{00000000-0005-0000-0000-000039A50000}"/>
    <cellStyle name="Vírgula 10 2 4 3 2 5" xfId="42378" xr:uid="{00000000-0005-0000-0000-00003AA50000}"/>
    <cellStyle name="Vírgula 10 2 4 3 2 6" xfId="42379" xr:uid="{00000000-0005-0000-0000-00003BA50000}"/>
    <cellStyle name="Vírgula 10 2 4 3 3" xfId="42380" xr:uid="{00000000-0005-0000-0000-00003CA50000}"/>
    <cellStyle name="Vírgula 10 2 4 3 3 2" xfId="42381" xr:uid="{00000000-0005-0000-0000-00003DA50000}"/>
    <cellStyle name="Vírgula 10 2 4 3 3 3" xfId="42382" xr:uid="{00000000-0005-0000-0000-00003EA50000}"/>
    <cellStyle name="Vírgula 10 2 4 3 3 4" xfId="42383" xr:uid="{00000000-0005-0000-0000-00003FA50000}"/>
    <cellStyle name="Vírgula 10 2 4 3 4" xfId="42384" xr:uid="{00000000-0005-0000-0000-000040A50000}"/>
    <cellStyle name="Vírgula 10 2 4 3 4 2" xfId="42385" xr:uid="{00000000-0005-0000-0000-000041A50000}"/>
    <cellStyle name="Vírgula 10 2 4 3 4 3" xfId="42386" xr:uid="{00000000-0005-0000-0000-000042A50000}"/>
    <cellStyle name="Vírgula 10 2 4 3 4 4" xfId="42387" xr:uid="{00000000-0005-0000-0000-000043A50000}"/>
    <cellStyle name="Vírgula 10 2 4 3 5" xfId="42388" xr:uid="{00000000-0005-0000-0000-000044A50000}"/>
    <cellStyle name="Vírgula 10 2 4 3 5 2" xfId="42389" xr:uid="{00000000-0005-0000-0000-000045A50000}"/>
    <cellStyle name="Vírgula 10 2 4 3 5 3" xfId="42390" xr:uid="{00000000-0005-0000-0000-000046A50000}"/>
    <cellStyle name="Vírgula 10 2 4 3 5 4" xfId="42391" xr:uid="{00000000-0005-0000-0000-000047A50000}"/>
    <cellStyle name="Vírgula 10 2 4 3 6" xfId="42392" xr:uid="{00000000-0005-0000-0000-000048A50000}"/>
    <cellStyle name="Vírgula 10 2 4 3 6 2" xfId="42393" xr:uid="{00000000-0005-0000-0000-000049A50000}"/>
    <cellStyle name="Vírgula 10 2 4 3 6 3" xfId="42394" xr:uid="{00000000-0005-0000-0000-00004AA50000}"/>
    <cellStyle name="Vírgula 10 2 4 3 7" xfId="42395" xr:uid="{00000000-0005-0000-0000-00004BA50000}"/>
    <cellStyle name="Vírgula 10 2 4 3 8" xfId="42396" xr:uid="{00000000-0005-0000-0000-00004CA50000}"/>
    <cellStyle name="Vírgula 10 2 4 3 9" xfId="42397" xr:uid="{00000000-0005-0000-0000-00004DA50000}"/>
    <cellStyle name="Vírgula 10 2 4 4" xfId="42398" xr:uid="{00000000-0005-0000-0000-00004EA50000}"/>
    <cellStyle name="Vírgula 10 2 4 4 2" xfId="42399" xr:uid="{00000000-0005-0000-0000-00004FA50000}"/>
    <cellStyle name="Vírgula 10 2 4 4 2 2" xfId="42400" xr:uid="{00000000-0005-0000-0000-000050A50000}"/>
    <cellStyle name="Vírgula 10 2 4 4 2 3" xfId="42401" xr:uid="{00000000-0005-0000-0000-000051A50000}"/>
    <cellStyle name="Vírgula 10 2 4 4 2 4" xfId="42402" xr:uid="{00000000-0005-0000-0000-000052A50000}"/>
    <cellStyle name="Vírgula 10 2 4 4 3" xfId="42403" xr:uid="{00000000-0005-0000-0000-000053A50000}"/>
    <cellStyle name="Vírgula 10 2 4 4 3 2" xfId="42404" xr:uid="{00000000-0005-0000-0000-000054A50000}"/>
    <cellStyle name="Vírgula 10 2 4 4 3 3" xfId="42405" xr:uid="{00000000-0005-0000-0000-000055A50000}"/>
    <cellStyle name="Vírgula 10 2 4 4 4" xfId="42406" xr:uid="{00000000-0005-0000-0000-000056A50000}"/>
    <cellStyle name="Vírgula 10 2 4 4 5" xfId="42407" xr:uid="{00000000-0005-0000-0000-000057A50000}"/>
    <cellStyle name="Vírgula 10 2 4 4 6" xfId="42408" xr:uid="{00000000-0005-0000-0000-000058A50000}"/>
    <cellStyle name="Vírgula 10 2 4 5" xfId="42409" xr:uid="{00000000-0005-0000-0000-000059A50000}"/>
    <cellStyle name="Vírgula 10 2 4 5 2" xfId="42410" xr:uid="{00000000-0005-0000-0000-00005AA50000}"/>
    <cellStyle name="Vírgula 10 2 4 5 3" xfId="42411" xr:uid="{00000000-0005-0000-0000-00005BA50000}"/>
    <cellStyle name="Vírgula 10 2 4 5 4" xfId="42412" xr:uid="{00000000-0005-0000-0000-00005CA50000}"/>
    <cellStyle name="Vírgula 10 2 4 6" xfId="42413" xr:uid="{00000000-0005-0000-0000-00005DA50000}"/>
    <cellStyle name="Vírgula 10 2 4 6 2" xfId="42414" xr:uid="{00000000-0005-0000-0000-00005EA50000}"/>
    <cellStyle name="Vírgula 10 2 4 6 3" xfId="42415" xr:uid="{00000000-0005-0000-0000-00005FA50000}"/>
    <cellStyle name="Vírgula 10 2 4 6 4" xfId="42416" xr:uid="{00000000-0005-0000-0000-000060A50000}"/>
    <cellStyle name="Vírgula 10 2 4 7" xfId="42417" xr:uid="{00000000-0005-0000-0000-000061A50000}"/>
    <cellStyle name="Vírgula 10 2 4 7 2" xfId="42418" xr:uid="{00000000-0005-0000-0000-000062A50000}"/>
    <cellStyle name="Vírgula 10 2 4 7 3" xfId="42419" xr:uid="{00000000-0005-0000-0000-000063A50000}"/>
    <cellStyle name="Vírgula 10 2 4 7 4" xfId="42420" xr:uid="{00000000-0005-0000-0000-000064A50000}"/>
    <cellStyle name="Vírgula 10 2 4 8" xfId="42421" xr:uid="{00000000-0005-0000-0000-000065A50000}"/>
    <cellStyle name="Vírgula 10 2 4 8 2" xfId="42422" xr:uid="{00000000-0005-0000-0000-000066A50000}"/>
    <cellStyle name="Vírgula 10 2 4 8 3" xfId="42423" xr:uid="{00000000-0005-0000-0000-000067A50000}"/>
    <cellStyle name="Vírgula 10 2 4 9" xfId="42424" xr:uid="{00000000-0005-0000-0000-000068A50000}"/>
    <cellStyle name="Vírgula 10 2 5" xfId="42425" xr:uid="{00000000-0005-0000-0000-000069A50000}"/>
    <cellStyle name="Vírgula 10 2 5 10" xfId="42426" xr:uid="{00000000-0005-0000-0000-00006AA50000}"/>
    <cellStyle name="Vírgula 10 2 5 11" xfId="42427" xr:uid="{00000000-0005-0000-0000-00006BA50000}"/>
    <cellStyle name="Vírgula 10 2 5 2" xfId="42428" xr:uid="{00000000-0005-0000-0000-00006CA50000}"/>
    <cellStyle name="Vírgula 10 2 5 2 10" xfId="42429" xr:uid="{00000000-0005-0000-0000-00006DA50000}"/>
    <cellStyle name="Vírgula 10 2 5 2 2" xfId="42430" xr:uid="{00000000-0005-0000-0000-00006EA50000}"/>
    <cellStyle name="Vírgula 10 2 5 2 2 2" xfId="42431" xr:uid="{00000000-0005-0000-0000-00006FA50000}"/>
    <cellStyle name="Vírgula 10 2 5 2 2 2 2" xfId="42432" xr:uid="{00000000-0005-0000-0000-000070A50000}"/>
    <cellStyle name="Vírgula 10 2 5 2 2 2 2 2" xfId="42433" xr:uid="{00000000-0005-0000-0000-000071A50000}"/>
    <cellStyle name="Vírgula 10 2 5 2 2 2 2 3" xfId="42434" xr:uid="{00000000-0005-0000-0000-000072A50000}"/>
    <cellStyle name="Vírgula 10 2 5 2 2 2 2 4" xfId="42435" xr:uid="{00000000-0005-0000-0000-000073A50000}"/>
    <cellStyle name="Vírgula 10 2 5 2 2 2 3" xfId="42436" xr:uid="{00000000-0005-0000-0000-000074A50000}"/>
    <cellStyle name="Vírgula 10 2 5 2 2 2 3 2" xfId="42437" xr:uid="{00000000-0005-0000-0000-000075A50000}"/>
    <cellStyle name="Vírgula 10 2 5 2 2 2 3 3" xfId="42438" xr:uid="{00000000-0005-0000-0000-000076A50000}"/>
    <cellStyle name="Vírgula 10 2 5 2 2 2 4" xfId="42439" xr:uid="{00000000-0005-0000-0000-000077A50000}"/>
    <cellStyle name="Vírgula 10 2 5 2 2 2 5" xfId="42440" xr:uid="{00000000-0005-0000-0000-000078A50000}"/>
    <cellStyle name="Vírgula 10 2 5 2 2 2 6" xfId="42441" xr:uid="{00000000-0005-0000-0000-000079A50000}"/>
    <cellStyle name="Vírgula 10 2 5 2 2 3" xfId="42442" xr:uid="{00000000-0005-0000-0000-00007AA50000}"/>
    <cellStyle name="Vírgula 10 2 5 2 2 3 2" xfId="42443" xr:uid="{00000000-0005-0000-0000-00007BA50000}"/>
    <cellStyle name="Vírgula 10 2 5 2 2 3 3" xfId="42444" xr:uid="{00000000-0005-0000-0000-00007CA50000}"/>
    <cellStyle name="Vírgula 10 2 5 2 2 3 4" xfId="42445" xr:uid="{00000000-0005-0000-0000-00007DA50000}"/>
    <cellStyle name="Vírgula 10 2 5 2 2 4" xfId="42446" xr:uid="{00000000-0005-0000-0000-00007EA50000}"/>
    <cellStyle name="Vírgula 10 2 5 2 2 4 2" xfId="42447" xr:uid="{00000000-0005-0000-0000-00007FA50000}"/>
    <cellStyle name="Vírgula 10 2 5 2 2 4 3" xfId="42448" xr:uid="{00000000-0005-0000-0000-000080A50000}"/>
    <cellStyle name="Vírgula 10 2 5 2 2 4 4" xfId="42449" xr:uid="{00000000-0005-0000-0000-000081A50000}"/>
    <cellStyle name="Vírgula 10 2 5 2 2 5" xfId="42450" xr:uid="{00000000-0005-0000-0000-000082A50000}"/>
    <cellStyle name="Vírgula 10 2 5 2 2 5 2" xfId="42451" xr:uid="{00000000-0005-0000-0000-000083A50000}"/>
    <cellStyle name="Vírgula 10 2 5 2 2 5 3" xfId="42452" xr:uid="{00000000-0005-0000-0000-000084A50000}"/>
    <cellStyle name="Vírgula 10 2 5 2 2 5 4" xfId="42453" xr:uid="{00000000-0005-0000-0000-000085A50000}"/>
    <cellStyle name="Vírgula 10 2 5 2 2 6" xfId="42454" xr:uid="{00000000-0005-0000-0000-000086A50000}"/>
    <cellStyle name="Vírgula 10 2 5 2 2 6 2" xfId="42455" xr:uid="{00000000-0005-0000-0000-000087A50000}"/>
    <cellStyle name="Vírgula 10 2 5 2 2 6 3" xfId="42456" xr:uid="{00000000-0005-0000-0000-000088A50000}"/>
    <cellStyle name="Vírgula 10 2 5 2 2 7" xfId="42457" xr:uid="{00000000-0005-0000-0000-000089A50000}"/>
    <cellStyle name="Vírgula 10 2 5 2 2 8" xfId="42458" xr:uid="{00000000-0005-0000-0000-00008AA50000}"/>
    <cellStyle name="Vírgula 10 2 5 2 2 9" xfId="42459" xr:uid="{00000000-0005-0000-0000-00008BA50000}"/>
    <cellStyle name="Vírgula 10 2 5 2 3" xfId="42460" xr:uid="{00000000-0005-0000-0000-00008CA50000}"/>
    <cellStyle name="Vírgula 10 2 5 2 3 2" xfId="42461" xr:uid="{00000000-0005-0000-0000-00008DA50000}"/>
    <cellStyle name="Vírgula 10 2 5 2 3 2 2" xfId="42462" xr:uid="{00000000-0005-0000-0000-00008EA50000}"/>
    <cellStyle name="Vírgula 10 2 5 2 3 2 3" xfId="42463" xr:uid="{00000000-0005-0000-0000-00008FA50000}"/>
    <cellStyle name="Vírgula 10 2 5 2 3 2 4" xfId="42464" xr:uid="{00000000-0005-0000-0000-000090A50000}"/>
    <cellStyle name="Vírgula 10 2 5 2 3 3" xfId="42465" xr:uid="{00000000-0005-0000-0000-000091A50000}"/>
    <cellStyle name="Vírgula 10 2 5 2 3 3 2" xfId="42466" xr:uid="{00000000-0005-0000-0000-000092A50000}"/>
    <cellStyle name="Vírgula 10 2 5 2 3 3 3" xfId="42467" xr:uid="{00000000-0005-0000-0000-000093A50000}"/>
    <cellStyle name="Vírgula 10 2 5 2 3 4" xfId="42468" xr:uid="{00000000-0005-0000-0000-000094A50000}"/>
    <cellStyle name="Vírgula 10 2 5 2 3 5" xfId="42469" xr:uid="{00000000-0005-0000-0000-000095A50000}"/>
    <cellStyle name="Vírgula 10 2 5 2 3 6" xfId="42470" xr:uid="{00000000-0005-0000-0000-000096A50000}"/>
    <cellStyle name="Vírgula 10 2 5 2 4" xfId="42471" xr:uid="{00000000-0005-0000-0000-000097A50000}"/>
    <cellStyle name="Vírgula 10 2 5 2 4 2" xfId="42472" xr:uid="{00000000-0005-0000-0000-000098A50000}"/>
    <cellStyle name="Vírgula 10 2 5 2 4 3" xfId="42473" xr:uid="{00000000-0005-0000-0000-000099A50000}"/>
    <cellStyle name="Vírgula 10 2 5 2 4 4" xfId="42474" xr:uid="{00000000-0005-0000-0000-00009AA50000}"/>
    <cellStyle name="Vírgula 10 2 5 2 5" xfId="42475" xr:uid="{00000000-0005-0000-0000-00009BA50000}"/>
    <cellStyle name="Vírgula 10 2 5 2 5 2" xfId="42476" xr:uid="{00000000-0005-0000-0000-00009CA50000}"/>
    <cellStyle name="Vírgula 10 2 5 2 5 3" xfId="42477" xr:uid="{00000000-0005-0000-0000-00009DA50000}"/>
    <cellStyle name="Vírgula 10 2 5 2 5 4" xfId="42478" xr:uid="{00000000-0005-0000-0000-00009EA50000}"/>
    <cellStyle name="Vírgula 10 2 5 2 6" xfId="42479" xr:uid="{00000000-0005-0000-0000-00009FA50000}"/>
    <cellStyle name="Vírgula 10 2 5 2 6 2" xfId="42480" xr:uid="{00000000-0005-0000-0000-0000A0A50000}"/>
    <cellStyle name="Vírgula 10 2 5 2 6 3" xfId="42481" xr:uid="{00000000-0005-0000-0000-0000A1A50000}"/>
    <cellStyle name="Vírgula 10 2 5 2 6 4" xfId="42482" xr:uid="{00000000-0005-0000-0000-0000A2A50000}"/>
    <cellStyle name="Vírgula 10 2 5 2 7" xfId="42483" xr:uid="{00000000-0005-0000-0000-0000A3A50000}"/>
    <cellStyle name="Vírgula 10 2 5 2 7 2" xfId="42484" xr:uid="{00000000-0005-0000-0000-0000A4A50000}"/>
    <cellStyle name="Vírgula 10 2 5 2 7 3" xfId="42485" xr:uid="{00000000-0005-0000-0000-0000A5A50000}"/>
    <cellStyle name="Vírgula 10 2 5 2 8" xfId="42486" xr:uid="{00000000-0005-0000-0000-0000A6A50000}"/>
    <cellStyle name="Vírgula 10 2 5 2 9" xfId="42487" xr:uid="{00000000-0005-0000-0000-0000A7A50000}"/>
    <cellStyle name="Vírgula 10 2 5 3" xfId="42488" xr:uid="{00000000-0005-0000-0000-0000A8A50000}"/>
    <cellStyle name="Vírgula 10 2 5 3 2" xfId="42489" xr:uid="{00000000-0005-0000-0000-0000A9A50000}"/>
    <cellStyle name="Vírgula 10 2 5 3 2 2" xfId="42490" xr:uid="{00000000-0005-0000-0000-0000AAA50000}"/>
    <cellStyle name="Vírgula 10 2 5 3 2 2 2" xfId="42491" xr:uid="{00000000-0005-0000-0000-0000ABA50000}"/>
    <cellStyle name="Vírgula 10 2 5 3 2 2 3" xfId="42492" xr:uid="{00000000-0005-0000-0000-0000ACA50000}"/>
    <cellStyle name="Vírgula 10 2 5 3 2 2 4" xfId="42493" xr:uid="{00000000-0005-0000-0000-0000ADA50000}"/>
    <cellStyle name="Vírgula 10 2 5 3 2 3" xfId="42494" xr:uid="{00000000-0005-0000-0000-0000AEA50000}"/>
    <cellStyle name="Vírgula 10 2 5 3 2 3 2" xfId="42495" xr:uid="{00000000-0005-0000-0000-0000AFA50000}"/>
    <cellStyle name="Vírgula 10 2 5 3 2 3 3" xfId="42496" xr:uid="{00000000-0005-0000-0000-0000B0A50000}"/>
    <cellStyle name="Vírgula 10 2 5 3 2 4" xfId="42497" xr:uid="{00000000-0005-0000-0000-0000B1A50000}"/>
    <cellStyle name="Vírgula 10 2 5 3 2 5" xfId="42498" xr:uid="{00000000-0005-0000-0000-0000B2A50000}"/>
    <cellStyle name="Vírgula 10 2 5 3 2 6" xfId="42499" xr:uid="{00000000-0005-0000-0000-0000B3A50000}"/>
    <cellStyle name="Vírgula 10 2 5 3 3" xfId="42500" xr:uid="{00000000-0005-0000-0000-0000B4A50000}"/>
    <cellStyle name="Vírgula 10 2 5 3 3 2" xfId="42501" xr:uid="{00000000-0005-0000-0000-0000B5A50000}"/>
    <cellStyle name="Vírgula 10 2 5 3 3 3" xfId="42502" xr:uid="{00000000-0005-0000-0000-0000B6A50000}"/>
    <cellStyle name="Vírgula 10 2 5 3 3 4" xfId="42503" xr:uid="{00000000-0005-0000-0000-0000B7A50000}"/>
    <cellStyle name="Vírgula 10 2 5 3 4" xfId="42504" xr:uid="{00000000-0005-0000-0000-0000B8A50000}"/>
    <cellStyle name="Vírgula 10 2 5 3 4 2" xfId="42505" xr:uid="{00000000-0005-0000-0000-0000B9A50000}"/>
    <cellStyle name="Vírgula 10 2 5 3 4 3" xfId="42506" xr:uid="{00000000-0005-0000-0000-0000BAA50000}"/>
    <cellStyle name="Vírgula 10 2 5 3 4 4" xfId="42507" xr:uid="{00000000-0005-0000-0000-0000BBA50000}"/>
    <cellStyle name="Vírgula 10 2 5 3 5" xfId="42508" xr:uid="{00000000-0005-0000-0000-0000BCA50000}"/>
    <cellStyle name="Vírgula 10 2 5 3 5 2" xfId="42509" xr:uid="{00000000-0005-0000-0000-0000BDA50000}"/>
    <cellStyle name="Vírgula 10 2 5 3 5 3" xfId="42510" xr:uid="{00000000-0005-0000-0000-0000BEA50000}"/>
    <cellStyle name="Vírgula 10 2 5 3 5 4" xfId="42511" xr:uid="{00000000-0005-0000-0000-0000BFA50000}"/>
    <cellStyle name="Vírgula 10 2 5 3 6" xfId="42512" xr:uid="{00000000-0005-0000-0000-0000C0A50000}"/>
    <cellStyle name="Vírgula 10 2 5 3 6 2" xfId="42513" xr:uid="{00000000-0005-0000-0000-0000C1A50000}"/>
    <cellStyle name="Vírgula 10 2 5 3 6 3" xfId="42514" xr:uid="{00000000-0005-0000-0000-0000C2A50000}"/>
    <cellStyle name="Vírgula 10 2 5 3 7" xfId="42515" xr:uid="{00000000-0005-0000-0000-0000C3A50000}"/>
    <cellStyle name="Vírgula 10 2 5 3 8" xfId="42516" xr:uid="{00000000-0005-0000-0000-0000C4A50000}"/>
    <cellStyle name="Vírgula 10 2 5 3 9" xfId="42517" xr:uid="{00000000-0005-0000-0000-0000C5A50000}"/>
    <cellStyle name="Vírgula 10 2 5 4" xfId="42518" xr:uid="{00000000-0005-0000-0000-0000C6A50000}"/>
    <cellStyle name="Vírgula 10 2 5 4 2" xfId="42519" xr:uid="{00000000-0005-0000-0000-0000C7A50000}"/>
    <cellStyle name="Vírgula 10 2 5 4 2 2" xfId="42520" xr:uid="{00000000-0005-0000-0000-0000C8A50000}"/>
    <cellStyle name="Vírgula 10 2 5 4 2 3" xfId="42521" xr:uid="{00000000-0005-0000-0000-0000C9A50000}"/>
    <cellStyle name="Vírgula 10 2 5 4 2 4" xfId="42522" xr:uid="{00000000-0005-0000-0000-0000CAA50000}"/>
    <cellStyle name="Vírgula 10 2 5 4 3" xfId="42523" xr:uid="{00000000-0005-0000-0000-0000CBA50000}"/>
    <cellStyle name="Vírgula 10 2 5 4 3 2" xfId="42524" xr:uid="{00000000-0005-0000-0000-0000CCA50000}"/>
    <cellStyle name="Vírgula 10 2 5 4 3 3" xfId="42525" xr:uid="{00000000-0005-0000-0000-0000CDA50000}"/>
    <cellStyle name="Vírgula 10 2 5 4 4" xfId="42526" xr:uid="{00000000-0005-0000-0000-0000CEA50000}"/>
    <cellStyle name="Vírgula 10 2 5 4 5" xfId="42527" xr:uid="{00000000-0005-0000-0000-0000CFA50000}"/>
    <cellStyle name="Vírgula 10 2 5 4 6" xfId="42528" xr:uid="{00000000-0005-0000-0000-0000D0A50000}"/>
    <cellStyle name="Vírgula 10 2 5 5" xfId="42529" xr:uid="{00000000-0005-0000-0000-0000D1A50000}"/>
    <cellStyle name="Vírgula 10 2 5 5 2" xfId="42530" xr:uid="{00000000-0005-0000-0000-0000D2A50000}"/>
    <cellStyle name="Vírgula 10 2 5 5 3" xfId="42531" xr:uid="{00000000-0005-0000-0000-0000D3A50000}"/>
    <cellStyle name="Vírgula 10 2 5 5 4" xfId="42532" xr:uid="{00000000-0005-0000-0000-0000D4A50000}"/>
    <cellStyle name="Vírgula 10 2 5 6" xfId="42533" xr:uid="{00000000-0005-0000-0000-0000D5A50000}"/>
    <cellStyle name="Vírgula 10 2 5 6 2" xfId="42534" xr:uid="{00000000-0005-0000-0000-0000D6A50000}"/>
    <cellStyle name="Vírgula 10 2 5 6 3" xfId="42535" xr:uid="{00000000-0005-0000-0000-0000D7A50000}"/>
    <cellStyle name="Vírgula 10 2 5 6 4" xfId="42536" xr:uid="{00000000-0005-0000-0000-0000D8A50000}"/>
    <cellStyle name="Vírgula 10 2 5 7" xfId="42537" xr:uid="{00000000-0005-0000-0000-0000D9A50000}"/>
    <cellStyle name="Vírgula 10 2 5 7 2" xfId="42538" xr:uid="{00000000-0005-0000-0000-0000DAA50000}"/>
    <cellStyle name="Vírgula 10 2 5 7 3" xfId="42539" xr:uid="{00000000-0005-0000-0000-0000DBA50000}"/>
    <cellStyle name="Vírgula 10 2 5 7 4" xfId="42540" xr:uid="{00000000-0005-0000-0000-0000DCA50000}"/>
    <cellStyle name="Vírgula 10 2 5 8" xfId="42541" xr:uid="{00000000-0005-0000-0000-0000DDA50000}"/>
    <cellStyle name="Vírgula 10 2 5 8 2" xfId="42542" xr:uid="{00000000-0005-0000-0000-0000DEA50000}"/>
    <cellStyle name="Vírgula 10 2 5 8 3" xfId="42543" xr:uid="{00000000-0005-0000-0000-0000DFA50000}"/>
    <cellStyle name="Vírgula 10 2 5 9" xfId="42544" xr:uid="{00000000-0005-0000-0000-0000E0A50000}"/>
    <cellStyle name="Vírgula 10 2 6" xfId="42545" xr:uid="{00000000-0005-0000-0000-0000E1A50000}"/>
    <cellStyle name="Vírgula 10 2 6 10" xfId="42546" xr:uid="{00000000-0005-0000-0000-0000E2A50000}"/>
    <cellStyle name="Vírgula 10 2 6 11" xfId="42547" xr:uid="{00000000-0005-0000-0000-0000E3A50000}"/>
    <cellStyle name="Vírgula 10 2 6 2" xfId="42548" xr:uid="{00000000-0005-0000-0000-0000E4A50000}"/>
    <cellStyle name="Vírgula 10 2 6 2 10" xfId="42549" xr:uid="{00000000-0005-0000-0000-0000E5A50000}"/>
    <cellStyle name="Vírgula 10 2 6 2 2" xfId="42550" xr:uid="{00000000-0005-0000-0000-0000E6A50000}"/>
    <cellStyle name="Vírgula 10 2 6 2 2 2" xfId="42551" xr:uid="{00000000-0005-0000-0000-0000E7A50000}"/>
    <cellStyle name="Vírgula 10 2 6 2 2 2 2" xfId="42552" xr:uid="{00000000-0005-0000-0000-0000E8A50000}"/>
    <cellStyle name="Vírgula 10 2 6 2 2 2 2 2" xfId="42553" xr:uid="{00000000-0005-0000-0000-0000E9A50000}"/>
    <cellStyle name="Vírgula 10 2 6 2 2 2 2 3" xfId="42554" xr:uid="{00000000-0005-0000-0000-0000EAA50000}"/>
    <cellStyle name="Vírgula 10 2 6 2 2 2 2 4" xfId="42555" xr:uid="{00000000-0005-0000-0000-0000EBA50000}"/>
    <cellStyle name="Vírgula 10 2 6 2 2 2 3" xfId="42556" xr:uid="{00000000-0005-0000-0000-0000ECA50000}"/>
    <cellStyle name="Vírgula 10 2 6 2 2 2 3 2" xfId="42557" xr:uid="{00000000-0005-0000-0000-0000EDA50000}"/>
    <cellStyle name="Vírgula 10 2 6 2 2 2 3 3" xfId="42558" xr:uid="{00000000-0005-0000-0000-0000EEA50000}"/>
    <cellStyle name="Vírgula 10 2 6 2 2 2 4" xfId="42559" xr:uid="{00000000-0005-0000-0000-0000EFA50000}"/>
    <cellStyle name="Vírgula 10 2 6 2 2 2 5" xfId="42560" xr:uid="{00000000-0005-0000-0000-0000F0A50000}"/>
    <cellStyle name="Vírgula 10 2 6 2 2 2 6" xfId="42561" xr:uid="{00000000-0005-0000-0000-0000F1A50000}"/>
    <cellStyle name="Vírgula 10 2 6 2 2 3" xfId="42562" xr:uid="{00000000-0005-0000-0000-0000F2A50000}"/>
    <cellStyle name="Vírgula 10 2 6 2 2 3 2" xfId="42563" xr:uid="{00000000-0005-0000-0000-0000F3A50000}"/>
    <cellStyle name="Vírgula 10 2 6 2 2 3 3" xfId="42564" xr:uid="{00000000-0005-0000-0000-0000F4A50000}"/>
    <cellStyle name="Vírgula 10 2 6 2 2 3 4" xfId="42565" xr:uid="{00000000-0005-0000-0000-0000F5A50000}"/>
    <cellStyle name="Vírgula 10 2 6 2 2 4" xfId="42566" xr:uid="{00000000-0005-0000-0000-0000F6A50000}"/>
    <cellStyle name="Vírgula 10 2 6 2 2 4 2" xfId="42567" xr:uid="{00000000-0005-0000-0000-0000F7A50000}"/>
    <cellStyle name="Vírgula 10 2 6 2 2 4 3" xfId="42568" xr:uid="{00000000-0005-0000-0000-0000F8A50000}"/>
    <cellStyle name="Vírgula 10 2 6 2 2 4 4" xfId="42569" xr:uid="{00000000-0005-0000-0000-0000F9A50000}"/>
    <cellStyle name="Vírgula 10 2 6 2 2 5" xfId="42570" xr:uid="{00000000-0005-0000-0000-0000FAA50000}"/>
    <cellStyle name="Vírgula 10 2 6 2 2 5 2" xfId="42571" xr:uid="{00000000-0005-0000-0000-0000FBA50000}"/>
    <cellStyle name="Vírgula 10 2 6 2 2 5 3" xfId="42572" xr:uid="{00000000-0005-0000-0000-0000FCA50000}"/>
    <cellStyle name="Vírgula 10 2 6 2 2 5 4" xfId="42573" xr:uid="{00000000-0005-0000-0000-0000FDA50000}"/>
    <cellStyle name="Vírgula 10 2 6 2 2 6" xfId="42574" xr:uid="{00000000-0005-0000-0000-0000FEA50000}"/>
    <cellStyle name="Vírgula 10 2 6 2 2 6 2" xfId="42575" xr:uid="{00000000-0005-0000-0000-0000FFA50000}"/>
    <cellStyle name="Vírgula 10 2 6 2 2 6 3" xfId="42576" xr:uid="{00000000-0005-0000-0000-000000A60000}"/>
    <cellStyle name="Vírgula 10 2 6 2 2 7" xfId="42577" xr:uid="{00000000-0005-0000-0000-000001A60000}"/>
    <cellStyle name="Vírgula 10 2 6 2 2 8" xfId="42578" xr:uid="{00000000-0005-0000-0000-000002A60000}"/>
    <cellStyle name="Vírgula 10 2 6 2 2 9" xfId="42579" xr:uid="{00000000-0005-0000-0000-000003A60000}"/>
    <cellStyle name="Vírgula 10 2 6 2 3" xfId="42580" xr:uid="{00000000-0005-0000-0000-000004A60000}"/>
    <cellStyle name="Vírgula 10 2 6 2 3 2" xfId="42581" xr:uid="{00000000-0005-0000-0000-000005A60000}"/>
    <cellStyle name="Vírgula 10 2 6 2 3 2 2" xfId="42582" xr:uid="{00000000-0005-0000-0000-000006A60000}"/>
    <cellStyle name="Vírgula 10 2 6 2 3 2 3" xfId="42583" xr:uid="{00000000-0005-0000-0000-000007A60000}"/>
    <cellStyle name="Vírgula 10 2 6 2 3 2 4" xfId="42584" xr:uid="{00000000-0005-0000-0000-000008A60000}"/>
    <cellStyle name="Vírgula 10 2 6 2 3 3" xfId="42585" xr:uid="{00000000-0005-0000-0000-000009A60000}"/>
    <cellStyle name="Vírgula 10 2 6 2 3 3 2" xfId="42586" xr:uid="{00000000-0005-0000-0000-00000AA60000}"/>
    <cellStyle name="Vírgula 10 2 6 2 3 3 3" xfId="42587" xr:uid="{00000000-0005-0000-0000-00000BA60000}"/>
    <cellStyle name="Vírgula 10 2 6 2 3 4" xfId="42588" xr:uid="{00000000-0005-0000-0000-00000CA60000}"/>
    <cellStyle name="Vírgula 10 2 6 2 3 5" xfId="42589" xr:uid="{00000000-0005-0000-0000-00000DA60000}"/>
    <cellStyle name="Vírgula 10 2 6 2 3 6" xfId="42590" xr:uid="{00000000-0005-0000-0000-00000EA60000}"/>
    <cellStyle name="Vírgula 10 2 6 2 4" xfId="42591" xr:uid="{00000000-0005-0000-0000-00000FA60000}"/>
    <cellStyle name="Vírgula 10 2 6 2 4 2" xfId="42592" xr:uid="{00000000-0005-0000-0000-000010A60000}"/>
    <cellStyle name="Vírgula 10 2 6 2 4 3" xfId="42593" xr:uid="{00000000-0005-0000-0000-000011A60000}"/>
    <cellStyle name="Vírgula 10 2 6 2 4 4" xfId="42594" xr:uid="{00000000-0005-0000-0000-000012A60000}"/>
    <cellStyle name="Vírgula 10 2 6 2 5" xfId="42595" xr:uid="{00000000-0005-0000-0000-000013A60000}"/>
    <cellStyle name="Vírgula 10 2 6 2 5 2" xfId="42596" xr:uid="{00000000-0005-0000-0000-000014A60000}"/>
    <cellStyle name="Vírgula 10 2 6 2 5 3" xfId="42597" xr:uid="{00000000-0005-0000-0000-000015A60000}"/>
    <cellStyle name="Vírgula 10 2 6 2 5 4" xfId="42598" xr:uid="{00000000-0005-0000-0000-000016A60000}"/>
    <cellStyle name="Vírgula 10 2 6 2 6" xfId="42599" xr:uid="{00000000-0005-0000-0000-000017A60000}"/>
    <cellStyle name="Vírgula 10 2 6 2 6 2" xfId="42600" xr:uid="{00000000-0005-0000-0000-000018A60000}"/>
    <cellStyle name="Vírgula 10 2 6 2 6 3" xfId="42601" xr:uid="{00000000-0005-0000-0000-000019A60000}"/>
    <cellStyle name="Vírgula 10 2 6 2 6 4" xfId="42602" xr:uid="{00000000-0005-0000-0000-00001AA60000}"/>
    <cellStyle name="Vírgula 10 2 6 2 7" xfId="42603" xr:uid="{00000000-0005-0000-0000-00001BA60000}"/>
    <cellStyle name="Vírgula 10 2 6 2 7 2" xfId="42604" xr:uid="{00000000-0005-0000-0000-00001CA60000}"/>
    <cellStyle name="Vírgula 10 2 6 2 7 3" xfId="42605" xr:uid="{00000000-0005-0000-0000-00001DA60000}"/>
    <cellStyle name="Vírgula 10 2 6 2 8" xfId="42606" xr:uid="{00000000-0005-0000-0000-00001EA60000}"/>
    <cellStyle name="Vírgula 10 2 6 2 9" xfId="42607" xr:uid="{00000000-0005-0000-0000-00001FA60000}"/>
    <cellStyle name="Vírgula 10 2 6 3" xfId="42608" xr:uid="{00000000-0005-0000-0000-000020A60000}"/>
    <cellStyle name="Vírgula 10 2 6 3 2" xfId="42609" xr:uid="{00000000-0005-0000-0000-000021A60000}"/>
    <cellStyle name="Vírgula 10 2 6 3 2 2" xfId="42610" xr:uid="{00000000-0005-0000-0000-000022A60000}"/>
    <cellStyle name="Vírgula 10 2 6 3 2 2 2" xfId="42611" xr:uid="{00000000-0005-0000-0000-000023A60000}"/>
    <cellStyle name="Vírgula 10 2 6 3 2 2 3" xfId="42612" xr:uid="{00000000-0005-0000-0000-000024A60000}"/>
    <cellStyle name="Vírgula 10 2 6 3 2 2 4" xfId="42613" xr:uid="{00000000-0005-0000-0000-000025A60000}"/>
    <cellStyle name="Vírgula 10 2 6 3 2 3" xfId="42614" xr:uid="{00000000-0005-0000-0000-000026A60000}"/>
    <cellStyle name="Vírgula 10 2 6 3 2 3 2" xfId="42615" xr:uid="{00000000-0005-0000-0000-000027A60000}"/>
    <cellStyle name="Vírgula 10 2 6 3 2 3 3" xfId="42616" xr:uid="{00000000-0005-0000-0000-000028A60000}"/>
    <cellStyle name="Vírgula 10 2 6 3 2 4" xfId="42617" xr:uid="{00000000-0005-0000-0000-000029A60000}"/>
    <cellStyle name="Vírgula 10 2 6 3 2 5" xfId="42618" xr:uid="{00000000-0005-0000-0000-00002AA60000}"/>
    <cellStyle name="Vírgula 10 2 6 3 2 6" xfId="42619" xr:uid="{00000000-0005-0000-0000-00002BA60000}"/>
    <cellStyle name="Vírgula 10 2 6 3 3" xfId="42620" xr:uid="{00000000-0005-0000-0000-00002CA60000}"/>
    <cellStyle name="Vírgula 10 2 6 3 3 2" xfId="42621" xr:uid="{00000000-0005-0000-0000-00002DA60000}"/>
    <cellStyle name="Vírgula 10 2 6 3 3 3" xfId="42622" xr:uid="{00000000-0005-0000-0000-00002EA60000}"/>
    <cellStyle name="Vírgula 10 2 6 3 3 4" xfId="42623" xr:uid="{00000000-0005-0000-0000-00002FA60000}"/>
    <cellStyle name="Vírgula 10 2 6 3 4" xfId="42624" xr:uid="{00000000-0005-0000-0000-000030A60000}"/>
    <cellStyle name="Vírgula 10 2 6 3 4 2" xfId="42625" xr:uid="{00000000-0005-0000-0000-000031A60000}"/>
    <cellStyle name="Vírgula 10 2 6 3 4 3" xfId="42626" xr:uid="{00000000-0005-0000-0000-000032A60000}"/>
    <cellStyle name="Vírgula 10 2 6 3 4 4" xfId="42627" xr:uid="{00000000-0005-0000-0000-000033A60000}"/>
    <cellStyle name="Vírgula 10 2 6 3 5" xfId="42628" xr:uid="{00000000-0005-0000-0000-000034A60000}"/>
    <cellStyle name="Vírgula 10 2 6 3 5 2" xfId="42629" xr:uid="{00000000-0005-0000-0000-000035A60000}"/>
    <cellStyle name="Vírgula 10 2 6 3 5 3" xfId="42630" xr:uid="{00000000-0005-0000-0000-000036A60000}"/>
    <cellStyle name="Vírgula 10 2 6 3 5 4" xfId="42631" xr:uid="{00000000-0005-0000-0000-000037A60000}"/>
    <cellStyle name="Vírgula 10 2 6 3 6" xfId="42632" xr:uid="{00000000-0005-0000-0000-000038A60000}"/>
    <cellStyle name="Vírgula 10 2 6 3 6 2" xfId="42633" xr:uid="{00000000-0005-0000-0000-000039A60000}"/>
    <cellStyle name="Vírgula 10 2 6 3 6 3" xfId="42634" xr:uid="{00000000-0005-0000-0000-00003AA60000}"/>
    <cellStyle name="Vírgula 10 2 6 3 7" xfId="42635" xr:uid="{00000000-0005-0000-0000-00003BA60000}"/>
    <cellStyle name="Vírgula 10 2 6 3 8" xfId="42636" xr:uid="{00000000-0005-0000-0000-00003CA60000}"/>
    <cellStyle name="Vírgula 10 2 6 3 9" xfId="42637" xr:uid="{00000000-0005-0000-0000-00003DA60000}"/>
    <cellStyle name="Vírgula 10 2 6 4" xfId="42638" xr:uid="{00000000-0005-0000-0000-00003EA60000}"/>
    <cellStyle name="Vírgula 10 2 6 4 2" xfId="42639" xr:uid="{00000000-0005-0000-0000-00003FA60000}"/>
    <cellStyle name="Vírgula 10 2 6 4 2 2" xfId="42640" xr:uid="{00000000-0005-0000-0000-000040A60000}"/>
    <cellStyle name="Vírgula 10 2 6 4 2 3" xfId="42641" xr:uid="{00000000-0005-0000-0000-000041A60000}"/>
    <cellStyle name="Vírgula 10 2 6 4 2 4" xfId="42642" xr:uid="{00000000-0005-0000-0000-000042A60000}"/>
    <cellStyle name="Vírgula 10 2 6 4 3" xfId="42643" xr:uid="{00000000-0005-0000-0000-000043A60000}"/>
    <cellStyle name="Vírgula 10 2 6 4 3 2" xfId="42644" xr:uid="{00000000-0005-0000-0000-000044A60000}"/>
    <cellStyle name="Vírgula 10 2 6 4 3 3" xfId="42645" xr:uid="{00000000-0005-0000-0000-000045A60000}"/>
    <cellStyle name="Vírgula 10 2 6 4 4" xfId="42646" xr:uid="{00000000-0005-0000-0000-000046A60000}"/>
    <cellStyle name="Vírgula 10 2 6 4 5" xfId="42647" xr:uid="{00000000-0005-0000-0000-000047A60000}"/>
    <cellStyle name="Vírgula 10 2 6 4 6" xfId="42648" xr:uid="{00000000-0005-0000-0000-000048A60000}"/>
    <cellStyle name="Vírgula 10 2 6 5" xfId="42649" xr:uid="{00000000-0005-0000-0000-000049A60000}"/>
    <cellStyle name="Vírgula 10 2 6 5 2" xfId="42650" xr:uid="{00000000-0005-0000-0000-00004AA60000}"/>
    <cellStyle name="Vírgula 10 2 6 5 3" xfId="42651" xr:uid="{00000000-0005-0000-0000-00004BA60000}"/>
    <cellStyle name="Vírgula 10 2 6 5 4" xfId="42652" xr:uid="{00000000-0005-0000-0000-00004CA60000}"/>
    <cellStyle name="Vírgula 10 2 6 6" xfId="42653" xr:uid="{00000000-0005-0000-0000-00004DA60000}"/>
    <cellStyle name="Vírgula 10 2 6 6 2" xfId="42654" xr:uid="{00000000-0005-0000-0000-00004EA60000}"/>
    <cellStyle name="Vírgula 10 2 6 6 3" xfId="42655" xr:uid="{00000000-0005-0000-0000-00004FA60000}"/>
    <cellStyle name="Vírgula 10 2 6 6 4" xfId="42656" xr:uid="{00000000-0005-0000-0000-000050A60000}"/>
    <cellStyle name="Vírgula 10 2 6 7" xfId="42657" xr:uid="{00000000-0005-0000-0000-000051A60000}"/>
    <cellStyle name="Vírgula 10 2 6 7 2" xfId="42658" xr:uid="{00000000-0005-0000-0000-000052A60000}"/>
    <cellStyle name="Vírgula 10 2 6 7 3" xfId="42659" xr:uid="{00000000-0005-0000-0000-000053A60000}"/>
    <cellStyle name="Vírgula 10 2 6 7 4" xfId="42660" xr:uid="{00000000-0005-0000-0000-000054A60000}"/>
    <cellStyle name="Vírgula 10 2 6 8" xfId="42661" xr:uid="{00000000-0005-0000-0000-000055A60000}"/>
    <cellStyle name="Vírgula 10 2 6 8 2" xfId="42662" xr:uid="{00000000-0005-0000-0000-000056A60000}"/>
    <cellStyle name="Vírgula 10 2 6 8 3" xfId="42663" xr:uid="{00000000-0005-0000-0000-000057A60000}"/>
    <cellStyle name="Vírgula 10 2 6 9" xfId="42664" xr:uid="{00000000-0005-0000-0000-000058A60000}"/>
    <cellStyle name="Vírgula 10 2 7" xfId="42665" xr:uid="{00000000-0005-0000-0000-000059A60000}"/>
    <cellStyle name="Vírgula 10 2 7 10" xfId="42666" xr:uid="{00000000-0005-0000-0000-00005AA60000}"/>
    <cellStyle name="Vírgula 10 2 7 2" xfId="42667" xr:uid="{00000000-0005-0000-0000-00005BA60000}"/>
    <cellStyle name="Vírgula 10 2 7 2 2" xfId="42668" xr:uid="{00000000-0005-0000-0000-00005CA60000}"/>
    <cellStyle name="Vírgula 10 2 7 2 2 2" xfId="42669" xr:uid="{00000000-0005-0000-0000-00005DA60000}"/>
    <cellStyle name="Vírgula 10 2 7 2 2 2 2" xfId="42670" xr:uid="{00000000-0005-0000-0000-00005EA60000}"/>
    <cellStyle name="Vírgula 10 2 7 2 2 2 3" xfId="42671" xr:uid="{00000000-0005-0000-0000-00005FA60000}"/>
    <cellStyle name="Vírgula 10 2 7 2 2 2 4" xfId="42672" xr:uid="{00000000-0005-0000-0000-000060A60000}"/>
    <cellStyle name="Vírgula 10 2 7 2 2 3" xfId="42673" xr:uid="{00000000-0005-0000-0000-000061A60000}"/>
    <cellStyle name="Vírgula 10 2 7 2 2 3 2" xfId="42674" xr:uid="{00000000-0005-0000-0000-000062A60000}"/>
    <cellStyle name="Vírgula 10 2 7 2 2 3 3" xfId="42675" xr:uid="{00000000-0005-0000-0000-000063A60000}"/>
    <cellStyle name="Vírgula 10 2 7 2 2 4" xfId="42676" xr:uid="{00000000-0005-0000-0000-000064A60000}"/>
    <cellStyle name="Vírgula 10 2 7 2 2 5" xfId="42677" xr:uid="{00000000-0005-0000-0000-000065A60000}"/>
    <cellStyle name="Vírgula 10 2 7 2 2 6" xfId="42678" xr:uid="{00000000-0005-0000-0000-000066A60000}"/>
    <cellStyle name="Vírgula 10 2 7 2 3" xfId="42679" xr:uid="{00000000-0005-0000-0000-000067A60000}"/>
    <cellStyle name="Vírgula 10 2 7 2 3 2" xfId="42680" xr:uid="{00000000-0005-0000-0000-000068A60000}"/>
    <cellStyle name="Vírgula 10 2 7 2 3 3" xfId="42681" xr:uid="{00000000-0005-0000-0000-000069A60000}"/>
    <cellStyle name="Vírgula 10 2 7 2 3 4" xfId="42682" xr:uid="{00000000-0005-0000-0000-00006AA60000}"/>
    <cellStyle name="Vírgula 10 2 7 2 4" xfId="42683" xr:uid="{00000000-0005-0000-0000-00006BA60000}"/>
    <cellStyle name="Vírgula 10 2 7 2 4 2" xfId="42684" xr:uid="{00000000-0005-0000-0000-00006CA60000}"/>
    <cellStyle name="Vírgula 10 2 7 2 4 3" xfId="42685" xr:uid="{00000000-0005-0000-0000-00006DA60000}"/>
    <cellStyle name="Vírgula 10 2 7 2 4 4" xfId="42686" xr:uid="{00000000-0005-0000-0000-00006EA60000}"/>
    <cellStyle name="Vírgula 10 2 7 2 5" xfId="42687" xr:uid="{00000000-0005-0000-0000-00006FA60000}"/>
    <cellStyle name="Vírgula 10 2 7 2 5 2" xfId="42688" xr:uid="{00000000-0005-0000-0000-000070A60000}"/>
    <cellStyle name="Vírgula 10 2 7 2 5 3" xfId="42689" xr:uid="{00000000-0005-0000-0000-000071A60000}"/>
    <cellStyle name="Vírgula 10 2 7 2 5 4" xfId="42690" xr:uid="{00000000-0005-0000-0000-000072A60000}"/>
    <cellStyle name="Vírgula 10 2 7 2 6" xfId="42691" xr:uid="{00000000-0005-0000-0000-000073A60000}"/>
    <cellStyle name="Vírgula 10 2 7 2 6 2" xfId="42692" xr:uid="{00000000-0005-0000-0000-000074A60000}"/>
    <cellStyle name="Vírgula 10 2 7 2 6 3" xfId="42693" xr:uid="{00000000-0005-0000-0000-000075A60000}"/>
    <cellStyle name="Vírgula 10 2 7 2 7" xfId="42694" xr:uid="{00000000-0005-0000-0000-000076A60000}"/>
    <cellStyle name="Vírgula 10 2 7 2 8" xfId="42695" xr:uid="{00000000-0005-0000-0000-000077A60000}"/>
    <cellStyle name="Vírgula 10 2 7 2 9" xfId="42696" xr:uid="{00000000-0005-0000-0000-000078A60000}"/>
    <cellStyle name="Vírgula 10 2 7 3" xfId="42697" xr:uid="{00000000-0005-0000-0000-000079A60000}"/>
    <cellStyle name="Vírgula 10 2 7 3 2" xfId="42698" xr:uid="{00000000-0005-0000-0000-00007AA60000}"/>
    <cellStyle name="Vírgula 10 2 7 3 2 2" xfId="42699" xr:uid="{00000000-0005-0000-0000-00007BA60000}"/>
    <cellStyle name="Vírgula 10 2 7 3 2 3" xfId="42700" xr:uid="{00000000-0005-0000-0000-00007CA60000}"/>
    <cellStyle name="Vírgula 10 2 7 3 2 4" xfId="42701" xr:uid="{00000000-0005-0000-0000-00007DA60000}"/>
    <cellStyle name="Vírgula 10 2 7 3 3" xfId="42702" xr:uid="{00000000-0005-0000-0000-00007EA60000}"/>
    <cellStyle name="Vírgula 10 2 7 3 3 2" xfId="42703" xr:uid="{00000000-0005-0000-0000-00007FA60000}"/>
    <cellStyle name="Vírgula 10 2 7 3 3 3" xfId="42704" xr:uid="{00000000-0005-0000-0000-000080A60000}"/>
    <cellStyle name="Vírgula 10 2 7 3 4" xfId="42705" xr:uid="{00000000-0005-0000-0000-000081A60000}"/>
    <cellStyle name="Vírgula 10 2 7 3 5" xfId="42706" xr:uid="{00000000-0005-0000-0000-000082A60000}"/>
    <cellStyle name="Vírgula 10 2 7 3 6" xfId="42707" xr:uid="{00000000-0005-0000-0000-000083A60000}"/>
    <cellStyle name="Vírgula 10 2 7 4" xfId="42708" xr:uid="{00000000-0005-0000-0000-000084A60000}"/>
    <cellStyle name="Vírgula 10 2 7 4 2" xfId="42709" xr:uid="{00000000-0005-0000-0000-000085A60000}"/>
    <cellStyle name="Vírgula 10 2 7 4 3" xfId="42710" xr:uid="{00000000-0005-0000-0000-000086A60000}"/>
    <cellStyle name="Vírgula 10 2 7 4 4" xfId="42711" xr:uid="{00000000-0005-0000-0000-000087A60000}"/>
    <cellStyle name="Vírgula 10 2 7 5" xfId="42712" xr:uid="{00000000-0005-0000-0000-000088A60000}"/>
    <cellStyle name="Vírgula 10 2 7 5 2" xfId="42713" xr:uid="{00000000-0005-0000-0000-000089A60000}"/>
    <cellStyle name="Vírgula 10 2 7 5 3" xfId="42714" xr:uid="{00000000-0005-0000-0000-00008AA60000}"/>
    <cellStyle name="Vírgula 10 2 7 5 4" xfId="42715" xr:uid="{00000000-0005-0000-0000-00008BA60000}"/>
    <cellStyle name="Vírgula 10 2 7 6" xfId="42716" xr:uid="{00000000-0005-0000-0000-00008CA60000}"/>
    <cellStyle name="Vírgula 10 2 7 6 2" xfId="42717" xr:uid="{00000000-0005-0000-0000-00008DA60000}"/>
    <cellStyle name="Vírgula 10 2 7 6 3" xfId="42718" xr:uid="{00000000-0005-0000-0000-00008EA60000}"/>
    <cellStyle name="Vírgula 10 2 7 6 4" xfId="42719" xr:uid="{00000000-0005-0000-0000-00008FA60000}"/>
    <cellStyle name="Vírgula 10 2 7 7" xfId="42720" xr:uid="{00000000-0005-0000-0000-000090A60000}"/>
    <cellStyle name="Vírgula 10 2 7 7 2" xfId="42721" xr:uid="{00000000-0005-0000-0000-000091A60000}"/>
    <cellStyle name="Vírgula 10 2 7 7 3" xfId="42722" xr:uid="{00000000-0005-0000-0000-000092A60000}"/>
    <cellStyle name="Vírgula 10 2 7 8" xfId="42723" xr:uid="{00000000-0005-0000-0000-000093A60000}"/>
    <cellStyle name="Vírgula 10 2 7 9" xfId="42724" xr:uid="{00000000-0005-0000-0000-000094A60000}"/>
    <cellStyle name="Vírgula 10 2 8" xfId="42725" xr:uid="{00000000-0005-0000-0000-000095A60000}"/>
    <cellStyle name="Vírgula 10 2 8 2" xfId="42726" xr:uid="{00000000-0005-0000-0000-000096A60000}"/>
    <cellStyle name="Vírgula 10 2 8 2 2" xfId="42727" xr:uid="{00000000-0005-0000-0000-000097A60000}"/>
    <cellStyle name="Vírgula 10 2 8 2 2 2" xfId="42728" xr:uid="{00000000-0005-0000-0000-000098A60000}"/>
    <cellStyle name="Vírgula 10 2 8 2 2 3" xfId="42729" xr:uid="{00000000-0005-0000-0000-000099A60000}"/>
    <cellStyle name="Vírgula 10 2 8 2 2 4" xfId="42730" xr:uid="{00000000-0005-0000-0000-00009AA60000}"/>
    <cellStyle name="Vírgula 10 2 8 2 3" xfId="42731" xr:uid="{00000000-0005-0000-0000-00009BA60000}"/>
    <cellStyle name="Vírgula 10 2 8 2 3 2" xfId="42732" xr:uid="{00000000-0005-0000-0000-00009CA60000}"/>
    <cellStyle name="Vírgula 10 2 8 2 3 3" xfId="42733" xr:uid="{00000000-0005-0000-0000-00009DA60000}"/>
    <cellStyle name="Vírgula 10 2 8 2 4" xfId="42734" xr:uid="{00000000-0005-0000-0000-00009EA60000}"/>
    <cellStyle name="Vírgula 10 2 8 2 5" xfId="42735" xr:uid="{00000000-0005-0000-0000-00009FA60000}"/>
    <cellStyle name="Vírgula 10 2 8 2 6" xfId="42736" xr:uid="{00000000-0005-0000-0000-0000A0A60000}"/>
    <cellStyle name="Vírgula 10 2 8 3" xfId="42737" xr:uid="{00000000-0005-0000-0000-0000A1A60000}"/>
    <cellStyle name="Vírgula 10 2 8 3 2" xfId="42738" xr:uid="{00000000-0005-0000-0000-0000A2A60000}"/>
    <cellStyle name="Vírgula 10 2 8 3 3" xfId="42739" xr:uid="{00000000-0005-0000-0000-0000A3A60000}"/>
    <cellStyle name="Vírgula 10 2 8 3 4" xfId="42740" xr:uid="{00000000-0005-0000-0000-0000A4A60000}"/>
    <cellStyle name="Vírgula 10 2 8 4" xfId="42741" xr:uid="{00000000-0005-0000-0000-0000A5A60000}"/>
    <cellStyle name="Vírgula 10 2 8 4 2" xfId="42742" xr:uid="{00000000-0005-0000-0000-0000A6A60000}"/>
    <cellStyle name="Vírgula 10 2 8 4 3" xfId="42743" xr:uid="{00000000-0005-0000-0000-0000A7A60000}"/>
    <cellStyle name="Vírgula 10 2 8 4 4" xfId="42744" xr:uid="{00000000-0005-0000-0000-0000A8A60000}"/>
    <cellStyle name="Vírgula 10 2 8 5" xfId="42745" xr:uid="{00000000-0005-0000-0000-0000A9A60000}"/>
    <cellStyle name="Vírgula 10 2 8 5 2" xfId="42746" xr:uid="{00000000-0005-0000-0000-0000AAA60000}"/>
    <cellStyle name="Vírgula 10 2 8 5 3" xfId="42747" xr:uid="{00000000-0005-0000-0000-0000ABA60000}"/>
    <cellStyle name="Vírgula 10 2 8 5 4" xfId="42748" xr:uid="{00000000-0005-0000-0000-0000ACA60000}"/>
    <cellStyle name="Vírgula 10 2 8 6" xfId="42749" xr:uid="{00000000-0005-0000-0000-0000ADA60000}"/>
    <cellStyle name="Vírgula 10 2 8 6 2" xfId="42750" xr:uid="{00000000-0005-0000-0000-0000AEA60000}"/>
    <cellStyle name="Vírgula 10 2 8 6 3" xfId="42751" xr:uid="{00000000-0005-0000-0000-0000AFA60000}"/>
    <cellStyle name="Vírgula 10 2 8 7" xfId="42752" xr:uid="{00000000-0005-0000-0000-0000B0A60000}"/>
    <cellStyle name="Vírgula 10 2 8 8" xfId="42753" xr:uid="{00000000-0005-0000-0000-0000B1A60000}"/>
    <cellStyle name="Vírgula 10 2 8 9" xfId="42754" xr:uid="{00000000-0005-0000-0000-0000B2A60000}"/>
    <cellStyle name="Vírgula 10 2 9" xfId="42755" xr:uid="{00000000-0005-0000-0000-0000B3A60000}"/>
    <cellStyle name="Vírgula 10 2 9 2" xfId="42756" xr:uid="{00000000-0005-0000-0000-0000B4A60000}"/>
    <cellStyle name="Vírgula 10 2 9 2 2" xfId="42757" xr:uid="{00000000-0005-0000-0000-0000B5A60000}"/>
    <cellStyle name="Vírgula 10 2 9 2 2 2" xfId="42758" xr:uid="{00000000-0005-0000-0000-0000B6A60000}"/>
    <cellStyle name="Vírgula 10 2 9 2 2 3" xfId="42759" xr:uid="{00000000-0005-0000-0000-0000B7A60000}"/>
    <cellStyle name="Vírgula 10 2 9 2 2 4" xfId="42760" xr:uid="{00000000-0005-0000-0000-0000B8A60000}"/>
    <cellStyle name="Vírgula 10 2 9 2 3" xfId="42761" xr:uid="{00000000-0005-0000-0000-0000B9A60000}"/>
    <cellStyle name="Vírgula 10 2 9 2 3 2" xfId="42762" xr:uid="{00000000-0005-0000-0000-0000BAA60000}"/>
    <cellStyle name="Vírgula 10 2 9 2 3 3" xfId="42763" xr:uid="{00000000-0005-0000-0000-0000BBA60000}"/>
    <cellStyle name="Vírgula 10 2 9 2 4" xfId="42764" xr:uid="{00000000-0005-0000-0000-0000BCA60000}"/>
    <cellStyle name="Vírgula 10 2 9 2 5" xfId="42765" xr:uid="{00000000-0005-0000-0000-0000BDA60000}"/>
    <cellStyle name="Vírgula 10 2 9 2 6" xfId="42766" xr:uid="{00000000-0005-0000-0000-0000BEA60000}"/>
    <cellStyle name="Vírgula 10 2 9 3" xfId="42767" xr:uid="{00000000-0005-0000-0000-0000BFA60000}"/>
    <cellStyle name="Vírgula 10 2 9 3 2" xfId="42768" xr:uid="{00000000-0005-0000-0000-0000C0A60000}"/>
    <cellStyle name="Vírgula 10 2 9 3 3" xfId="42769" xr:uid="{00000000-0005-0000-0000-0000C1A60000}"/>
    <cellStyle name="Vírgula 10 2 9 3 4" xfId="42770" xr:uid="{00000000-0005-0000-0000-0000C2A60000}"/>
    <cellStyle name="Vírgula 10 2 9 4" xfId="42771" xr:uid="{00000000-0005-0000-0000-0000C3A60000}"/>
    <cellStyle name="Vírgula 10 2 9 4 2" xfId="42772" xr:uid="{00000000-0005-0000-0000-0000C4A60000}"/>
    <cellStyle name="Vírgula 10 2 9 4 3" xfId="42773" xr:uid="{00000000-0005-0000-0000-0000C5A60000}"/>
    <cellStyle name="Vírgula 10 2 9 4 4" xfId="42774" xr:uid="{00000000-0005-0000-0000-0000C6A60000}"/>
    <cellStyle name="Vírgula 10 2 9 5" xfId="42775" xr:uid="{00000000-0005-0000-0000-0000C7A60000}"/>
    <cellStyle name="Vírgula 10 2 9 5 2" xfId="42776" xr:uid="{00000000-0005-0000-0000-0000C8A60000}"/>
    <cellStyle name="Vírgula 10 2 9 5 3" xfId="42777" xr:uid="{00000000-0005-0000-0000-0000C9A60000}"/>
    <cellStyle name="Vírgula 10 2 9 5 4" xfId="42778" xr:uid="{00000000-0005-0000-0000-0000CAA60000}"/>
    <cellStyle name="Vírgula 10 2 9 6" xfId="42779" xr:uid="{00000000-0005-0000-0000-0000CBA60000}"/>
    <cellStyle name="Vírgula 10 2 9 6 2" xfId="42780" xr:uid="{00000000-0005-0000-0000-0000CCA60000}"/>
    <cellStyle name="Vírgula 10 2 9 6 3" xfId="42781" xr:uid="{00000000-0005-0000-0000-0000CDA60000}"/>
    <cellStyle name="Vírgula 10 2 9 7" xfId="42782" xr:uid="{00000000-0005-0000-0000-0000CEA60000}"/>
    <cellStyle name="Vírgula 10 2 9 8" xfId="42783" xr:uid="{00000000-0005-0000-0000-0000CFA60000}"/>
    <cellStyle name="Vírgula 10 2 9 9" xfId="42784" xr:uid="{00000000-0005-0000-0000-0000D0A60000}"/>
    <cellStyle name="Vírgula 10 20" xfId="42785" xr:uid="{00000000-0005-0000-0000-0000D1A60000}"/>
    <cellStyle name="Vírgula 10 3" xfId="285" xr:uid="{00000000-0005-0000-0000-0000D2A60000}"/>
    <cellStyle name="Vírgula 10 3 10" xfId="42786" xr:uid="{00000000-0005-0000-0000-0000D3A60000}"/>
    <cellStyle name="Vírgula 10 3 10 2" xfId="42787" xr:uid="{00000000-0005-0000-0000-0000D4A60000}"/>
    <cellStyle name="Vírgula 10 3 10 3" xfId="42788" xr:uid="{00000000-0005-0000-0000-0000D5A60000}"/>
    <cellStyle name="Vírgula 10 3 10 4" xfId="42789" xr:uid="{00000000-0005-0000-0000-0000D6A60000}"/>
    <cellStyle name="Vírgula 10 3 11" xfId="42790" xr:uid="{00000000-0005-0000-0000-0000D7A60000}"/>
    <cellStyle name="Vírgula 10 3 11 2" xfId="42791" xr:uid="{00000000-0005-0000-0000-0000D8A60000}"/>
    <cellStyle name="Vírgula 10 3 11 3" xfId="42792" xr:uid="{00000000-0005-0000-0000-0000D9A60000}"/>
    <cellStyle name="Vírgula 10 3 12" xfId="42793" xr:uid="{00000000-0005-0000-0000-0000DAA60000}"/>
    <cellStyle name="Vírgula 10 3 13" xfId="42794" xr:uid="{00000000-0005-0000-0000-0000DBA60000}"/>
    <cellStyle name="Vírgula 10 3 14" xfId="42795" xr:uid="{00000000-0005-0000-0000-0000DCA60000}"/>
    <cellStyle name="Vírgula 10 3 2" xfId="573" xr:uid="{00000000-0005-0000-0000-0000DDA60000}"/>
    <cellStyle name="Vírgula 10 3 2 10" xfId="42796" xr:uid="{00000000-0005-0000-0000-0000DEA60000}"/>
    <cellStyle name="Vírgula 10 3 2 11" xfId="42797" xr:uid="{00000000-0005-0000-0000-0000DFA60000}"/>
    <cellStyle name="Vírgula 10 3 2 2" xfId="42798" xr:uid="{00000000-0005-0000-0000-0000E0A60000}"/>
    <cellStyle name="Vírgula 10 3 2 2 10" xfId="42799" xr:uid="{00000000-0005-0000-0000-0000E1A60000}"/>
    <cellStyle name="Vírgula 10 3 2 2 2" xfId="42800" xr:uid="{00000000-0005-0000-0000-0000E2A60000}"/>
    <cellStyle name="Vírgula 10 3 2 2 2 2" xfId="42801" xr:uid="{00000000-0005-0000-0000-0000E3A60000}"/>
    <cellStyle name="Vírgula 10 3 2 2 2 2 2" xfId="42802" xr:uid="{00000000-0005-0000-0000-0000E4A60000}"/>
    <cellStyle name="Vírgula 10 3 2 2 2 2 2 2" xfId="42803" xr:uid="{00000000-0005-0000-0000-0000E5A60000}"/>
    <cellStyle name="Vírgula 10 3 2 2 2 2 2 3" xfId="42804" xr:uid="{00000000-0005-0000-0000-0000E6A60000}"/>
    <cellStyle name="Vírgula 10 3 2 2 2 2 2 4" xfId="42805" xr:uid="{00000000-0005-0000-0000-0000E7A60000}"/>
    <cellStyle name="Vírgula 10 3 2 2 2 2 3" xfId="42806" xr:uid="{00000000-0005-0000-0000-0000E8A60000}"/>
    <cellStyle name="Vírgula 10 3 2 2 2 2 3 2" xfId="42807" xr:uid="{00000000-0005-0000-0000-0000E9A60000}"/>
    <cellStyle name="Vírgula 10 3 2 2 2 2 3 3" xfId="42808" xr:uid="{00000000-0005-0000-0000-0000EAA60000}"/>
    <cellStyle name="Vírgula 10 3 2 2 2 2 4" xfId="42809" xr:uid="{00000000-0005-0000-0000-0000EBA60000}"/>
    <cellStyle name="Vírgula 10 3 2 2 2 2 5" xfId="42810" xr:uid="{00000000-0005-0000-0000-0000ECA60000}"/>
    <cellStyle name="Vírgula 10 3 2 2 2 2 6" xfId="42811" xr:uid="{00000000-0005-0000-0000-0000EDA60000}"/>
    <cellStyle name="Vírgula 10 3 2 2 2 3" xfId="42812" xr:uid="{00000000-0005-0000-0000-0000EEA60000}"/>
    <cellStyle name="Vírgula 10 3 2 2 2 3 2" xfId="42813" xr:uid="{00000000-0005-0000-0000-0000EFA60000}"/>
    <cellStyle name="Vírgula 10 3 2 2 2 3 3" xfId="42814" xr:uid="{00000000-0005-0000-0000-0000F0A60000}"/>
    <cellStyle name="Vírgula 10 3 2 2 2 3 4" xfId="42815" xr:uid="{00000000-0005-0000-0000-0000F1A60000}"/>
    <cellStyle name="Vírgula 10 3 2 2 2 4" xfId="42816" xr:uid="{00000000-0005-0000-0000-0000F2A60000}"/>
    <cellStyle name="Vírgula 10 3 2 2 2 4 2" xfId="42817" xr:uid="{00000000-0005-0000-0000-0000F3A60000}"/>
    <cellStyle name="Vírgula 10 3 2 2 2 4 3" xfId="42818" xr:uid="{00000000-0005-0000-0000-0000F4A60000}"/>
    <cellStyle name="Vírgula 10 3 2 2 2 4 4" xfId="42819" xr:uid="{00000000-0005-0000-0000-0000F5A60000}"/>
    <cellStyle name="Vírgula 10 3 2 2 2 5" xfId="42820" xr:uid="{00000000-0005-0000-0000-0000F6A60000}"/>
    <cellStyle name="Vírgula 10 3 2 2 2 5 2" xfId="42821" xr:uid="{00000000-0005-0000-0000-0000F7A60000}"/>
    <cellStyle name="Vírgula 10 3 2 2 2 5 3" xfId="42822" xr:uid="{00000000-0005-0000-0000-0000F8A60000}"/>
    <cellStyle name="Vírgula 10 3 2 2 2 5 4" xfId="42823" xr:uid="{00000000-0005-0000-0000-0000F9A60000}"/>
    <cellStyle name="Vírgula 10 3 2 2 2 6" xfId="42824" xr:uid="{00000000-0005-0000-0000-0000FAA60000}"/>
    <cellStyle name="Vírgula 10 3 2 2 2 6 2" xfId="42825" xr:uid="{00000000-0005-0000-0000-0000FBA60000}"/>
    <cellStyle name="Vírgula 10 3 2 2 2 6 3" xfId="42826" xr:uid="{00000000-0005-0000-0000-0000FCA60000}"/>
    <cellStyle name="Vírgula 10 3 2 2 2 7" xfId="42827" xr:uid="{00000000-0005-0000-0000-0000FDA60000}"/>
    <cellStyle name="Vírgula 10 3 2 2 2 8" xfId="42828" xr:uid="{00000000-0005-0000-0000-0000FEA60000}"/>
    <cellStyle name="Vírgula 10 3 2 2 2 9" xfId="42829" xr:uid="{00000000-0005-0000-0000-0000FFA60000}"/>
    <cellStyle name="Vírgula 10 3 2 2 3" xfId="42830" xr:uid="{00000000-0005-0000-0000-000000A70000}"/>
    <cellStyle name="Vírgula 10 3 2 2 3 2" xfId="42831" xr:uid="{00000000-0005-0000-0000-000001A70000}"/>
    <cellStyle name="Vírgula 10 3 2 2 3 2 2" xfId="42832" xr:uid="{00000000-0005-0000-0000-000002A70000}"/>
    <cellStyle name="Vírgula 10 3 2 2 3 2 3" xfId="42833" xr:uid="{00000000-0005-0000-0000-000003A70000}"/>
    <cellStyle name="Vírgula 10 3 2 2 3 2 4" xfId="42834" xr:uid="{00000000-0005-0000-0000-000004A70000}"/>
    <cellStyle name="Vírgula 10 3 2 2 3 3" xfId="42835" xr:uid="{00000000-0005-0000-0000-000005A70000}"/>
    <cellStyle name="Vírgula 10 3 2 2 3 3 2" xfId="42836" xr:uid="{00000000-0005-0000-0000-000006A70000}"/>
    <cellStyle name="Vírgula 10 3 2 2 3 3 3" xfId="42837" xr:uid="{00000000-0005-0000-0000-000007A70000}"/>
    <cellStyle name="Vírgula 10 3 2 2 3 4" xfId="42838" xr:uid="{00000000-0005-0000-0000-000008A70000}"/>
    <cellStyle name="Vírgula 10 3 2 2 3 5" xfId="42839" xr:uid="{00000000-0005-0000-0000-000009A70000}"/>
    <cellStyle name="Vírgula 10 3 2 2 3 6" xfId="42840" xr:uid="{00000000-0005-0000-0000-00000AA70000}"/>
    <cellStyle name="Vírgula 10 3 2 2 4" xfId="42841" xr:uid="{00000000-0005-0000-0000-00000BA70000}"/>
    <cellStyle name="Vírgula 10 3 2 2 4 2" xfId="42842" xr:uid="{00000000-0005-0000-0000-00000CA70000}"/>
    <cellStyle name="Vírgula 10 3 2 2 4 3" xfId="42843" xr:uid="{00000000-0005-0000-0000-00000DA70000}"/>
    <cellStyle name="Vírgula 10 3 2 2 4 4" xfId="42844" xr:uid="{00000000-0005-0000-0000-00000EA70000}"/>
    <cellStyle name="Vírgula 10 3 2 2 5" xfId="42845" xr:uid="{00000000-0005-0000-0000-00000FA70000}"/>
    <cellStyle name="Vírgula 10 3 2 2 5 2" xfId="42846" xr:uid="{00000000-0005-0000-0000-000010A70000}"/>
    <cellStyle name="Vírgula 10 3 2 2 5 3" xfId="42847" xr:uid="{00000000-0005-0000-0000-000011A70000}"/>
    <cellStyle name="Vírgula 10 3 2 2 5 4" xfId="42848" xr:uid="{00000000-0005-0000-0000-000012A70000}"/>
    <cellStyle name="Vírgula 10 3 2 2 6" xfId="42849" xr:uid="{00000000-0005-0000-0000-000013A70000}"/>
    <cellStyle name="Vírgula 10 3 2 2 6 2" xfId="42850" xr:uid="{00000000-0005-0000-0000-000014A70000}"/>
    <cellStyle name="Vírgula 10 3 2 2 6 3" xfId="42851" xr:uid="{00000000-0005-0000-0000-000015A70000}"/>
    <cellStyle name="Vírgula 10 3 2 2 6 4" xfId="42852" xr:uid="{00000000-0005-0000-0000-000016A70000}"/>
    <cellStyle name="Vírgula 10 3 2 2 7" xfId="42853" xr:uid="{00000000-0005-0000-0000-000017A70000}"/>
    <cellStyle name="Vírgula 10 3 2 2 7 2" xfId="42854" xr:uid="{00000000-0005-0000-0000-000018A70000}"/>
    <cellStyle name="Vírgula 10 3 2 2 7 3" xfId="42855" xr:uid="{00000000-0005-0000-0000-000019A70000}"/>
    <cellStyle name="Vírgula 10 3 2 2 8" xfId="42856" xr:uid="{00000000-0005-0000-0000-00001AA70000}"/>
    <cellStyle name="Vírgula 10 3 2 2 9" xfId="42857" xr:uid="{00000000-0005-0000-0000-00001BA70000}"/>
    <cellStyle name="Vírgula 10 3 2 3" xfId="42858" xr:uid="{00000000-0005-0000-0000-00001CA70000}"/>
    <cellStyle name="Vírgula 10 3 2 3 2" xfId="42859" xr:uid="{00000000-0005-0000-0000-00001DA70000}"/>
    <cellStyle name="Vírgula 10 3 2 3 2 2" xfId="42860" xr:uid="{00000000-0005-0000-0000-00001EA70000}"/>
    <cellStyle name="Vírgula 10 3 2 3 2 2 2" xfId="42861" xr:uid="{00000000-0005-0000-0000-00001FA70000}"/>
    <cellStyle name="Vírgula 10 3 2 3 2 2 3" xfId="42862" xr:uid="{00000000-0005-0000-0000-000020A70000}"/>
    <cellStyle name="Vírgula 10 3 2 3 2 2 4" xfId="42863" xr:uid="{00000000-0005-0000-0000-000021A70000}"/>
    <cellStyle name="Vírgula 10 3 2 3 2 3" xfId="42864" xr:uid="{00000000-0005-0000-0000-000022A70000}"/>
    <cellStyle name="Vírgula 10 3 2 3 2 3 2" xfId="42865" xr:uid="{00000000-0005-0000-0000-000023A70000}"/>
    <cellStyle name="Vírgula 10 3 2 3 2 3 3" xfId="42866" xr:uid="{00000000-0005-0000-0000-000024A70000}"/>
    <cellStyle name="Vírgula 10 3 2 3 2 4" xfId="42867" xr:uid="{00000000-0005-0000-0000-000025A70000}"/>
    <cellStyle name="Vírgula 10 3 2 3 2 5" xfId="42868" xr:uid="{00000000-0005-0000-0000-000026A70000}"/>
    <cellStyle name="Vírgula 10 3 2 3 2 6" xfId="42869" xr:uid="{00000000-0005-0000-0000-000027A70000}"/>
    <cellStyle name="Vírgula 10 3 2 3 3" xfId="42870" xr:uid="{00000000-0005-0000-0000-000028A70000}"/>
    <cellStyle name="Vírgula 10 3 2 3 3 2" xfId="42871" xr:uid="{00000000-0005-0000-0000-000029A70000}"/>
    <cellStyle name="Vírgula 10 3 2 3 3 3" xfId="42872" xr:uid="{00000000-0005-0000-0000-00002AA70000}"/>
    <cellStyle name="Vírgula 10 3 2 3 3 4" xfId="42873" xr:uid="{00000000-0005-0000-0000-00002BA70000}"/>
    <cellStyle name="Vírgula 10 3 2 3 4" xfId="42874" xr:uid="{00000000-0005-0000-0000-00002CA70000}"/>
    <cellStyle name="Vírgula 10 3 2 3 4 2" xfId="42875" xr:uid="{00000000-0005-0000-0000-00002DA70000}"/>
    <cellStyle name="Vírgula 10 3 2 3 4 3" xfId="42876" xr:uid="{00000000-0005-0000-0000-00002EA70000}"/>
    <cellStyle name="Vírgula 10 3 2 3 4 4" xfId="42877" xr:uid="{00000000-0005-0000-0000-00002FA70000}"/>
    <cellStyle name="Vírgula 10 3 2 3 5" xfId="42878" xr:uid="{00000000-0005-0000-0000-000030A70000}"/>
    <cellStyle name="Vírgula 10 3 2 3 5 2" xfId="42879" xr:uid="{00000000-0005-0000-0000-000031A70000}"/>
    <cellStyle name="Vírgula 10 3 2 3 5 3" xfId="42880" xr:uid="{00000000-0005-0000-0000-000032A70000}"/>
    <cellStyle name="Vírgula 10 3 2 3 5 4" xfId="42881" xr:uid="{00000000-0005-0000-0000-000033A70000}"/>
    <cellStyle name="Vírgula 10 3 2 3 6" xfId="42882" xr:uid="{00000000-0005-0000-0000-000034A70000}"/>
    <cellStyle name="Vírgula 10 3 2 3 6 2" xfId="42883" xr:uid="{00000000-0005-0000-0000-000035A70000}"/>
    <cellStyle name="Vírgula 10 3 2 3 6 3" xfId="42884" xr:uid="{00000000-0005-0000-0000-000036A70000}"/>
    <cellStyle name="Vírgula 10 3 2 3 7" xfId="42885" xr:uid="{00000000-0005-0000-0000-000037A70000}"/>
    <cellStyle name="Vírgula 10 3 2 3 8" xfId="42886" xr:uid="{00000000-0005-0000-0000-000038A70000}"/>
    <cellStyle name="Vírgula 10 3 2 3 9" xfId="42887" xr:uid="{00000000-0005-0000-0000-000039A70000}"/>
    <cellStyle name="Vírgula 10 3 2 4" xfId="42888" xr:uid="{00000000-0005-0000-0000-00003AA70000}"/>
    <cellStyle name="Vírgula 10 3 2 4 2" xfId="42889" xr:uid="{00000000-0005-0000-0000-00003BA70000}"/>
    <cellStyle name="Vírgula 10 3 2 4 2 2" xfId="42890" xr:uid="{00000000-0005-0000-0000-00003CA70000}"/>
    <cellStyle name="Vírgula 10 3 2 4 2 3" xfId="42891" xr:uid="{00000000-0005-0000-0000-00003DA70000}"/>
    <cellStyle name="Vírgula 10 3 2 4 2 4" xfId="42892" xr:uid="{00000000-0005-0000-0000-00003EA70000}"/>
    <cellStyle name="Vírgula 10 3 2 4 3" xfId="42893" xr:uid="{00000000-0005-0000-0000-00003FA70000}"/>
    <cellStyle name="Vírgula 10 3 2 4 3 2" xfId="42894" xr:uid="{00000000-0005-0000-0000-000040A70000}"/>
    <cellStyle name="Vírgula 10 3 2 4 3 3" xfId="42895" xr:uid="{00000000-0005-0000-0000-000041A70000}"/>
    <cellStyle name="Vírgula 10 3 2 4 4" xfId="42896" xr:uid="{00000000-0005-0000-0000-000042A70000}"/>
    <cellStyle name="Vírgula 10 3 2 4 5" xfId="42897" xr:uid="{00000000-0005-0000-0000-000043A70000}"/>
    <cellStyle name="Vírgula 10 3 2 4 6" xfId="42898" xr:uid="{00000000-0005-0000-0000-000044A70000}"/>
    <cellStyle name="Vírgula 10 3 2 5" xfId="42899" xr:uid="{00000000-0005-0000-0000-000045A70000}"/>
    <cellStyle name="Vírgula 10 3 2 5 2" xfId="42900" xr:uid="{00000000-0005-0000-0000-000046A70000}"/>
    <cellStyle name="Vírgula 10 3 2 5 3" xfId="42901" xr:uid="{00000000-0005-0000-0000-000047A70000}"/>
    <cellStyle name="Vírgula 10 3 2 5 4" xfId="42902" xr:uid="{00000000-0005-0000-0000-000048A70000}"/>
    <cellStyle name="Vírgula 10 3 2 6" xfId="42903" xr:uid="{00000000-0005-0000-0000-000049A70000}"/>
    <cellStyle name="Vírgula 10 3 2 6 2" xfId="42904" xr:uid="{00000000-0005-0000-0000-00004AA70000}"/>
    <cellStyle name="Vírgula 10 3 2 6 3" xfId="42905" xr:uid="{00000000-0005-0000-0000-00004BA70000}"/>
    <cellStyle name="Vírgula 10 3 2 6 4" xfId="42906" xr:uid="{00000000-0005-0000-0000-00004CA70000}"/>
    <cellStyle name="Vírgula 10 3 2 7" xfId="42907" xr:uid="{00000000-0005-0000-0000-00004DA70000}"/>
    <cellStyle name="Vírgula 10 3 2 7 2" xfId="42908" xr:uid="{00000000-0005-0000-0000-00004EA70000}"/>
    <cellStyle name="Vírgula 10 3 2 7 3" xfId="42909" xr:uid="{00000000-0005-0000-0000-00004FA70000}"/>
    <cellStyle name="Vírgula 10 3 2 7 4" xfId="42910" xr:uid="{00000000-0005-0000-0000-000050A70000}"/>
    <cellStyle name="Vírgula 10 3 2 8" xfId="42911" xr:uid="{00000000-0005-0000-0000-000051A70000}"/>
    <cellStyle name="Vírgula 10 3 2 8 2" xfId="42912" xr:uid="{00000000-0005-0000-0000-000052A70000}"/>
    <cellStyle name="Vírgula 10 3 2 8 3" xfId="42913" xr:uid="{00000000-0005-0000-0000-000053A70000}"/>
    <cellStyle name="Vírgula 10 3 2 9" xfId="42914" xr:uid="{00000000-0005-0000-0000-000054A70000}"/>
    <cellStyle name="Vírgula 10 3 3" xfId="42915" xr:uid="{00000000-0005-0000-0000-000055A70000}"/>
    <cellStyle name="Vírgula 10 3 3 10" xfId="42916" xr:uid="{00000000-0005-0000-0000-000056A70000}"/>
    <cellStyle name="Vírgula 10 3 3 2" xfId="42917" xr:uid="{00000000-0005-0000-0000-000057A70000}"/>
    <cellStyle name="Vírgula 10 3 3 2 2" xfId="42918" xr:uid="{00000000-0005-0000-0000-000058A70000}"/>
    <cellStyle name="Vírgula 10 3 3 2 2 2" xfId="42919" xr:uid="{00000000-0005-0000-0000-000059A70000}"/>
    <cellStyle name="Vírgula 10 3 3 2 2 2 2" xfId="42920" xr:uid="{00000000-0005-0000-0000-00005AA70000}"/>
    <cellStyle name="Vírgula 10 3 3 2 2 2 3" xfId="42921" xr:uid="{00000000-0005-0000-0000-00005BA70000}"/>
    <cellStyle name="Vírgula 10 3 3 2 2 2 4" xfId="42922" xr:uid="{00000000-0005-0000-0000-00005CA70000}"/>
    <cellStyle name="Vírgula 10 3 3 2 2 3" xfId="42923" xr:uid="{00000000-0005-0000-0000-00005DA70000}"/>
    <cellStyle name="Vírgula 10 3 3 2 2 3 2" xfId="42924" xr:uid="{00000000-0005-0000-0000-00005EA70000}"/>
    <cellStyle name="Vírgula 10 3 3 2 2 3 3" xfId="42925" xr:uid="{00000000-0005-0000-0000-00005FA70000}"/>
    <cellStyle name="Vírgula 10 3 3 2 2 4" xfId="42926" xr:uid="{00000000-0005-0000-0000-000060A70000}"/>
    <cellStyle name="Vírgula 10 3 3 2 2 5" xfId="42927" xr:uid="{00000000-0005-0000-0000-000061A70000}"/>
    <cellStyle name="Vírgula 10 3 3 2 2 6" xfId="42928" xr:uid="{00000000-0005-0000-0000-000062A70000}"/>
    <cellStyle name="Vírgula 10 3 3 2 3" xfId="42929" xr:uid="{00000000-0005-0000-0000-000063A70000}"/>
    <cellStyle name="Vírgula 10 3 3 2 3 2" xfId="42930" xr:uid="{00000000-0005-0000-0000-000064A70000}"/>
    <cellStyle name="Vírgula 10 3 3 2 3 3" xfId="42931" xr:uid="{00000000-0005-0000-0000-000065A70000}"/>
    <cellStyle name="Vírgula 10 3 3 2 3 4" xfId="42932" xr:uid="{00000000-0005-0000-0000-000066A70000}"/>
    <cellStyle name="Vírgula 10 3 3 2 4" xfId="42933" xr:uid="{00000000-0005-0000-0000-000067A70000}"/>
    <cellStyle name="Vírgula 10 3 3 2 4 2" xfId="42934" xr:uid="{00000000-0005-0000-0000-000068A70000}"/>
    <cellStyle name="Vírgula 10 3 3 2 4 3" xfId="42935" xr:uid="{00000000-0005-0000-0000-000069A70000}"/>
    <cellStyle name="Vírgula 10 3 3 2 4 4" xfId="42936" xr:uid="{00000000-0005-0000-0000-00006AA70000}"/>
    <cellStyle name="Vírgula 10 3 3 2 5" xfId="42937" xr:uid="{00000000-0005-0000-0000-00006BA70000}"/>
    <cellStyle name="Vírgula 10 3 3 2 5 2" xfId="42938" xr:uid="{00000000-0005-0000-0000-00006CA70000}"/>
    <cellStyle name="Vírgula 10 3 3 2 5 3" xfId="42939" xr:uid="{00000000-0005-0000-0000-00006DA70000}"/>
    <cellStyle name="Vírgula 10 3 3 2 5 4" xfId="42940" xr:uid="{00000000-0005-0000-0000-00006EA70000}"/>
    <cellStyle name="Vírgula 10 3 3 2 6" xfId="42941" xr:uid="{00000000-0005-0000-0000-00006FA70000}"/>
    <cellStyle name="Vírgula 10 3 3 2 6 2" xfId="42942" xr:uid="{00000000-0005-0000-0000-000070A70000}"/>
    <cellStyle name="Vírgula 10 3 3 2 6 3" xfId="42943" xr:uid="{00000000-0005-0000-0000-000071A70000}"/>
    <cellStyle name="Vírgula 10 3 3 2 7" xfId="42944" xr:uid="{00000000-0005-0000-0000-000072A70000}"/>
    <cellStyle name="Vírgula 10 3 3 2 8" xfId="42945" xr:uid="{00000000-0005-0000-0000-000073A70000}"/>
    <cellStyle name="Vírgula 10 3 3 2 9" xfId="42946" xr:uid="{00000000-0005-0000-0000-000074A70000}"/>
    <cellStyle name="Vírgula 10 3 3 3" xfId="42947" xr:uid="{00000000-0005-0000-0000-000075A70000}"/>
    <cellStyle name="Vírgula 10 3 3 3 2" xfId="42948" xr:uid="{00000000-0005-0000-0000-000076A70000}"/>
    <cellStyle name="Vírgula 10 3 3 3 2 2" xfId="42949" xr:uid="{00000000-0005-0000-0000-000077A70000}"/>
    <cellStyle name="Vírgula 10 3 3 3 2 3" xfId="42950" xr:uid="{00000000-0005-0000-0000-000078A70000}"/>
    <cellStyle name="Vírgula 10 3 3 3 2 4" xfId="42951" xr:uid="{00000000-0005-0000-0000-000079A70000}"/>
    <cellStyle name="Vírgula 10 3 3 3 3" xfId="42952" xr:uid="{00000000-0005-0000-0000-00007AA70000}"/>
    <cellStyle name="Vírgula 10 3 3 3 3 2" xfId="42953" xr:uid="{00000000-0005-0000-0000-00007BA70000}"/>
    <cellStyle name="Vírgula 10 3 3 3 3 3" xfId="42954" xr:uid="{00000000-0005-0000-0000-00007CA70000}"/>
    <cellStyle name="Vírgula 10 3 3 3 4" xfId="42955" xr:uid="{00000000-0005-0000-0000-00007DA70000}"/>
    <cellStyle name="Vírgula 10 3 3 3 5" xfId="42956" xr:uid="{00000000-0005-0000-0000-00007EA70000}"/>
    <cellStyle name="Vírgula 10 3 3 3 6" xfId="42957" xr:uid="{00000000-0005-0000-0000-00007FA70000}"/>
    <cellStyle name="Vírgula 10 3 3 4" xfId="42958" xr:uid="{00000000-0005-0000-0000-000080A70000}"/>
    <cellStyle name="Vírgula 10 3 3 4 2" xfId="42959" xr:uid="{00000000-0005-0000-0000-000081A70000}"/>
    <cellStyle name="Vírgula 10 3 3 4 3" xfId="42960" xr:uid="{00000000-0005-0000-0000-000082A70000}"/>
    <cellStyle name="Vírgula 10 3 3 4 4" xfId="42961" xr:uid="{00000000-0005-0000-0000-000083A70000}"/>
    <cellStyle name="Vírgula 10 3 3 5" xfId="42962" xr:uid="{00000000-0005-0000-0000-000084A70000}"/>
    <cellStyle name="Vírgula 10 3 3 5 2" xfId="42963" xr:uid="{00000000-0005-0000-0000-000085A70000}"/>
    <cellStyle name="Vírgula 10 3 3 5 3" xfId="42964" xr:uid="{00000000-0005-0000-0000-000086A70000}"/>
    <cellStyle name="Vírgula 10 3 3 5 4" xfId="42965" xr:uid="{00000000-0005-0000-0000-000087A70000}"/>
    <cellStyle name="Vírgula 10 3 3 6" xfId="42966" xr:uid="{00000000-0005-0000-0000-000088A70000}"/>
    <cellStyle name="Vírgula 10 3 3 6 2" xfId="42967" xr:uid="{00000000-0005-0000-0000-000089A70000}"/>
    <cellStyle name="Vírgula 10 3 3 6 3" xfId="42968" xr:uid="{00000000-0005-0000-0000-00008AA70000}"/>
    <cellStyle name="Vírgula 10 3 3 6 4" xfId="42969" xr:uid="{00000000-0005-0000-0000-00008BA70000}"/>
    <cellStyle name="Vírgula 10 3 3 7" xfId="42970" xr:uid="{00000000-0005-0000-0000-00008CA70000}"/>
    <cellStyle name="Vírgula 10 3 3 7 2" xfId="42971" xr:uid="{00000000-0005-0000-0000-00008DA70000}"/>
    <cellStyle name="Vírgula 10 3 3 7 3" xfId="42972" xr:uid="{00000000-0005-0000-0000-00008EA70000}"/>
    <cellStyle name="Vírgula 10 3 3 8" xfId="42973" xr:uid="{00000000-0005-0000-0000-00008FA70000}"/>
    <cellStyle name="Vírgula 10 3 3 9" xfId="42974" xr:uid="{00000000-0005-0000-0000-000090A70000}"/>
    <cellStyle name="Vírgula 10 3 4" xfId="42975" xr:uid="{00000000-0005-0000-0000-000091A70000}"/>
    <cellStyle name="Vírgula 10 3 4 2" xfId="42976" xr:uid="{00000000-0005-0000-0000-000092A70000}"/>
    <cellStyle name="Vírgula 10 3 4 2 2" xfId="42977" xr:uid="{00000000-0005-0000-0000-000093A70000}"/>
    <cellStyle name="Vírgula 10 3 4 2 2 2" xfId="42978" xr:uid="{00000000-0005-0000-0000-000094A70000}"/>
    <cellStyle name="Vírgula 10 3 4 2 2 3" xfId="42979" xr:uid="{00000000-0005-0000-0000-000095A70000}"/>
    <cellStyle name="Vírgula 10 3 4 2 2 4" xfId="42980" xr:uid="{00000000-0005-0000-0000-000096A70000}"/>
    <cellStyle name="Vírgula 10 3 4 2 3" xfId="42981" xr:uid="{00000000-0005-0000-0000-000097A70000}"/>
    <cellStyle name="Vírgula 10 3 4 2 3 2" xfId="42982" xr:uid="{00000000-0005-0000-0000-000098A70000}"/>
    <cellStyle name="Vírgula 10 3 4 2 3 3" xfId="42983" xr:uid="{00000000-0005-0000-0000-000099A70000}"/>
    <cellStyle name="Vírgula 10 3 4 2 4" xfId="42984" xr:uid="{00000000-0005-0000-0000-00009AA70000}"/>
    <cellStyle name="Vírgula 10 3 4 2 5" xfId="42985" xr:uid="{00000000-0005-0000-0000-00009BA70000}"/>
    <cellStyle name="Vírgula 10 3 4 2 6" xfId="42986" xr:uid="{00000000-0005-0000-0000-00009CA70000}"/>
    <cellStyle name="Vírgula 10 3 4 3" xfId="42987" xr:uid="{00000000-0005-0000-0000-00009DA70000}"/>
    <cellStyle name="Vírgula 10 3 4 3 2" xfId="42988" xr:uid="{00000000-0005-0000-0000-00009EA70000}"/>
    <cellStyle name="Vírgula 10 3 4 3 3" xfId="42989" xr:uid="{00000000-0005-0000-0000-00009FA70000}"/>
    <cellStyle name="Vírgula 10 3 4 3 4" xfId="42990" xr:uid="{00000000-0005-0000-0000-0000A0A70000}"/>
    <cellStyle name="Vírgula 10 3 4 4" xfId="42991" xr:uid="{00000000-0005-0000-0000-0000A1A70000}"/>
    <cellStyle name="Vírgula 10 3 4 4 2" xfId="42992" xr:uid="{00000000-0005-0000-0000-0000A2A70000}"/>
    <cellStyle name="Vírgula 10 3 4 4 3" xfId="42993" xr:uid="{00000000-0005-0000-0000-0000A3A70000}"/>
    <cellStyle name="Vírgula 10 3 4 4 4" xfId="42994" xr:uid="{00000000-0005-0000-0000-0000A4A70000}"/>
    <cellStyle name="Vírgula 10 3 4 5" xfId="42995" xr:uid="{00000000-0005-0000-0000-0000A5A70000}"/>
    <cellStyle name="Vírgula 10 3 4 5 2" xfId="42996" xr:uid="{00000000-0005-0000-0000-0000A6A70000}"/>
    <cellStyle name="Vírgula 10 3 4 5 3" xfId="42997" xr:uid="{00000000-0005-0000-0000-0000A7A70000}"/>
    <cellStyle name="Vírgula 10 3 4 5 4" xfId="42998" xr:uid="{00000000-0005-0000-0000-0000A8A70000}"/>
    <cellStyle name="Vírgula 10 3 4 6" xfId="42999" xr:uid="{00000000-0005-0000-0000-0000A9A70000}"/>
    <cellStyle name="Vírgula 10 3 4 6 2" xfId="43000" xr:uid="{00000000-0005-0000-0000-0000AAA70000}"/>
    <cellStyle name="Vírgula 10 3 4 6 3" xfId="43001" xr:uid="{00000000-0005-0000-0000-0000ABA70000}"/>
    <cellStyle name="Vírgula 10 3 4 7" xfId="43002" xr:uid="{00000000-0005-0000-0000-0000ACA70000}"/>
    <cellStyle name="Vírgula 10 3 4 8" xfId="43003" xr:uid="{00000000-0005-0000-0000-0000ADA70000}"/>
    <cellStyle name="Vírgula 10 3 4 9" xfId="43004" xr:uid="{00000000-0005-0000-0000-0000AEA70000}"/>
    <cellStyle name="Vírgula 10 3 5" xfId="43005" xr:uid="{00000000-0005-0000-0000-0000AFA70000}"/>
    <cellStyle name="Vírgula 10 3 5 2" xfId="43006" xr:uid="{00000000-0005-0000-0000-0000B0A70000}"/>
    <cellStyle name="Vírgula 10 3 5 2 2" xfId="43007" xr:uid="{00000000-0005-0000-0000-0000B1A70000}"/>
    <cellStyle name="Vírgula 10 3 5 2 2 2" xfId="43008" xr:uid="{00000000-0005-0000-0000-0000B2A70000}"/>
    <cellStyle name="Vírgula 10 3 5 2 2 3" xfId="43009" xr:uid="{00000000-0005-0000-0000-0000B3A70000}"/>
    <cellStyle name="Vírgula 10 3 5 2 2 4" xfId="43010" xr:uid="{00000000-0005-0000-0000-0000B4A70000}"/>
    <cellStyle name="Vírgula 10 3 5 2 3" xfId="43011" xr:uid="{00000000-0005-0000-0000-0000B5A70000}"/>
    <cellStyle name="Vírgula 10 3 5 2 3 2" xfId="43012" xr:uid="{00000000-0005-0000-0000-0000B6A70000}"/>
    <cellStyle name="Vírgula 10 3 5 2 3 3" xfId="43013" xr:uid="{00000000-0005-0000-0000-0000B7A70000}"/>
    <cellStyle name="Vírgula 10 3 5 2 4" xfId="43014" xr:uid="{00000000-0005-0000-0000-0000B8A70000}"/>
    <cellStyle name="Vírgula 10 3 5 2 5" xfId="43015" xr:uid="{00000000-0005-0000-0000-0000B9A70000}"/>
    <cellStyle name="Vírgula 10 3 5 2 6" xfId="43016" xr:uid="{00000000-0005-0000-0000-0000BAA70000}"/>
    <cellStyle name="Vírgula 10 3 5 3" xfId="43017" xr:uid="{00000000-0005-0000-0000-0000BBA70000}"/>
    <cellStyle name="Vírgula 10 3 5 3 2" xfId="43018" xr:uid="{00000000-0005-0000-0000-0000BCA70000}"/>
    <cellStyle name="Vírgula 10 3 5 3 3" xfId="43019" xr:uid="{00000000-0005-0000-0000-0000BDA70000}"/>
    <cellStyle name="Vírgula 10 3 5 3 4" xfId="43020" xr:uid="{00000000-0005-0000-0000-0000BEA70000}"/>
    <cellStyle name="Vírgula 10 3 5 4" xfId="43021" xr:uid="{00000000-0005-0000-0000-0000BFA70000}"/>
    <cellStyle name="Vírgula 10 3 5 4 2" xfId="43022" xr:uid="{00000000-0005-0000-0000-0000C0A70000}"/>
    <cellStyle name="Vírgula 10 3 5 4 3" xfId="43023" xr:uid="{00000000-0005-0000-0000-0000C1A70000}"/>
    <cellStyle name="Vírgula 10 3 5 4 4" xfId="43024" xr:uid="{00000000-0005-0000-0000-0000C2A70000}"/>
    <cellStyle name="Vírgula 10 3 5 5" xfId="43025" xr:uid="{00000000-0005-0000-0000-0000C3A70000}"/>
    <cellStyle name="Vírgula 10 3 5 5 2" xfId="43026" xr:uid="{00000000-0005-0000-0000-0000C4A70000}"/>
    <cellStyle name="Vírgula 10 3 5 5 3" xfId="43027" xr:uid="{00000000-0005-0000-0000-0000C5A70000}"/>
    <cellStyle name="Vírgula 10 3 5 5 4" xfId="43028" xr:uid="{00000000-0005-0000-0000-0000C6A70000}"/>
    <cellStyle name="Vírgula 10 3 5 6" xfId="43029" xr:uid="{00000000-0005-0000-0000-0000C7A70000}"/>
    <cellStyle name="Vírgula 10 3 5 6 2" xfId="43030" xr:uid="{00000000-0005-0000-0000-0000C8A70000}"/>
    <cellStyle name="Vírgula 10 3 5 6 3" xfId="43031" xr:uid="{00000000-0005-0000-0000-0000C9A70000}"/>
    <cellStyle name="Vírgula 10 3 5 7" xfId="43032" xr:uid="{00000000-0005-0000-0000-0000CAA70000}"/>
    <cellStyle name="Vírgula 10 3 5 8" xfId="43033" xr:uid="{00000000-0005-0000-0000-0000CBA70000}"/>
    <cellStyle name="Vírgula 10 3 5 9" xfId="43034" xr:uid="{00000000-0005-0000-0000-0000CCA70000}"/>
    <cellStyle name="Vírgula 10 3 6" xfId="43035" xr:uid="{00000000-0005-0000-0000-0000CDA70000}"/>
    <cellStyle name="Vírgula 10 3 6 2" xfId="43036" xr:uid="{00000000-0005-0000-0000-0000CEA70000}"/>
    <cellStyle name="Vírgula 10 3 6 2 2" xfId="43037" xr:uid="{00000000-0005-0000-0000-0000CFA70000}"/>
    <cellStyle name="Vírgula 10 3 6 2 2 2" xfId="43038" xr:uid="{00000000-0005-0000-0000-0000D0A70000}"/>
    <cellStyle name="Vírgula 10 3 6 2 2 3" xfId="43039" xr:uid="{00000000-0005-0000-0000-0000D1A70000}"/>
    <cellStyle name="Vírgula 10 3 6 2 2 4" xfId="43040" xr:uid="{00000000-0005-0000-0000-0000D2A70000}"/>
    <cellStyle name="Vírgula 10 3 6 2 3" xfId="43041" xr:uid="{00000000-0005-0000-0000-0000D3A70000}"/>
    <cellStyle name="Vírgula 10 3 6 2 3 2" xfId="43042" xr:uid="{00000000-0005-0000-0000-0000D4A70000}"/>
    <cellStyle name="Vírgula 10 3 6 2 3 3" xfId="43043" xr:uid="{00000000-0005-0000-0000-0000D5A70000}"/>
    <cellStyle name="Vírgula 10 3 6 2 4" xfId="43044" xr:uid="{00000000-0005-0000-0000-0000D6A70000}"/>
    <cellStyle name="Vírgula 10 3 6 2 5" xfId="43045" xr:uid="{00000000-0005-0000-0000-0000D7A70000}"/>
    <cellStyle name="Vírgula 10 3 6 2 6" xfId="43046" xr:uid="{00000000-0005-0000-0000-0000D8A70000}"/>
    <cellStyle name="Vírgula 10 3 6 3" xfId="43047" xr:uid="{00000000-0005-0000-0000-0000D9A70000}"/>
    <cellStyle name="Vírgula 10 3 6 3 2" xfId="43048" xr:uid="{00000000-0005-0000-0000-0000DAA70000}"/>
    <cellStyle name="Vírgula 10 3 6 3 3" xfId="43049" xr:uid="{00000000-0005-0000-0000-0000DBA70000}"/>
    <cellStyle name="Vírgula 10 3 6 3 4" xfId="43050" xr:uid="{00000000-0005-0000-0000-0000DCA70000}"/>
    <cellStyle name="Vírgula 10 3 6 4" xfId="43051" xr:uid="{00000000-0005-0000-0000-0000DDA70000}"/>
    <cellStyle name="Vírgula 10 3 6 4 2" xfId="43052" xr:uid="{00000000-0005-0000-0000-0000DEA70000}"/>
    <cellStyle name="Vírgula 10 3 6 4 3" xfId="43053" xr:uid="{00000000-0005-0000-0000-0000DFA70000}"/>
    <cellStyle name="Vírgula 10 3 6 4 4" xfId="43054" xr:uid="{00000000-0005-0000-0000-0000E0A70000}"/>
    <cellStyle name="Vírgula 10 3 6 5" xfId="43055" xr:uid="{00000000-0005-0000-0000-0000E1A70000}"/>
    <cellStyle name="Vírgula 10 3 6 5 2" xfId="43056" xr:uid="{00000000-0005-0000-0000-0000E2A70000}"/>
    <cellStyle name="Vírgula 10 3 6 5 3" xfId="43057" xr:uid="{00000000-0005-0000-0000-0000E3A70000}"/>
    <cellStyle name="Vírgula 10 3 6 6" xfId="43058" xr:uid="{00000000-0005-0000-0000-0000E4A70000}"/>
    <cellStyle name="Vírgula 10 3 6 7" xfId="43059" xr:uid="{00000000-0005-0000-0000-0000E5A70000}"/>
    <cellStyle name="Vírgula 10 3 6 8" xfId="43060" xr:uid="{00000000-0005-0000-0000-0000E6A70000}"/>
    <cellStyle name="Vírgula 10 3 7" xfId="43061" xr:uid="{00000000-0005-0000-0000-0000E7A70000}"/>
    <cellStyle name="Vírgula 10 3 7 2" xfId="43062" xr:uid="{00000000-0005-0000-0000-0000E8A70000}"/>
    <cellStyle name="Vírgula 10 3 7 2 2" xfId="43063" xr:uid="{00000000-0005-0000-0000-0000E9A70000}"/>
    <cellStyle name="Vírgula 10 3 7 2 3" xfId="43064" xr:uid="{00000000-0005-0000-0000-0000EAA70000}"/>
    <cellStyle name="Vírgula 10 3 7 2 4" xfId="43065" xr:uid="{00000000-0005-0000-0000-0000EBA70000}"/>
    <cellStyle name="Vírgula 10 3 7 3" xfId="43066" xr:uid="{00000000-0005-0000-0000-0000ECA70000}"/>
    <cellStyle name="Vírgula 10 3 7 3 2" xfId="43067" xr:uid="{00000000-0005-0000-0000-0000EDA70000}"/>
    <cellStyle name="Vírgula 10 3 7 3 3" xfId="43068" xr:uid="{00000000-0005-0000-0000-0000EEA70000}"/>
    <cellStyle name="Vírgula 10 3 7 4" xfId="43069" xr:uid="{00000000-0005-0000-0000-0000EFA70000}"/>
    <cellStyle name="Vírgula 10 3 7 5" xfId="43070" xr:uid="{00000000-0005-0000-0000-0000F0A70000}"/>
    <cellStyle name="Vírgula 10 3 7 6" xfId="43071" xr:uid="{00000000-0005-0000-0000-0000F1A70000}"/>
    <cellStyle name="Vírgula 10 3 8" xfId="43072" xr:uid="{00000000-0005-0000-0000-0000F2A70000}"/>
    <cellStyle name="Vírgula 10 3 8 2" xfId="43073" xr:uid="{00000000-0005-0000-0000-0000F3A70000}"/>
    <cellStyle name="Vírgula 10 3 8 3" xfId="43074" xr:uid="{00000000-0005-0000-0000-0000F4A70000}"/>
    <cellStyle name="Vírgula 10 3 8 4" xfId="43075" xr:uid="{00000000-0005-0000-0000-0000F5A70000}"/>
    <cellStyle name="Vírgula 10 3 9" xfId="43076" xr:uid="{00000000-0005-0000-0000-0000F6A70000}"/>
    <cellStyle name="Vírgula 10 3 9 2" xfId="43077" xr:uid="{00000000-0005-0000-0000-0000F7A70000}"/>
    <cellStyle name="Vírgula 10 3 9 3" xfId="43078" xr:uid="{00000000-0005-0000-0000-0000F8A70000}"/>
    <cellStyle name="Vírgula 10 3 9 4" xfId="43079" xr:uid="{00000000-0005-0000-0000-0000F9A70000}"/>
    <cellStyle name="Vírgula 10 4" xfId="334" xr:uid="{00000000-0005-0000-0000-0000FAA70000}"/>
    <cellStyle name="Vírgula 10 4 10" xfId="43080" xr:uid="{00000000-0005-0000-0000-0000FBA70000}"/>
    <cellStyle name="Vírgula 10 4 10 2" xfId="43081" xr:uid="{00000000-0005-0000-0000-0000FCA70000}"/>
    <cellStyle name="Vírgula 10 4 10 3" xfId="43082" xr:uid="{00000000-0005-0000-0000-0000FDA70000}"/>
    <cellStyle name="Vírgula 10 4 10 4" xfId="43083" xr:uid="{00000000-0005-0000-0000-0000FEA70000}"/>
    <cellStyle name="Vírgula 10 4 11" xfId="43084" xr:uid="{00000000-0005-0000-0000-0000FFA70000}"/>
    <cellStyle name="Vírgula 10 4 11 2" xfId="43085" xr:uid="{00000000-0005-0000-0000-000000A80000}"/>
    <cellStyle name="Vírgula 10 4 11 3" xfId="43086" xr:uid="{00000000-0005-0000-0000-000001A80000}"/>
    <cellStyle name="Vírgula 10 4 12" xfId="43087" xr:uid="{00000000-0005-0000-0000-000002A80000}"/>
    <cellStyle name="Vírgula 10 4 13" xfId="43088" xr:uid="{00000000-0005-0000-0000-000003A80000}"/>
    <cellStyle name="Vírgula 10 4 14" xfId="43089" xr:uid="{00000000-0005-0000-0000-000004A80000}"/>
    <cellStyle name="Vírgula 10 4 2" xfId="43090" xr:uid="{00000000-0005-0000-0000-000005A80000}"/>
    <cellStyle name="Vírgula 10 4 2 10" xfId="43091" xr:uid="{00000000-0005-0000-0000-000006A80000}"/>
    <cellStyle name="Vírgula 10 4 2 11" xfId="43092" xr:uid="{00000000-0005-0000-0000-000007A80000}"/>
    <cellStyle name="Vírgula 10 4 2 2" xfId="43093" xr:uid="{00000000-0005-0000-0000-000008A80000}"/>
    <cellStyle name="Vírgula 10 4 2 2 10" xfId="43094" xr:uid="{00000000-0005-0000-0000-000009A80000}"/>
    <cellStyle name="Vírgula 10 4 2 2 2" xfId="43095" xr:uid="{00000000-0005-0000-0000-00000AA80000}"/>
    <cellStyle name="Vírgula 10 4 2 2 2 2" xfId="43096" xr:uid="{00000000-0005-0000-0000-00000BA80000}"/>
    <cellStyle name="Vírgula 10 4 2 2 2 2 2" xfId="43097" xr:uid="{00000000-0005-0000-0000-00000CA80000}"/>
    <cellStyle name="Vírgula 10 4 2 2 2 2 2 2" xfId="43098" xr:uid="{00000000-0005-0000-0000-00000DA80000}"/>
    <cellStyle name="Vírgula 10 4 2 2 2 2 2 3" xfId="43099" xr:uid="{00000000-0005-0000-0000-00000EA80000}"/>
    <cellStyle name="Vírgula 10 4 2 2 2 2 2 4" xfId="43100" xr:uid="{00000000-0005-0000-0000-00000FA80000}"/>
    <cellStyle name="Vírgula 10 4 2 2 2 2 3" xfId="43101" xr:uid="{00000000-0005-0000-0000-000010A80000}"/>
    <cellStyle name="Vírgula 10 4 2 2 2 2 3 2" xfId="43102" xr:uid="{00000000-0005-0000-0000-000011A80000}"/>
    <cellStyle name="Vírgula 10 4 2 2 2 2 3 3" xfId="43103" xr:uid="{00000000-0005-0000-0000-000012A80000}"/>
    <cellStyle name="Vírgula 10 4 2 2 2 2 4" xfId="43104" xr:uid="{00000000-0005-0000-0000-000013A80000}"/>
    <cellStyle name="Vírgula 10 4 2 2 2 2 5" xfId="43105" xr:uid="{00000000-0005-0000-0000-000014A80000}"/>
    <cellStyle name="Vírgula 10 4 2 2 2 2 6" xfId="43106" xr:uid="{00000000-0005-0000-0000-000015A80000}"/>
    <cellStyle name="Vírgula 10 4 2 2 2 3" xfId="43107" xr:uid="{00000000-0005-0000-0000-000016A80000}"/>
    <cellStyle name="Vírgula 10 4 2 2 2 3 2" xfId="43108" xr:uid="{00000000-0005-0000-0000-000017A80000}"/>
    <cellStyle name="Vírgula 10 4 2 2 2 3 3" xfId="43109" xr:uid="{00000000-0005-0000-0000-000018A80000}"/>
    <cellStyle name="Vírgula 10 4 2 2 2 3 4" xfId="43110" xr:uid="{00000000-0005-0000-0000-000019A80000}"/>
    <cellStyle name="Vírgula 10 4 2 2 2 4" xfId="43111" xr:uid="{00000000-0005-0000-0000-00001AA80000}"/>
    <cellStyle name="Vírgula 10 4 2 2 2 4 2" xfId="43112" xr:uid="{00000000-0005-0000-0000-00001BA80000}"/>
    <cellStyle name="Vírgula 10 4 2 2 2 4 3" xfId="43113" xr:uid="{00000000-0005-0000-0000-00001CA80000}"/>
    <cellStyle name="Vírgula 10 4 2 2 2 4 4" xfId="43114" xr:uid="{00000000-0005-0000-0000-00001DA80000}"/>
    <cellStyle name="Vírgula 10 4 2 2 2 5" xfId="43115" xr:uid="{00000000-0005-0000-0000-00001EA80000}"/>
    <cellStyle name="Vírgula 10 4 2 2 2 5 2" xfId="43116" xr:uid="{00000000-0005-0000-0000-00001FA80000}"/>
    <cellStyle name="Vírgula 10 4 2 2 2 5 3" xfId="43117" xr:uid="{00000000-0005-0000-0000-000020A80000}"/>
    <cellStyle name="Vírgula 10 4 2 2 2 5 4" xfId="43118" xr:uid="{00000000-0005-0000-0000-000021A80000}"/>
    <cellStyle name="Vírgula 10 4 2 2 2 6" xfId="43119" xr:uid="{00000000-0005-0000-0000-000022A80000}"/>
    <cellStyle name="Vírgula 10 4 2 2 2 6 2" xfId="43120" xr:uid="{00000000-0005-0000-0000-000023A80000}"/>
    <cellStyle name="Vírgula 10 4 2 2 2 6 3" xfId="43121" xr:uid="{00000000-0005-0000-0000-000024A80000}"/>
    <cellStyle name="Vírgula 10 4 2 2 2 7" xfId="43122" xr:uid="{00000000-0005-0000-0000-000025A80000}"/>
    <cellStyle name="Vírgula 10 4 2 2 2 8" xfId="43123" xr:uid="{00000000-0005-0000-0000-000026A80000}"/>
    <cellStyle name="Vírgula 10 4 2 2 2 9" xfId="43124" xr:uid="{00000000-0005-0000-0000-000027A80000}"/>
    <cellStyle name="Vírgula 10 4 2 2 3" xfId="43125" xr:uid="{00000000-0005-0000-0000-000028A80000}"/>
    <cellStyle name="Vírgula 10 4 2 2 3 2" xfId="43126" xr:uid="{00000000-0005-0000-0000-000029A80000}"/>
    <cellStyle name="Vírgula 10 4 2 2 3 2 2" xfId="43127" xr:uid="{00000000-0005-0000-0000-00002AA80000}"/>
    <cellStyle name="Vírgula 10 4 2 2 3 2 3" xfId="43128" xr:uid="{00000000-0005-0000-0000-00002BA80000}"/>
    <cellStyle name="Vírgula 10 4 2 2 3 2 4" xfId="43129" xr:uid="{00000000-0005-0000-0000-00002CA80000}"/>
    <cellStyle name="Vírgula 10 4 2 2 3 3" xfId="43130" xr:uid="{00000000-0005-0000-0000-00002DA80000}"/>
    <cellStyle name="Vírgula 10 4 2 2 3 3 2" xfId="43131" xr:uid="{00000000-0005-0000-0000-00002EA80000}"/>
    <cellStyle name="Vírgula 10 4 2 2 3 3 3" xfId="43132" xr:uid="{00000000-0005-0000-0000-00002FA80000}"/>
    <cellStyle name="Vírgula 10 4 2 2 3 4" xfId="43133" xr:uid="{00000000-0005-0000-0000-000030A80000}"/>
    <cellStyle name="Vírgula 10 4 2 2 3 5" xfId="43134" xr:uid="{00000000-0005-0000-0000-000031A80000}"/>
    <cellStyle name="Vírgula 10 4 2 2 3 6" xfId="43135" xr:uid="{00000000-0005-0000-0000-000032A80000}"/>
    <cellStyle name="Vírgula 10 4 2 2 4" xfId="43136" xr:uid="{00000000-0005-0000-0000-000033A80000}"/>
    <cellStyle name="Vírgula 10 4 2 2 4 2" xfId="43137" xr:uid="{00000000-0005-0000-0000-000034A80000}"/>
    <cellStyle name="Vírgula 10 4 2 2 4 3" xfId="43138" xr:uid="{00000000-0005-0000-0000-000035A80000}"/>
    <cellStyle name="Vírgula 10 4 2 2 4 4" xfId="43139" xr:uid="{00000000-0005-0000-0000-000036A80000}"/>
    <cellStyle name="Vírgula 10 4 2 2 5" xfId="43140" xr:uid="{00000000-0005-0000-0000-000037A80000}"/>
    <cellStyle name="Vírgula 10 4 2 2 5 2" xfId="43141" xr:uid="{00000000-0005-0000-0000-000038A80000}"/>
    <cellStyle name="Vírgula 10 4 2 2 5 3" xfId="43142" xr:uid="{00000000-0005-0000-0000-000039A80000}"/>
    <cellStyle name="Vírgula 10 4 2 2 5 4" xfId="43143" xr:uid="{00000000-0005-0000-0000-00003AA80000}"/>
    <cellStyle name="Vírgula 10 4 2 2 6" xfId="43144" xr:uid="{00000000-0005-0000-0000-00003BA80000}"/>
    <cellStyle name="Vírgula 10 4 2 2 6 2" xfId="43145" xr:uid="{00000000-0005-0000-0000-00003CA80000}"/>
    <cellStyle name="Vírgula 10 4 2 2 6 3" xfId="43146" xr:uid="{00000000-0005-0000-0000-00003DA80000}"/>
    <cellStyle name="Vírgula 10 4 2 2 6 4" xfId="43147" xr:uid="{00000000-0005-0000-0000-00003EA80000}"/>
    <cellStyle name="Vírgula 10 4 2 2 7" xfId="43148" xr:uid="{00000000-0005-0000-0000-00003FA80000}"/>
    <cellStyle name="Vírgula 10 4 2 2 7 2" xfId="43149" xr:uid="{00000000-0005-0000-0000-000040A80000}"/>
    <cellStyle name="Vírgula 10 4 2 2 7 3" xfId="43150" xr:uid="{00000000-0005-0000-0000-000041A80000}"/>
    <cellStyle name="Vírgula 10 4 2 2 8" xfId="43151" xr:uid="{00000000-0005-0000-0000-000042A80000}"/>
    <cellStyle name="Vírgula 10 4 2 2 9" xfId="43152" xr:uid="{00000000-0005-0000-0000-000043A80000}"/>
    <cellStyle name="Vírgula 10 4 2 3" xfId="43153" xr:uid="{00000000-0005-0000-0000-000044A80000}"/>
    <cellStyle name="Vírgula 10 4 2 3 2" xfId="43154" xr:uid="{00000000-0005-0000-0000-000045A80000}"/>
    <cellStyle name="Vírgula 10 4 2 3 2 2" xfId="43155" xr:uid="{00000000-0005-0000-0000-000046A80000}"/>
    <cellStyle name="Vírgula 10 4 2 3 2 2 2" xfId="43156" xr:uid="{00000000-0005-0000-0000-000047A80000}"/>
    <cellStyle name="Vírgula 10 4 2 3 2 2 3" xfId="43157" xr:uid="{00000000-0005-0000-0000-000048A80000}"/>
    <cellStyle name="Vírgula 10 4 2 3 2 2 4" xfId="43158" xr:uid="{00000000-0005-0000-0000-000049A80000}"/>
    <cellStyle name="Vírgula 10 4 2 3 2 3" xfId="43159" xr:uid="{00000000-0005-0000-0000-00004AA80000}"/>
    <cellStyle name="Vírgula 10 4 2 3 2 3 2" xfId="43160" xr:uid="{00000000-0005-0000-0000-00004BA80000}"/>
    <cellStyle name="Vírgula 10 4 2 3 2 3 3" xfId="43161" xr:uid="{00000000-0005-0000-0000-00004CA80000}"/>
    <cellStyle name="Vírgula 10 4 2 3 2 4" xfId="43162" xr:uid="{00000000-0005-0000-0000-00004DA80000}"/>
    <cellStyle name="Vírgula 10 4 2 3 2 5" xfId="43163" xr:uid="{00000000-0005-0000-0000-00004EA80000}"/>
    <cellStyle name="Vírgula 10 4 2 3 2 6" xfId="43164" xr:uid="{00000000-0005-0000-0000-00004FA80000}"/>
    <cellStyle name="Vírgula 10 4 2 3 3" xfId="43165" xr:uid="{00000000-0005-0000-0000-000050A80000}"/>
    <cellStyle name="Vírgula 10 4 2 3 3 2" xfId="43166" xr:uid="{00000000-0005-0000-0000-000051A80000}"/>
    <cellStyle name="Vírgula 10 4 2 3 3 3" xfId="43167" xr:uid="{00000000-0005-0000-0000-000052A80000}"/>
    <cellStyle name="Vírgula 10 4 2 3 3 4" xfId="43168" xr:uid="{00000000-0005-0000-0000-000053A80000}"/>
    <cellStyle name="Vírgula 10 4 2 3 4" xfId="43169" xr:uid="{00000000-0005-0000-0000-000054A80000}"/>
    <cellStyle name="Vírgula 10 4 2 3 4 2" xfId="43170" xr:uid="{00000000-0005-0000-0000-000055A80000}"/>
    <cellStyle name="Vírgula 10 4 2 3 4 3" xfId="43171" xr:uid="{00000000-0005-0000-0000-000056A80000}"/>
    <cellStyle name="Vírgula 10 4 2 3 4 4" xfId="43172" xr:uid="{00000000-0005-0000-0000-000057A80000}"/>
    <cellStyle name="Vírgula 10 4 2 3 5" xfId="43173" xr:uid="{00000000-0005-0000-0000-000058A80000}"/>
    <cellStyle name="Vírgula 10 4 2 3 5 2" xfId="43174" xr:uid="{00000000-0005-0000-0000-000059A80000}"/>
    <cellStyle name="Vírgula 10 4 2 3 5 3" xfId="43175" xr:uid="{00000000-0005-0000-0000-00005AA80000}"/>
    <cellStyle name="Vírgula 10 4 2 3 5 4" xfId="43176" xr:uid="{00000000-0005-0000-0000-00005BA80000}"/>
    <cellStyle name="Vírgula 10 4 2 3 6" xfId="43177" xr:uid="{00000000-0005-0000-0000-00005CA80000}"/>
    <cellStyle name="Vírgula 10 4 2 3 6 2" xfId="43178" xr:uid="{00000000-0005-0000-0000-00005DA80000}"/>
    <cellStyle name="Vírgula 10 4 2 3 6 3" xfId="43179" xr:uid="{00000000-0005-0000-0000-00005EA80000}"/>
    <cellStyle name="Vírgula 10 4 2 3 7" xfId="43180" xr:uid="{00000000-0005-0000-0000-00005FA80000}"/>
    <cellStyle name="Vírgula 10 4 2 3 8" xfId="43181" xr:uid="{00000000-0005-0000-0000-000060A80000}"/>
    <cellStyle name="Vírgula 10 4 2 3 9" xfId="43182" xr:uid="{00000000-0005-0000-0000-000061A80000}"/>
    <cellStyle name="Vírgula 10 4 2 4" xfId="43183" xr:uid="{00000000-0005-0000-0000-000062A80000}"/>
    <cellStyle name="Vírgula 10 4 2 4 2" xfId="43184" xr:uid="{00000000-0005-0000-0000-000063A80000}"/>
    <cellStyle name="Vírgula 10 4 2 4 2 2" xfId="43185" xr:uid="{00000000-0005-0000-0000-000064A80000}"/>
    <cellStyle name="Vírgula 10 4 2 4 2 3" xfId="43186" xr:uid="{00000000-0005-0000-0000-000065A80000}"/>
    <cellStyle name="Vírgula 10 4 2 4 2 4" xfId="43187" xr:uid="{00000000-0005-0000-0000-000066A80000}"/>
    <cellStyle name="Vírgula 10 4 2 4 3" xfId="43188" xr:uid="{00000000-0005-0000-0000-000067A80000}"/>
    <cellStyle name="Vírgula 10 4 2 4 3 2" xfId="43189" xr:uid="{00000000-0005-0000-0000-000068A80000}"/>
    <cellStyle name="Vírgula 10 4 2 4 3 3" xfId="43190" xr:uid="{00000000-0005-0000-0000-000069A80000}"/>
    <cellStyle name="Vírgula 10 4 2 4 4" xfId="43191" xr:uid="{00000000-0005-0000-0000-00006AA80000}"/>
    <cellStyle name="Vírgula 10 4 2 4 5" xfId="43192" xr:uid="{00000000-0005-0000-0000-00006BA80000}"/>
    <cellStyle name="Vírgula 10 4 2 4 6" xfId="43193" xr:uid="{00000000-0005-0000-0000-00006CA80000}"/>
    <cellStyle name="Vírgula 10 4 2 5" xfId="43194" xr:uid="{00000000-0005-0000-0000-00006DA80000}"/>
    <cellStyle name="Vírgula 10 4 2 5 2" xfId="43195" xr:uid="{00000000-0005-0000-0000-00006EA80000}"/>
    <cellStyle name="Vírgula 10 4 2 5 3" xfId="43196" xr:uid="{00000000-0005-0000-0000-00006FA80000}"/>
    <cellStyle name="Vírgula 10 4 2 5 4" xfId="43197" xr:uid="{00000000-0005-0000-0000-000070A80000}"/>
    <cellStyle name="Vírgula 10 4 2 6" xfId="43198" xr:uid="{00000000-0005-0000-0000-000071A80000}"/>
    <cellStyle name="Vírgula 10 4 2 6 2" xfId="43199" xr:uid="{00000000-0005-0000-0000-000072A80000}"/>
    <cellStyle name="Vírgula 10 4 2 6 3" xfId="43200" xr:uid="{00000000-0005-0000-0000-000073A80000}"/>
    <cellStyle name="Vírgula 10 4 2 6 4" xfId="43201" xr:uid="{00000000-0005-0000-0000-000074A80000}"/>
    <cellStyle name="Vírgula 10 4 2 7" xfId="43202" xr:uid="{00000000-0005-0000-0000-000075A80000}"/>
    <cellStyle name="Vírgula 10 4 2 7 2" xfId="43203" xr:uid="{00000000-0005-0000-0000-000076A80000}"/>
    <cellStyle name="Vírgula 10 4 2 7 3" xfId="43204" xr:uid="{00000000-0005-0000-0000-000077A80000}"/>
    <cellStyle name="Vírgula 10 4 2 7 4" xfId="43205" xr:uid="{00000000-0005-0000-0000-000078A80000}"/>
    <cellStyle name="Vírgula 10 4 2 8" xfId="43206" xr:uid="{00000000-0005-0000-0000-000079A80000}"/>
    <cellStyle name="Vírgula 10 4 2 8 2" xfId="43207" xr:uid="{00000000-0005-0000-0000-00007AA80000}"/>
    <cellStyle name="Vírgula 10 4 2 8 3" xfId="43208" xr:uid="{00000000-0005-0000-0000-00007BA80000}"/>
    <cellStyle name="Vírgula 10 4 2 9" xfId="43209" xr:uid="{00000000-0005-0000-0000-00007CA80000}"/>
    <cellStyle name="Vírgula 10 4 3" xfId="43210" xr:uid="{00000000-0005-0000-0000-00007DA80000}"/>
    <cellStyle name="Vírgula 10 4 3 10" xfId="43211" xr:uid="{00000000-0005-0000-0000-00007EA80000}"/>
    <cellStyle name="Vírgula 10 4 3 2" xfId="43212" xr:uid="{00000000-0005-0000-0000-00007FA80000}"/>
    <cellStyle name="Vírgula 10 4 3 2 2" xfId="43213" xr:uid="{00000000-0005-0000-0000-000080A80000}"/>
    <cellStyle name="Vírgula 10 4 3 2 2 2" xfId="43214" xr:uid="{00000000-0005-0000-0000-000081A80000}"/>
    <cellStyle name="Vírgula 10 4 3 2 2 2 2" xfId="43215" xr:uid="{00000000-0005-0000-0000-000082A80000}"/>
    <cellStyle name="Vírgula 10 4 3 2 2 2 3" xfId="43216" xr:uid="{00000000-0005-0000-0000-000083A80000}"/>
    <cellStyle name="Vírgula 10 4 3 2 2 2 4" xfId="43217" xr:uid="{00000000-0005-0000-0000-000084A80000}"/>
    <cellStyle name="Vírgula 10 4 3 2 2 3" xfId="43218" xr:uid="{00000000-0005-0000-0000-000085A80000}"/>
    <cellStyle name="Vírgula 10 4 3 2 2 3 2" xfId="43219" xr:uid="{00000000-0005-0000-0000-000086A80000}"/>
    <cellStyle name="Vírgula 10 4 3 2 2 3 3" xfId="43220" xr:uid="{00000000-0005-0000-0000-000087A80000}"/>
    <cellStyle name="Vírgula 10 4 3 2 2 4" xfId="43221" xr:uid="{00000000-0005-0000-0000-000088A80000}"/>
    <cellStyle name="Vírgula 10 4 3 2 2 5" xfId="43222" xr:uid="{00000000-0005-0000-0000-000089A80000}"/>
    <cellStyle name="Vírgula 10 4 3 2 2 6" xfId="43223" xr:uid="{00000000-0005-0000-0000-00008AA80000}"/>
    <cellStyle name="Vírgula 10 4 3 2 3" xfId="43224" xr:uid="{00000000-0005-0000-0000-00008BA80000}"/>
    <cellStyle name="Vírgula 10 4 3 2 3 2" xfId="43225" xr:uid="{00000000-0005-0000-0000-00008CA80000}"/>
    <cellStyle name="Vírgula 10 4 3 2 3 3" xfId="43226" xr:uid="{00000000-0005-0000-0000-00008DA80000}"/>
    <cellStyle name="Vírgula 10 4 3 2 3 4" xfId="43227" xr:uid="{00000000-0005-0000-0000-00008EA80000}"/>
    <cellStyle name="Vírgula 10 4 3 2 4" xfId="43228" xr:uid="{00000000-0005-0000-0000-00008FA80000}"/>
    <cellStyle name="Vírgula 10 4 3 2 4 2" xfId="43229" xr:uid="{00000000-0005-0000-0000-000090A80000}"/>
    <cellStyle name="Vírgula 10 4 3 2 4 3" xfId="43230" xr:uid="{00000000-0005-0000-0000-000091A80000}"/>
    <cellStyle name="Vírgula 10 4 3 2 4 4" xfId="43231" xr:uid="{00000000-0005-0000-0000-000092A80000}"/>
    <cellStyle name="Vírgula 10 4 3 2 5" xfId="43232" xr:uid="{00000000-0005-0000-0000-000093A80000}"/>
    <cellStyle name="Vírgula 10 4 3 2 5 2" xfId="43233" xr:uid="{00000000-0005-0000-0000-000094A80000}"/>
    <cellStyle name="Vírgula 10 4 3 2 5 3" xfId="43234" xr:uid="{00000000-0005-0000-0000-000095A80000}"/>
    <cellStyle name="Vírgula 10 4 3 2 5 4" xfId="43235" xr:uid="{00000000-0005-0000-0000-000096A80000}"/>
    <cellStyle name="Vírgula 10 4 3 2 6" xfId="43236" xr:uid="{00000000-0005-0000-0000-000097A80000}"/>
    <cellStyle name="Vírgula 10 4 3 2 6 2" xfId="43237" xr:uid="{00000000-0005-0000-0000-000098A80000}"/>
    <cellStyle name="Vírgula 10 4 3 2 6 3" xfId="43238" xr:uid="{00000000-0005-0000-0000-000099A80000}"/>
    <cellStyle name="Vírgula 10 4 3 2 7" xfId="43239" xr:uid="{00000000-0005-0000-0000-00009AA80000}"/>
    <cellStyle name="Vírgula 10 4 3 2 8" xfId="43240" xr:uid="{00000000-0005-0000-0000-00009BA80000}"/>
    <cellStyle name="Vírgula 10 4 3 2 9" xfId="43241" xr:uid="{00000000-0005-0000-0000-00009CA80000}"/>
    <cellStyle name="Vírgula 10 4 3 3" xfId="43242" xr:uid="{00000000-0005-0000-0000-00009DA80000}"/>
    <cellStyle name="Vírgula 10 4 3 3 2" xfId="43243" xr:uid="{00000000-0005-0000-0000-00009EA80000}"/>
    <cellStyle name="Vírgula 10 4 3 3 2 2" xfId="43244" xr:uid="{00000000-0005-0000-0000-00009FA80000}"/>
    <cellStyle name="Vírgula 10 4 3 3 2 3" xfId="43245" xr:uid="{00000000-0005-0000-0000-0000A0A80000}"/>
    <cellStyle name="Vírgula 10 4 3 3 2 4" xfId="43246" xr:uid="{00000000-0005-0000-0000-0000A1A80000}"/>
    <cellStyle name="Vírgula 10 4 3 3 3" xfId="43247" xr:uid="{00000000-0005-0000-0000-0000A2A80000}"/>
    <cellStyle name="Vírgula 10 4 3 3 3 2" xfId="43248" xr:uid="{00000000-0005-0000-0000-0000A3A80000}"/>
    <cellStyle name="Vírgula 10 4 3 3 3 3" xfId="43249" xr:uid="{00000000-0005-0000-0000-0000A4A80000}"/>
    <cellStyle name="Vírgula 10 4 3 3 4" xfId="43250" xr:uid="{00000000-0005-0000-0000-0000A5A80000}"/>
    <cellStyle name="Vírgula 10 4 3 3 5" xfId="43251" xr:uid="{00000000-0005-0000-0000-0000A6A80000}"/>
    <cellStyle name="Vírgula 10 4 3 3 6" xfId="43252" xr:uid="{00000000-0005-0000-0000-0000A7A80000}"/>
    <cellStyle name="Vírgula 10 4 3 4" xfId="43253" xr:uid="{00000000-0005-0000-0000-0000A8A80000}"/>
    <cellStyle name="Vírgula 10 4 3 4 2" xfId="43254" xr:uid="{00000000-0005-0000-0000-0000A9A80000}"/>
    <cellStyle name="Vírgula 10 4 3 4 3" xfId="43255" xr:uid="{00000000-0005-0000-0000-0000AAA80000}"/>
    <cellStyle name="Vírgula 10 4 3 4 4" xfId="43256" xr:uid="{00000000-0005-0000-0000-0000ABA80000}"/>
    <cellStyle name="Vírgula 10 4 3 5" xfId="43257" xr:uid="{00000000-0005-0000-0000-0000ACA80000}"/>
    <cellStyle name="Vírgula 10 4 3 5 2" xfId="43258" xr:uid="{00000000-0005-0000-0000-0000ADA80000}"/>
    <cellStyle name="Vírgula 10 4 3 5 3" xfId="43259" xr:uid="{00000000-0005-0000-0000-0000AEA80000}"/>
    <cellStyle name="Vírgula 10 4 3 5 4" xfId="43260" xr:uid="{00000000-0005-0000-0000-0000AFA80000}"/>
    <cellStyle name="Vírgula 10 4 3 6" xfId="43261" xr:uid="{00000000-0005-0000-0000-0000B0A80000}"/>
    <cellStyle name="Vírgula 10 4 3 6 2" xfId="43262" xr:uid="{00000000-0005-0000-0000-0000B1A80000}"/>
    <cellStyle name="Vírgula 10 4 3 6 3" xfId="43263" xr:uid="{00000000-0005-0000-0000-0000B2A80000}"/>
    <cellStyle name="Vírgula 10 4 3 6 4" xfId="43264" xr:uid="{00000000-0005-0000-0000-0000B3A80000}"/>
    <cellStyle name="Vírgula 10 4 3 7" xfId="43265" xr:uid="{00000000-0005-0000-0000-0000B4A80000}"/>
    <cellStyle name="Vírgula 10 4 3 7 2" xfId="43266" xr:uid="{00000000-0005-0000-0000-0000B5A80000}"/>
    <cellStyle name="Vírgula 10 4 3 7 3" xfId="43267" xr:uid="{00000000-0005-0000-0000-0000B6A80000}"/>
    <cellStyle name="Vírgula 10 4 3 8" xfId="43268" xr:uid="{00000000-0005-0000-0000-0000B7A80000}"/>
    <cellStyle name="Vírgula 10 4 3 9" xfId="43269" xr:uid="{00000000-0005-0000-0000-0000B8A80000}"/>
    <cellStyle name="Vírgula 10 4 4" xfId="43270" xr:uid="{00000000-0005-0000-0000-0000B9A80000}"/>
    <cellStyle name="Vírgula 10 4 4 2" xfId="43271" xr:uid="{00000000-0005-0000-0000-0000BAA80000}"/>
    <cellStyle name="Vírgula 10 4 4 2 2" xfId="43272" xr:uid="{00000000-0005-0000-0000-0000BBA80000}"/>
    <cellStyle name="Vírgula 10 4 4 2 2 2" xfId="43273" xr:uid="{00000000-0005-0000-0000-0000BCA80000}"/>
    <cellStyle name="Vírgula 10 4 4 2 2 3" xfId="43274" xr:uid="{00000000-0005-0000-0000-0000BDA80000}"/>
    <cellStyle name="Vírgula 10 4 4 2 2 4" xfId="43275" xr:uid="{00000000-0005-0000-0000-0000BEA80000}"/>
    <cellStyle name="Vírgula 10 4 4 2 3" xfId="43276" xr:uid="{00000000-0005-0000-0000-0000BFA80000}"/>
    <cellStyle name="Vírgula 10 4 4 2 3 2" xfId="43277" xr:uid="{00000000-0005-0000-0000-0000C0A80000}"/>
    <cellStyle name="Vírgula 10 4 4 2 3 3" xfId="43278" xr:uid="{00000000-0005-0000-0000-0000C1A80000}"/>
    <cellStyle name="Vírgula 10 4 4 2 4" xfId="43279" xr:uid="{00000000-0005-0000-0000-0000C2A80000}"/>
    <cellStyle name="Vírgula 10 4 4 2 5" xfId="43280" xr:uid="{00000000-0005-0000-0000-0000C3A80000}"/>
    <cellStyle name="Vírgula 10 4 4 2 6" xfId="43281" xr:uid="{00000000-0005-0000-0000-0000C4A80000}"/>
    <cellStyle name="Vírgula 10 4 4 3" xfId="43282" xr:uid="{00000000-0005-0000-0000-0000C5A80000}"/>
    <cellStyle name="Vírgula 10 4 4 3 2" xfId="43283" xr:uid="{00000000-0005-0000-0000-0000C6A80000}"/>
    <cellStyle name="Vírgula 10 4 4 3 3" xfId="43284" xr:uid="{00000000-0005-0000-0000-0000C7A80000}"/>
    <cellStyle name="Vírgula 10 4 4 3 4" xfId="43285" xr:uid="{00000000-0005-0000-0000-0000C8A80000}"/>
    <cellStyle name="Vírgula 10 4 4 4" xfId="43286" xr:uid="{00000000-0005-0000-0000-0000C9A80000}"/>
    <cellStyle name="Vírgula 10 4 4 4 2" xfId="43287" xr:uid="{00000000-0005-0000-0000-0000CAA80000}"/>
    <cellStyle name="Vírgula 10 4 4 4 3" xfId="43288" xr:uid="{00000000-0005-0000-0000-0000CBA80000}"/>
    <cellStyle name="Vírgula 10 4 4 4 4" xfId="43289" xr:uid="{00000000-0005-0000-0000-0000CCA80000}"/>
    <cellStyle name="Vírgula 10 4 4 5" xfId="43290" xr:uid="{00000000-0005-0000-0000-0000CDA80000}"/>
    <cellStyle name="Vírgula 10 4 4 5 2" xfId="43291" xr:uid="{00000000-0005-0000-0000-0000CEA80000}"/>
    <cellStyle name="Vírgula 10 4 4 5 3" xfId="43292" xr:uid="{00000000-0005-0000-0000-0000CFA80000}"/>
    <cellStyle name="Vírgula 10 4 4 5 4" xfId="43293" xr:uid="{00000000-0005-0000-0000-0000D0A80000}"/>
    <cellStyle name="Vírgula 10 4 4 6" xfId="43294" xr:uid="{00000000-0005-0000-0000-0000D1A80000}"/>
    <cellStyle name="Vírgula 10 4 4 6 2" xfId="43295" xr:uid="{00000000-0005-0000-0000-0000D2A80000}"/>
    <cellStyle name="Vírgula 10 4 4 6 3" xfId="43296" xr:uid="{00000000-0005-0000-0000-0000D3A80000}"/>
    <cellStyle name="Vírgula 10 4 4 7" xfId="43297" xr:uid="{00000000-0005-0000-0000-0000D4A80000}"/>
    <cellStyle name="Vírgula 10 4 4 8" xfId="43298" xr:uid="{00000000-0005-0000-0000-0000D5A80000}"/>
    <cellStyle name="Vírgula 10 4 4 9" xfId="43299" xr:uid="{00000000-0005-0000-0000-0000D6A80000}"/>
    <cellStyle name="Vírgula 10 4 5" xfId="43300" xr:uid="{00000000-0005-0000-0000-0000D7A80000}"/>
    <cellStyle name="Vírgula 10 4 5 2" xfId="43301" xr:uid="{00000000-0005-0000-0000-0000D8A80000}"/>
    <cellStyle name="Vírgula 10 4 5 2 2" xfId="43302" xr:uid="{00000000-0005-0000-0000-0000D9A80000}"/>
    <cellStyle name="Vírgula 10 4 5 2 2 2" xfId="43303" xr:uid="{00000000-0005-0000-0000-0000DAA80000}"/>
    <cellStyle name="Vírgula 10 4 5 2 2 3" xfId="43304" xr:uid="{00000000-0005-0000-0000-0000DBA80000}"/>
    <cellStyle name="Vírgula 10 4 5 2 2 4" xfId="43305" xr:uid="{00000000-0005-0000-0000-0000DCA80000}"/>
    <cellStyle name="Vírgula 10 4 5 2 3" xfId="43306" xr:uid="{00000000-0005-0000-0000-0000DDA80000}"/>
    <cellStyle name="Vírgula 10 4 5 2 3 2" xfId="43307" xr:uid="{00000000-0005-0000-0000-0000DEA80000}"/>
    <cellStyle name="Vírgula 10 4 5 2 3 3" xfId="43308" xr:uid="{00000000-0005-0000-0000-0000DFA80000}"/>
    <cellStyle name="Vírgula 10 4 5 2 4" xfId="43309" xr:uid="{00000000-0005-0000-0000-0000E0A80000}"/>
    <cellStyle name="Vírgula 10 4 5 2 5" xfId="43310" xr:uid="{00000000-0005-0000-0000-0000E1A80000}"/>
    <cellStyle name="Vírgula 10 4 5 2 6" xfId="43311" xr:uid="{00000000-0005-0000-0000-0000E2A80000}"/>
    <cellStyle name="Vírgula 10 4 5 3" xfId="43312" xr:uid="{00000000-0005-0000-0000-0000E3A80000}"/>
    <cellStyle name="Vírgula 10 4 5 3 2" xfId="43313" xr:uid="{00000000-0005-0000-0000-0000E4A80000}"/>
    <cellStyle name="Vírgula 10 4 5 3 3" xfId="43314" xr:uid="{00000000-0005-0000-0000-0000E5A80000}"/>
    <cellStyle name="Vírgula 10 4 5 3 4" xfId="43315" xr:uid="{00000000-0005-0000-0000-0000E6A80000}"/>
    <cellStyle name="Vírgula 10 4 5 4" xfId="43316" xr:uid="{00000000-0005-0000-0000-0000E7A80000}"/>
    <cellStyle name="Vírgula 10 4 5 4 2" xfId="43317" xr:uid="{00000000-0005-0000-0000-0000E8A80000}"/>
    <cellStyle name="Vírgula 10 4 5 4 3" xfId="43318" xr:uid="{00000000-0005-0000-0000-0000E9A80000}"/>
    <cellStyle name="Vírgula 10 4 5 4 4" xfId="43319" xr:uid="{00000000-0005-0000-0000-0000EAA80000}"/>
    <cellStyle name="Vírgula 10 4 5 5" xfId="43320" xr:uid="{00000000-0005-0000-0000-0000EBA80000}"/>
    <cellStyle name="Vírgula 10 4 5 5 2" xfId="43321" xr:uid="{00000000-0005-0000-0000-0000ECA80000}"/>
    <cellStyle name="Vírgula 10 4 5 5 3" xfId="43322" xr:uid="{00000000-0005-0000-0000-0000EDA80000}"/>
    <cellStyle name="Vírgula 10 4 5 5 4" xfId="43323" xr:uid="{00000000-0005-0000-0000-0000EEA80000}"/>
    <cellStyle name="Vírgula 10 4 5 6" xfId="43324" xr:uid="{00000000-0005-0000-0000-0000EFA80000}"/>
    <cellStyle name="Vírgula 10 4 5 6 2" xfId="43325" xr:uid="{00000000-0005-0000-0000-0000F0A80000}"/>
    <cellStyle name="Vírgula 10 4 5 6 3" xfId="43326" xr:uid="{00000000-0005-0000-0000-0000F1A80000}"/>
    <cellStyle name="Vírgula 10 4 5 7" xfId="43327" xr:uid="{00000000-0005-0000-0000-0000F2A80000}"/>
    <cellStyle name="Vírgula 10 4 5 8" xfId="43328" xr:uid="{00000000-0005-0000-0000-0000F3A80000}"/>
    <cellStyle name="Vírgula 10 4 5 9" xfId="43329" xr:uid="{00000000-0005-0000-0000-0000F4A80000}"/>
    <cellStyle name="Vírgula 10 4 6" xfId="43330" xr:uid="{00000000-0005-0000-0000-0000F5A80000}"/>
    <cellStyle name="Vírgula 10 4 6 2" xfId="43331" xr:uid="{00000000-0005-0000-0000-0000F6A80000}"/>
    <cellStyle name="Vírgula 10 4 6 2 2" xfId="43332" xr:uid="{00000000-0005-0000-0000-0000F7A80000}"/>
    <cellStyle name="Vírgula 10 4 6 2 2 2" xfId="43333" xr:uid="{00000000-0005-0000-0000-0000F8A80000}"/>
    <cellStyle name="Vírgula 10 4 6 2 2 3" xfId="43334" xr:uid="{00000000-0005-0000-0000-0000F9A80000}"/>
    <cellStyle name="Vírgula 10 4 6 2 2 4" xfId="43335" xr:uid="{00000000-0005-0000-0000-0000FAA80000}"/>
    <cellStyle name="Vírgula 10 4 6 2 3" xfId="43336" xr:uid="{00000000-0005-0000-0000-0000FBA80000}"/>
    <cellStyle name="Vírgula 10 4 6 2 3 2" xfId="43337" xr:uid="{00000000-0005-0000-0000-0000FCA80000}"/>
    <cellStyle name="Vírgula 10 4 6 2 3 3" xfId="43338" xr:uid="{00000000-0005-0000-0000-0000FDA80000}"/>
    <cellStyle name="Vírgula 10 4 6 2 4" xfId="43339" xr:uid="{00000000-0005-0000-0000-0000FEA80000}"/>
    <cellStyle name="Vírgula 10 4 6 2 5" xfId="43340" xr:uid="{00000000-0005-0000-0000-0000FFA80000}"/>
    <cellStyle name="Vírgula 10 4 6 2 6" xfId="43341" xr:uid="{00000000-0005-0000-0000-000000A90000}"/>
    <cellStyle name="Vírgula 10 4 6 3" xfId="43342" xr:uid="{00000000-0005-0000-0000-000001A90000}"/>
    <cellStyle name="Vírgula 10 4 6 3 2" xfId="43343" xr:uid="{00000000-0005-0000-0000-000002A90000}"/>
    <cellStyle name="Vírgula 10 4 6 3 3" xfId="43344" xr:uid="{00000000-0005-0000-0000-000003A90000}"/>
    <cellStyle name="Vírgula 10 4 6 3 4" xfId="43345" xr:uid="{00000000-0005-0000-0000-000004A90000}"/>
    <cellStyle name="Vírgula 10 4 6 4" xfId="43346" xr:uid="{00000000-0005-0000-0000-000005A90000}"/>
    <cellStyle name="Vírgula 10 4 6 4 2" xfId="43347" xr:uid="{00000000-0005-0000-0000-000006A90000}"/>
    <cellStyle name="Vírgula 10 4 6 4 3" xfId="43348" xr:uid="{00000000-0005-0000-0000-000007A90000}"/>
    <cellStyle name="Vírgula 10 4 6 4 4" xfId="43349" xr:uid="{00000000-0005-0000-0000-000008A90000}"/>
    <cellStyle name="Vírgula 10 4 6 5" xfId="43350" xr:uid="{00000000-0005-0000-0000-000009A90000}"/>
    <cellStyle name="Vírgula 10 4 6 5 2" xfId="43351" xr:uid="{00000000-0005-0000-0000-00000AA90000}"/>
    <cellStyle name="Vírgula 10 4 6 5 3" xfId="43352" xr:uid="{00000000-0005-0000-0000-00000BA90000}"/>
    <cellStyle name="Vírgula 10 4 6 6" xfId="43353" xr:uid="{00000000-0005-0000-0000-00000CA90000}"/>
    <cellStyle name="Vírgula 10 4 6 7" xfId="43354" xr:uid="{00000000-0005-0000-0000-00000DA90000}"/>
    <cellStyle name="Vírgula 10 4 6 8" xfId="43355" xr:uid="{00000000-0005-0000-0000-00000EA90000}"/>
    <cellStyle name="Vírgula 10 4 7" xfId="43356" xr:uid="{00000000-0005-0000-0000-00000FA90000}"/>
    <cellStyle name="Vírgula 10 4 7 2" xfId="43357" xr:uid="{00000000-0005-0000-0000-000010A90000}"/>
    <cellStyle name="Vírgula 10 4 7 2 2" xfId="43358" xr:uid="{00000000-0005-0000-0000-000011A90000}"/>
    <cellStyle name="Vírgula 10 4 7 2 3" xfId="43359" xr:uid="{00000000-0005-0000-0000-000012A90000}"/>
    <cellStyle name="Vírgula 10 4 7 2 4" xfId="43360" xr:uid="{00000000-0005-0000-0000-000013A90000}"/>
    <cellStyle name="Vírgula 10 4 7 3" xfId="43361" xr:uid="{00000000-0005-0000-0000-000014A90000}"/>
    <cellStyle name="Vírgula 10 4 7 3 2" xfId="43362" xr:uid="{00000000-0005-0000-0000-000015A90000}"/>
    <cellStyle name="Vírgula 10 4 7 3 3" xfId="43363" xr:uid="{00000000-0005-0000-0000-000016A90000}"/>
    <cellStyle name="Vírgula 10 4 7 4" xfId="43364" xr:uid="{00000000-0005-0000-0000-000017A90000}"/>
    <cellStyle name="Vírgula 10 4 7 5" xfId="43365" xr:uid="{00000000-0005-0000-0000-000018A90000}"/>
    <cellStyle name="Vírgula 10 4 7 6" xfId="43366" xr:uid="{00000000-0005-0000-0000-000019A90000}"/>
    <cellStyle name="Vírgula 10 4 8" xfId="43367" xr:uid="{00000000-0005-0000-0000-00001AA90000}"/>
    <cellStyle name="Vírgula 10 4 8 2" xfId="43368" xr:uid="{00000000-0005-0000-0000-00001BA90000}"/>
    <cellStyle name="Vírgula 10 4 8 3" xfId="43369" xr:uid="{00000000-0005-0000-0000-00001CA90000}"/>
    <cellStyle name="Vírgula 10 4 8 4" xfId="43370" xr:uid="{00000000-0005-0000-0000-00001DA90000}"/>
    <cellStyle name="Vírgula 10 4 9" xfId="43371" xr:uid="{00000000-0005-0000-0000-00001EA90000}"/>
    <cellStyle name="Vírgula 10 4 9 2" xfId="43372" xr:uid="{00000000-0005-0000-0000-00001FA90000}"/>
    <cellStyle name="Vírgula 10 4 9 3" xfId="43373" xr:uid="{00000000-0005-0000-0000-000020A90000}"/>
    <cellStyle name="Vírgula 10 4 9 4" xfId="43374" xr:uid="{00000000-0005-0000-0000-000021A90000}"/>
    <cellStyle name="Vírgula 10 5" xfId="457" xr:uid="{00000000-0005-0000-0000-000022A90000}"/>
    <cellStyle name="Vírgula 10 5 10" xfId="43375" xr:uid="{00000000-0005-0000-0000-000023A90000}"/>
    <cellStyle name="Vírgula 10 5 11" xfId="43376" xr:uid="{00000000-0005-0000-0000-000024A90000}"/>
    <cellStyle name="Vírgula 10 5 2" xfId="43377" xr:uid="{00000000-0005-0000-0000-000025A90000}"/>
    <cellStyle name="Vírgula 10 5 2 10" xfId="43378" xr:uid="{00000000-0005-0000-0000-000026A90000}"/>
    <cellStyle name="Vírgula 10 5 2 2" xfId="43379" xr:uid="{00000000-0005-0000-0000-000027A90000}"/>
    <cellStyle name="Vírgula 10 5 2 2 2" xfId="43380" xr:uid="{00000000-0005-0000-0000-000028A90000}"/>
    <cellStyle name="Vírgula 10 5 2 2 2 2" xfId="43381" xr:uid="{00000000-0005-0000-0000-000029A90000}"/>
    <cellStyle name="Vírgula 10 5 2 2 2 2 2" xfId="43382" xr:uid="{00000000-0005-0000-0000-00002AA90000}"/>
    <cellStyle name="Vírgula 10 5 2 2 2 2 3" xfId="43383" xr:uid="{00000000-0005-0000-0000-00002BA90000}"/>
    <cellStyle name="Vírgula 10 5 2 2 2 2 4" xfId="43384" xr:uid="{00000000-0005-0000-0000-00002CA90000}"/>
    <cellStyle name="Vírgula 10 5 2 2 2 3" xfId="43385" xr:uid="{00000000-0005-0000-0000-00002DA90000}"/>
    <cellStyle name="Vírgula 10 5 2 2 2 3 2" xfId="43386" xr:uid="{00000000-0005-0000-0000-00002EA90000}"/>
    <cellStyle name="Vírgula 10 5 2 2 2 3 3" xfId="43387" xr:uid="{00000000-0005-0000-0000-00002FA90000}"/>
    <cellStyle name="Vírgula 10 5 2 2 2 4" xfId="43388" xr:uid="{00000000-0005-0000-0000-000030A90000}"/>
    <cellStyle name="Vírgula 10 5 2 2 2 5" xfId="43389" xr:uid="{00000000-0005-0000-0000-000031A90000}"/>
    <cellStyle name="Vírgula 10 5 2 2 2 6" xfId="43390" xr:uid="{00000000-0005-0000-0000-000032A90000}"/>
    <cellStyle name="Vírgula 10 5 2 2 3" xfId="43391" xr:uid="{00000000-0005-0000-0000-000033A90000}"/>
    <cellStyle name="Vírgula 10 5 2 2 3 2" xfId="43392" xr:uid="{00000000-0005-0000-0000-000034A90000}"/>
    <cellStyle name="Vírgula 10 5 2 2 3 3" xfId="43393" xr:uid="{00000000-0005-0000-0000-000035A90000}"/>
    <cellStyle name="Vírgula 10 5 2 2 3 4" xfId="43394" xr:uid="{00000000-0005-0000-0000-000036A90000}"/>
    <cellStyle name="Vírgula 10 5 2 2 4" xfId="43395" xr:uid="{00000000-0005-0000-0000-000037A90000}"/>
    <cellStyle name="Vírgula 10 5 2 2 4 2" xfId="43396" xr:uid="{00000000-0005-0000-0000-000038A90000}"/>
    <cellStyle name="Vírgula 10 5 2 2 4 3" xfId="43397" xr:uid="{00000000-0005-0000-0000-000039A90000}"/>
    <cellStyle name="Vírgula 10 5 2 2 4 4" xfId="43398" xr:uid="{00000000-0005-0000-0000-00003AA90000}"/>
    <cellStyle name="Vírgula 10 5 2 2 5" xfId="43399" xr:uid="{00000000-0005-0000-0000-00003BA90000}"/>
    <cellStyle name="Vírgula 10 5 2 2 5 2" xfId="43400" xr:uid="{00000000-0005-0000-0000-00003CA90000}"/>
    <cellStyle name="Vírgula 10 5 2 2 5 3" xfId="43401" xr:uid="{00000000-0005-0000-0000-00003DA90000}"/>
    <cellStyle name="Vírgula 10 5 2 2 5 4" xfId="43402" xr:uid="{00000000-0005-0000-0000-00003EA90000}"/>
    <cellStyle name="Vírgula 10 5 2 2 6" xfId="43403" xr:uid="{00000000-0005-0000-0000-00003FA90000}"/>
    <cellStyle name="Vírgula 10 5 2 2 6 2" xfId="43404" xr:uid="{00000000-0005-0000-0000-000040A90000}"/>
    <cellStyle name="Vírgula 10 5 2 2 6 3" xfId="43405" xr:uid="{00000000-0005-0000-0000-000041A90000}"/>
    <cellStyle name="Vírgula 10 5 2 2 7" xfId="43406" xr:uid="{00000000-0005-0000-0000-000042A90000}"/>
    <cellStyle name="Vírgula 10 5 2 2 8" xfId="43407" xr:uid="{00000000-0005-0000-0000-000043A90000}"/>
    <cellStyle name="Vírgula 10 5 2 2 9" xfId="43408" xr:uid="{00000000-0005-0000-0000-000044A90000}"/>
    <cellStyle name="Vírgula 10 5 2 3" xfId="43409" xr:uid="{00000000-0005-0000-0000-000045A90000}"/>
    <cellStyle name="Vírgula 10 5 2 3 2" xfId="43410" xr:uid="{00000000-0005-0000-0000-000046A90000}"/>
    <cellStyle name="Vírgula 10 5 2 3 2 2" xfId="43411" xr:uid="{00000000-0005-0000-0000-000047A90000}"/>
    <cellStyle name="Vírgula 10 5 2 3 2 3" xfId="43412" xr:uid="{00000000-0005-0000-0000-000048A90000}"/>
    <cellStyle name="Vírgula 10 5 2 3 2 4" xfId="43413" xr:uid="{00000000-0005-0000-0000-000049A90000}"/>
    <cellStyle name="Vírgula 10 5 2 3 3" xfId="43414" xr:uid="{00000000-0005-0000-0000-00004AA90000}"/>
    <cellStyle name="Vírgula 10 5 2 3 3 2" xfId="43415" xr:uid="{00000000-0005-0000-0000-00004BA90000}"/>
    <cellStyle name="Vírgula 10 5 2 3 3 3" xfId="43416" xr:uid="{00000000-0005-0000-0000-00004CA90000}"/>
    <cellStyle name="Vírgula 10 5 2 3 4" xfId="43417" xr:uid="{00000000-0005-0000-0000-00004DA90000}"/>
    <cellStyle name="Vírgula 10 5 2 3 5" xfId="43418" xr:uid="{00000000-0005-0000-0000-00004EA90000}"/>
    <cellStyle name="Vírgula 10 5 2 3 6" xfId="43419" xr:uid="{00000000-0005-0000-0000-00004FA90000}"/>
    <cellStyle name="Vírgula 10 5 2 4" xfId="43420" xr:uid="{00000000-0005-0000-0000-000050A90000}"/>
    <cellStyle name="Vírgula 10 5 2 4 2" xfId="43421" xr:uid="{00000000-0005-0000-0000-000051A90000}"/>
    <cellStyle name="Vírgula 10 5 2 4 3" xfId="43422" xr:uid="{00000000-0005-0000-0000-000052A90000}"/>
    <cellStyle name="Vírgula 10 5 2 4 4" xfId="43423" xr:uid="{00000000-0005-0000-0000-000053A90000}"/>
    <cellStyle name="Vírgula 10 5 2 5" xfId="43424" xr:uid="{00000000-0005-0000-0000-000054A90000}"/>
    <cellStyle name="Vírgula 10 5 2 5 2" xfId="43425" xr:uid="{00000000-0005-0000-0000-000055A90000}"/>
    <cellStyle name="Vírgula 10 5 2 5 3" xfId="43426" xr:uid="{00000000-0005-0000-0000-000056A90000}"/>
    <cellStyle name="Vírgula 10 5 2 5 4" xfId="43427" xr:uid="{00000000-0005-0000-0000-000057A90000}"/>
    <cellStyle name="Vírgula 10 5 2 6" xfId="43428" xr:uid="{00000000-0005-0000-0000-000058A90000}"/>
    <cellStyle name="Vírgula 10 5 2 6 2" xfId="43429" xr:uid="{00000000-0005-0000-0000-000059A90000}"/>
    <cellStyle name="Vírgula 10 5 2 6 3" xfId="43430" xr:uid="{00000000-0005-0000-0000-00005AA90000}"/>
    <cellStyle name="Vírgula 10 5 2 6 4" xfId="43431" xr:uid="{00000000-0005-0000-0000-00005BA90000}"/>
    <cellStyle name="Vírgula 10 5 2 7" xfId="43432" xr:uid="{00000000-0005-0000-0000-00005CA90000}"/>
    <cellStyle name="Vírgula 10 5 2 7 2" xfId="43433" xr:uid="{00000000-0005-0000-0000-00005DA90000}"/>
    <cellStyle name="Vírgula 10 5 2 7 3" xfId="43434" xr:uid="{00000000-0005-0000-0000-00005EA90000}"/>
    <cellStyle name="Vírgula 10 5 2 8" xfId="43435" xr:uid="{00000000-0005-0000-0000-00005FA90000}"/>
    <cellStyle name="Vírgula 10 5 2 9" xfId="43436" xr:uid="{00000000-0005-0000-0000-000060A90000}"/>
    <cellStyle name="Vírgula 10 5 3" xfId="43437" xr:uid="{00000000-0005-0000-0000-000061A90000}"/>
    <cellStyle name="Vírgula 10 5 3 2" xfId="43438" xr:uid="{00000000-0005-0000-0000-000062A90000}"/>
    <cellStyle name="Vírgula 10 5 3 2 2" xfId="43439" xr:uid="{00000000-0005-0000-0000-000063A90000}"/>
    <cellStyle name="Vírgula 10 5 3 2 2 2" xfId="43440" xr:uid="{00000000-0005-0000-0000-000064A90000}"/>
    <cellStyle name="Vírgula 10 5 3 2 2 3" xfId="43441" xr:uid="{00000000-0005-0000-0000-000065A90000}"/>
    <cellStyle name="Vírgula 10 5 3 2 2 4" xfId="43442" xr:uid="{00000000-0005-0000-0000-000066A90000}"/>
    <cellStyle name="Vírgula 10 5 3 2 3" xfId="43443" xr:uid="{00000000-0005-0000-0000-000067A90000}"/>
    <cellStyle name="Vírgula 10 5 3 2 3 2" xfId="43444" xr:uid="{00000000-0005-0000-0000-000068A90000}"/>
    <cellStyle name="Vírgula 10 5 3 2 3 3" xfId="43445" xr:uid="{00000000-0005-0000-0000-000069A90000}"/>
    <cellStyle name="Vírgula 10 5 3 2 4" xfId="43446" xr:uid="{00000000-0005-0000-0000-00006AA90000}"/>
    <cellStyle name="Vírgula 10 5 3 2 5" xfId="43447" xr:uid="{00000000-0005-0000-0000-00006BA90000}"/>
    <cellStyle name="Vírgula 10 5 3 2 6" xfId="43448" xr:uid="{00000000-0005-0000-0000-00006CA90000}"/>
    <cellStyle name="Vírgula 10 5 3 3" xfId="43449" xr:uid="{00000000-0005-0000-0000-00006DA90000}"/>
    <cellStyle name="Vírgula 10 5 3 3 2" xfId="43450" xr:uid="{00000000-0005-0000-0000-00006EA90000}"/>
    <cellStyle name="Vírgula 10 5 3 3 3" xfId="43451" xr:uid="{00000000-0005-0000-0000-00006FA90000}"/>
    <cellStyle name="Vírgula 10 5 3 3 4" xfId="43452" xr:uid="{00000000-0005-0000-0000-000070A90000}"/>
    <cellStyle name="Vírgula 10 5 3 4" xfId="43453" xr:uid="{00000000-0005-0000-0000-000071A90000}"/>
    <cellStyle name="Vírgula 10 5 3 4 2" xfId="43454" xr:uid="{00000000-0005-0000-0000-000072A90000}"/>
    <cellStyle name="Vírgula 10 5 3 4 3" xfId="43455" xr:uid="{00000000-0005-0000-0000-000073A90000}"/>
    <cellStyle name="Vírgula 10 5 3 4 4" xfId="43456" xr:uid="{00000000-0005-0000-0000-000074A90000}"/>
    <cellStyle name="Vírgula 10 5 3 5" xfId="43457" xr:uid="{00000000-0005-0000-0000-000075A90000}"/>
    <cellStyle name="Vírgula 10 5 3 5 2" xfId="43458" xr:uid="{00000000-0005-0000-0000-000076A90000}"/>
    <cellStyle name="Vírgula 10 5 3 5 3" xfId="43459" xr:uid="{00000000-0005-0000-0000-000077A90000}"/>
    <cellStyle name="Vírgula 10 5 3 5 4" xfId="43460" xr:uid="{00000000-0005-0000-0000-000078A90000}"/>
    <cellStyle name="Vírgula 10 5 3 6" xfId="43461" xr:uid="{00000000-0005-0000-0000-000079A90000}"/>
    <cellStyle name="Vírgula 10 5 3 6 2" xfId="43462" xr:uid="{00000000-0005-0000-0000-00007AA90000}"/>
    <cellStyle name="Vírgula 10 5 3 6 3" xfId="43463" xr:uid="{00000000-0005-0000-0000-00007BA90000}"/>
    <cellStyle name="Vírgula 10 5 3 7" xfId="43464" xr:uid="{00000000-0005-0000-0000-00007CA90000}"/>
    <cellStyle name="Vírgula 10 5 3 8" xfId="43465" xr:uid="{00000000-0005-0000-0000-00007DA90000}"/>
    <cellStyle name="Vírgula 10 5 3 9" xfId="43466" xr:uid="{00000000-0005-0000-0000-00007EA90000}"/>
    <cellStyle name="Vírgula 10 5 4" xfId="43467" xr:uid="{00000000-0005-0000-0000-00007FA90000}"/>
    <cellStyle name="Vírgula 10 5 4 2" xfId="43468" xr:uid="{00000000-0005-0000-0000-000080A90000}"/>
    <cellStyle name="Vírgula 10 5 4 2 2" xfId="43469" xr:uid="{00000000-0005-0000-0000-000081A90000}"/>
    <cellStyle name="Vírgula 10 5 4 2 3" xfId="43470" xr:uid="{00000000-0005-0000-0000-000082A90000}"/>
    <cellStyle name="Vírgula 10 5 4 2 4" xfId="43471" xr:uid="{00000000-0005-0000-0000-000083A90000}"/>
    <cellStyle name="Vírgula 10 5 4 3" xfId="43472" xr:uid="{00000000-0005-0000-0000-000084A90000}"/>
    <cellStyle name="Vírgula 10 5 4 3 2" xfId="43473" xr:uid="{00000000-0005-0000-0000-000085A90000}"/>
    <cellStyle name="Vírgula 10 5 4 3 3" xfId="43474" xr:uid="{00000000-0005-0000-0000-000086A90000}"/>
    <cellStyle name="Vírgula 10 5 4 4" xfId="43475" xr:uid="{00000000-0005-0000-0000-000087A90000}"/>
    <cellStyle name="Vírgula 10 5 4 5" xfId="43476" xr:uid="{00000000-0005-0000-0000-000088A90000}"/>
    <cellStyle name="Vírgula 10 5 4 6" xfId="43477" xr:uid="{00000000-0005-0000-0000-000089A90000}"/>
    <cellStyle name="Vírgula 10 5 5" xfId="43478" xr:uid="{00000000-0005-0000-0000-00008AA90000}"/>
    <cellStyle name="Vírgula 10 5 5 2" xfId="43479" xr:uid="{00000000-0005-0000-0000-00008BA90000}"/>
    <cellStyle name="Vírgula 10 5 5 3" xfId="43480" xr:uid="{00000000-0005-0000-0000-00008CA90000}"/>
    <cellStyle name="Vírgula 10 5 5 4" xfId="43481" xr:uid="{00000000-0005-0000-0000-00008DA90000}"/>
    <cellStyle name="Vírgula 10 5 6" xfId="43482" xr:uid="{00000000-0005-0000-0000-00008EA90000}"/>
    <cellStyle name="Vírgula 10 5 6 2" xfId="43483" xr:uid="{00000000-0005-0000-0000-00008FA90000}"/>
    <cellStyle name="Vírgula 10 5 6 3" xfId="43484" xr:uid="{00000000-0005-0000-0000-000090A90000}"/>
    <cellStyle name="Vírgula 10 5 6 4" xfId="43485" xr:uid="{00000000-0005-0000-0000-000091A90000}"/>
    <cellStyle name="Vírgula 10 5 7" xfId="43486" xr:uid="{00000000-0005-0000-0000-000092A90000}"/>
    <cellStyle name="Vírgula 10 5 7 2" xfId="43487" xr:uid="{00000000-0005-0000-0000-000093A90000}"/>
    <cellStyle name="Vírgula 10 5 7 3" xfId="43488" xr:uid="{00000000-0005-0000-0000-000094A90000}"/>
    <cellStyle name="Vírgula 10 5 7 4" xfId="43489" xr:uid="{00000000-0005-0000-0000-000095A90000}"/>
    <cellStyle name="Vírgula 10 5 8" xfId="43490" xr:uid="{00000000-0005-0000-0000-000096A90000}"/>
    <cellStyle name="Vírgula 10 5 8 2" xfId="43491" xr:uid="{00000000-0005-0000-0000-000097A90000}"/>
    <cellStyle name="Vírgula 10 5 8 3" xfId="43492" xr:uid="{00000000-0005-0000-0000-000098A90000}"/>
    <cellStyle name="Vírgula 10 5 9" xfId="43493" xr:uid="{00000000-0005-0000-0000-000099A90000}"/>
    <cellStyle name="Vírgula 10 6" xfId="43494" xr:uid="{00000000-0005-0000-0000-00009AA90000}"/>
    <cellStyle name="Vírgula 10 6 10" xfId="43495" xr:uid="{00000000-0005-0000-0000-00009BA90000}"/>
    <cellStyle name="Vírgula 10 6 11" xfId="43496" xr:uid="{00000000-0005-0000-0000-00009CA90000}"/>
    <cellStyle name="Vírgula 10 6 2" xfId="43497" xr:uid="{00000000-0005-0000-0000-00009DA90000}"/>
    <cellStyle name="Vírgula 10 6 2 10" xfId="43498" xr:uid="{00000000-0005-0000-0000-00009EA90000}"/>
    <cellStyle name="Vírgula 10 6 2 2" xfId="43499" xr:uid="{00000000-0005-0000-0000-00009FA90000}"/>
    <cellStyle name="Vírgula 10 6 2 2 2" xfId="43500" xr:uid="{00000000-0005-0000-0000-0000A0A90000}"/>
    <cellStyle name="Vírgula 10 6 2 2 2 2" xfId="43501" xr:uid="{00000000-0005-0000-0000-0000A1A90000}"/>
    <cellStyle name="Vírgula 10 6 2 2 2 2 2" xfId="43502" xr:uid="{00000000-0005-0000-0000-0000A2A90000}"/>
    <cellStyle name="Vírgula 10 6 2 2 2 2 3" xfId="43503" xr:uid="{00000000-0005-0000-0000-0000A3A90000}"/>
    <cellStyle name="Vírgula 10 6 2 2 2 2 4" xfId="43504" xr:uid="{00000000-0005-0000-0000-0000A4A90000}"/>
    <cellStyle name="Vírgula 10 6 2 2 2 3" xfId="43505" xr:uid="{00000000-0005-0000-0000-0000A5A90000}"/>
    <cellStyle name="Vírgula 10 6 2 2 2 3 2" xfId="43506" xr:uid="{00000000-0005-0000-0000-0000A6A90000}"/>
    <cellStyle name="Vírgula 10 6 2 2 2 3 3" xfId="43507" xr:uid="{00000000-0005-0000-0000-0000A7A90000}"/>
    <cellStyle name="Vírgula 10 6 2 2 2 4" xfId="43508" xr:uid="{00000000-0005-0000-0000-0000A8A90000}"/>
    <cellStyle name="Vírgula 10 6 2 2 2 5" xfId="43509" xr:uid="{00000000-0005-0000-0000-0000A9A90000}"/>
    <cellStyle name="Vírgula 10 6 2 2 2 6" xfId="43510" xr:uid="{00000000-0005-0000-0000-0000AAA90000}"/>
    <cellStyle name="Vírgula 10 6 2 2 3" xfId="43511" xr:uid="{00000000-0005-0000-0000-0000ABA90000}"/>
    <cellStyle name="Vírgula 10 6 2 2 3 2" xfId="43512" xr:uid="{00000000-0005-0000-0000-0000ACA90000}"/>
    <cellStyle name="Vírgula 10 6 2 2 3 3" xfId="43513" xr:uid="{00000000-0005-0000-0000-0000ADA90000}"/>
    <cellStyle name="Vírgula 10 6 2 2 3 4" xfId="43514" xr:uid="{00000000-0005-0000-0000-0000AEA90000}"/>
    <cellStyle name="Vírgula 10 6 2 2 4" xfId="43515" xr:uid="{00000000-0005-0000-0000-0000AFA90000}"/>
    <cellStyle name="Vírgula 10 6 2 2 4 2" xfId="43516" xr:uid="{00000000-0005-0000-0000-0000B0A90000}"/>
    <cellStyle name="Vírgula 10 6 2 2 4 3" xfId="43517" xr:uid="{00000000-0005-0000-0000-0000B1A90000}"/>
    <cellStyle name="Vírgula 10 6 2 2 4 4" xfId="43518" xr:uid="{00000000-0005-0000-0000-0000B2A90000}"/>
    <cellStyle name="Vírgula 10 6 2 2 5" xfId="43519" xr:uid="{00000000-0005-0000-0000-0000B3A90000}"/>
    <cellStyle name="Vírgula 10 6 2 2 5 2" xfId="43520" xr:uid="{00000000-0005-0000-0000-0000B4A90000}"/>
    <cellStyle name="Vírgula 10 6 2 2 5 3" xfId="43521" xr:uid="{00000000-0005-0000-0000-0000B5A90000}"/>
    <cellStyle name="Vírgula 10 6 2 2 5 4" xfId="43522" xr:uid="{00000000-0005-0000-0000-0000B6A90000}"/>
    <cellStyle name="Vírgula 10 6 2 2 6" xfId="43523" xr:uid="{00000000-0005-0000-0000-0000B7A90000}"/>
    <cellStyle name="Vírgula 10 6 2 2 6 2" xfId="43524" xr:uid="{00000000-0005-0000-0000-0000B8A90000}"/>
    <cellStyle name="Vírgula 10 6 2 2 6 3" xfId="43525" xr:uid="{00000000-0005-0000-0000-0000B9A90000}"/>
    <cellStyle name="Vírgula 10 6 2 2 7" xfId="43526" xr:uid="{00000000-0005-0000-0000-0000BAA90000}"/>
    <cellStyle name="Vírgula 10 6 2 2 8" xfId="43527" xr:uid="{00000000-0005-0000-0000-0000BBA90000}"/>
    <cellStyle name="Vírgula 10 6 2 2 9" xfId="43528" xr:uid="{00000000-0005-0000-0000-0000BCA90000}"/>
    <cellStyle name="Vírgula 10 6 2 3" xfId="43529" xr:uid="{00000000-0005-0000-0000-0000BDA90000}"/>
    <cellStyle name="Vírgula 10 6 2 3 2" xfId="43530" xr:uid="{00000000-0005-0000-0000-0000BEA90000}"/>
    <cellStyle name="Vírgula 10 6 2 3 2 2" xfId="43531" xr:uid="{00000000-0005-0000-0000-0000BFA90000}"/>
    <cellStyle name="Vírgula 10 6 2 3 2 3" xfId="43532" xr:uid="{00000000-0005-0000-0000-0000C0A90000}"/>
    <cellStyle name="Vírgula 10 6 2 3 2 4" xfId="43533" xr:uid="{00000000-0005-0000-0000-0000C1A90000}"/>
    <cellStyle name="Vírgula 10 6 2 3 3" xfId="43534" xr:uid="{00000000-0005-0000-0000-0000C2A90000}"/>
    <cellStyle name="Vírgula 10 6 2 3 3 2" xfId="43535" xr:uid="{00000000-0005-0000-0000-0000C3A90000}"/>
    <cellStyle name="Vírgula 10 6 2 3 3 3" xfId="43536" xr:uid="{00000000-0005-0000-0000-0000C4A90000}"/>
    <cellStyle name="Vírgula 10 6 2 3 4" xfId="43537" xr:uid="{00000000-0005-0000-0000-0000C5A90000}"/>
    <cellStyle name="Vírgula 10 6 2 3 5" xfId="43538" xr:uid="{00000000-0005-0000-0000-0000C6A90000}"/>
    <cellStyle name="Vírgula 10 6 2 3 6" xfId="43539" xr:uid="{00000000-0005-0000-0000-0000C7A90000}"/>
    <cellStyle name="Vírgula 10 6 2 4" xfId="43540" xr:uid="{00000000-0005-0000-0000-0000C8A90000}"/>
    <cellStyle name="Vírgula 10 6 2 4 2" xfId="43541" xr:uid="{00000000-0005-0000-0000-0000C9A90000}"/>
    <cellStyle name="Vírgula 10 6 2 4 3" xfId="43542" xr:uid="{00000000-0005-0000-0000-0000CAA90000}"/>
    <cellStyle name="Vírgula 10 6 2 4 4" xfId="43543" xr:uid="{00000000-0005-0000-0000-0000CBA90000}"/>
    <cellStyle name="Vírgula 10 6 2 5" xfId="43544" xr:uid="{00000000-0005-0000-0000-0000CCA90000}"/>
    <cellStyle name="Vírgula 10 6 2 5 2" xfId="43545" xr:uid="{00000000-0005-0000-0000-0000CDA90000}"/>
    <cellStyle name="Vírgula 10 6 2 5 3" xfId="43546" xr:uid="{00000000-0005-0000-0000-0000CEA90000}"/>
    <cellStyle name="Vírgula 10 6 2 5 4" xfId="43547" xr:uid="{00000000-0005-0000-0000-0000CFA90000}"/>
    <cellStyle name="Vírgula 10 6 2 6" xfId="43548" xr:uid="{00000000-0005-0000-0000-0000D0A90000}"/>
    <cellStyle name="Vírgula 10 6 2 6 2" xfId="43549" xr:uid="{00000000-0005-0000-0000-0000D1A90000}"/>
    <cellStyle name="Vírgula 10 6 2 6 3" xfId="43550" xr:uid="{00000000-0005-0000-0000-0000D2A90000}"/>
    <cellStyle name="Vírgula 10 6 2 6 4" xfId="43551" xr:uid="{00000000-0005-0000-0000-0000D3A90000}"/>
    <cellStyle name="Vírgula 10 6 2 7" xfId="43552" xr:uid="{00000000-0005-0000-0000-0000D4A90000}"/>
    <cellStyle name="Vírgula 10 6 2 7 2" xfId="43553" xr:uid="{00000000-0005-0000-0000-0000D5A90000}"/>
    <cellStyle name="Vírgula 10 6 2 7 3" xfId="43554" xr:uid="{00000000-0005-0000-0000-0000D6A90000}"/>
    <cellStyle name="Vírgula 10 6 2 8" xfId="43555" xr:uid="{00000000-0005-0000-0000-0000D7A90000}"/>
    <cellStyle name="Vírgula 10 6 2 9" xfId="43556" xr:uid="{00000000-0005-0000-0000-0000D8A90000}"/>
    <cellStyle name="Vírgula 10 6 3" xfId="43557" xr:uid="{00000000-0005-0000-0000-0000D9A90000}"/>
    <cellStyle name="Vírgula 10 6 3 2" xfId="43558" xr:uid="{00000000-0005-0000-0000-0000DAA90000}"/>
    <cellStyle name="Vírgula 10 6 3 2 2" xfId="43559" xr:uid="{00000000-0005-0000-0000-0000DBA90000}"/>
    <cellStyle name="Vírgula 10 6 3 2 2 2" xfId="43560" xr:uid="{00000000-0005-0000-0000-0000DCA90000}"/>
    <cellStyle name="Vírgula 10 6 3 2 2 3" xfId="43561" xr:uid="{00000000-0005-0000-0000-0000DDA90000}"/>
    <cellStyle name="Vírgula 10 6 3 2 2 4" xfId="43562" xr:uid="{00000000-0005-0000-0000-0000DEA90000}"/>
    <cellStyle name="Vírgula 10 6 3 2 3" xfId="43563" xr:uid="{00000000-0005-0000-0000-0000DFA90000}"/>
    <cellStyle name="Vírgula 10 6 3 2 3 2" xfId="43564" xr:uid="{00000000-0005-0000-0000-0000E0A90000}"/>
    <cellStyle name="Vírgula 10 6 3 2 3 3" xfId="43565" xr:uid="{00000000-0005-0000-0000-0000E1A90000}"/>
    <cellStyle name="Vírgula 10 6 3 2 4" xfId="43566" xr:uid="{00000000-0005-0000-0000-0000E2A90000}"/>
    <cellStyle name="Vírgula 10 6 3 2 5" xfId="43567" xr:uid="{00000000-0005-0000-0000-0000E3A90000}"/>
    <cellStyle name="Vírgula 10 6 3 2 6" xfId="43568" xr:uid="{00000000-0005-0000-0000-0000E4A90000}"/>
    <cellStyle name="Vírgula 10 6 3 3" xfId="43569" xr:uid="{00000000-0005-0000-0000-0000E5A90000}"/>
    <cellStyle name="Vírgula 10 6 3 3 2" xfId="43570" xr:uid="{00000000-0005-0000-0000-0000E6A90000}"/>
    <cellStyle name="Vírgula 10 6 3 3 3" xfId="43571" xr:uid="{00000000-0005-0000-0000-0000E7A90000}"/>
    <cellStyle name="Vírgula 10 6 3 3 4" xfId="43572" xr:uid="{00000000-0005-0000-0000-0000E8A90000}"/>
    <cellStyle name="Vírgula 10 6 3 4" xfId="43573" xr:uid="{00000000-0005-0000-0000-0000E9A90000}"/>
    <cellStyle name="Vírgula 10 6 3 4 2" xfId="43574" xr:uid="{00000000-0005-0000-0000-0000EAA90000}"/>
    <cellStyle name="Vírgula 10 6 3 4 3" xfId="43575" xr:uid="{00000000-0005-0000-0000-0000EBA90000}"/>
    <cellStyle name="Vírgula 10 6 3 4 4" xfId="43576" xr:uid="{00000000-0005-0000-0000-0000ECA90000}"/>
    <cellStyle name="Vírgula 10 6 3 5" xfId="43577" xr:uid="{00000000-0005-0000-0000-0000EDA90000}"/>
    <cellStyle name="Vírgula 10 6 3 5 2" xfId="43578" xr:uid="{00000000-0005-0000-0000-0000EEA90000}"/>
    <cellStyle name="Vírgula 10 6 3 5 3" xfId="43579" xr:uid="{00000000-0005-0000-0000-0000EFA90000}"/>
    <cellStyle name="Vírgula 10 6 3 5 4" xfId="43580" xr:uid="{00000000-0005-0000-0000-0000F0A90000}"/>
    <cellStyle name="Vírgula 10 6 3 6" xfId="43581" xr:uid="{00000000-0005-0000-0000-0000F1A90000}"/>
    <cellStyle name="Vírgula 10 6 3 6 2" xfId="43582" xr:uid="{00000000-0005-0000-0000-0000F2A90000}"/>
    <cellStyle name="Vírgula 10 6 3 6 3" xfId="43583" xr:uid="{00000000-0005-0000-0000-0000F3A90000}"/>
    <cellStyle name="Vírgula 10 6 3 7" xfId="43584" xr:uid="{00000000-0005-0000-0000-0000F4A90000}"/>
    <cellStyle name="Vírgula 10 6 3 8" xfId="43585" xr:uid="{00000000-0005-0000-0000-0000F5A90000}"/>
    <cellStyle name="Vírgula 10 6 3 9" xfId="43586" xr:uid="{00000000-0005-0000-0000-0000F6A90000}"/>
    <cellStyle name="Vírgula 10 6 4" xfId="43587" xr:uid="{00000000-0005-0000-0000-0000F7A90000}"/>
    <cellStyle name="Vírgula 10 6 4 2" xfId="43588" xr:uid="{00000000-0005-0000-0000-0000F8A90000}"/>
    <cellStyle name="Vírgula 10 6 4 2 2" xfId="43589" xr:uid="{00000000-0005-0000-0000-0000F9A90000}"/>
    <cellStyle name="Vírgula 10 6 4 2 3" xfId="43590" xr:uid="{00000000-0005-0000-0000-0000FAA90000}"/>
    <cellStyle name="Vírgula 10 6 4 2 4" xfId="43591" xr:uid="{00000000-0005-0000-0000-0000FBA90000}"/>
    <cellStyle name="Vírgula 10 6 4 3" xfId="43592" xr:uid="{00000000-0005-0000-0000-0000FCA90000}"/>
    <cellStyle name="Vírgula 10 6 4 3 2" xfId="43593" xr:uid="{00000000-0005-0000-0000-0000FDA90000}"/>
    <cellStyle name="Vírgula 10 6 4 3 3" xfId="43594" xr:uid="{00000000-0005-0000-0000-0000FEA90000}"/>
    <cellStyle name="Vírgula 10 6 4 4" xfId="43595" xr:uid="{00000000-0005-0000-0000-0000FFA90000}"/>
    <cellStyle name="Vírgula 10 6 4 5" xfId="43596" xr:uid="{00000000-0005-0000-0000-000000AA0000}"/>
    <cellStyle name="Vírgula 10 6 4 6" xfId="43597" xr:uid="{00000000-0005-0000-0000-000001AA0000}"/>
    <cellStyle name="Vírgula 10 6 5" xfId="43598" xr:uid="{00000000-0005-0000-0000-000002AA0000}"/>
    <cellStyle name="Vírgula 10 6 5 2" xfId="43599" xr:uid="{00000000-0005-0000-0000-000003AA0000}"/>
    <cellStyle name="Vírgula 10 6 5 3" xfId="43600" xr:uid="{00000000-0005-0000-0000-000004AA0000}"/>
    <cellStyle name="Vírgula 10 6 5 4" xfId="43601" xr:uid="{00000000-0005-0000-0000-000005AA0000}"/>
    <cellStyle name="Vírgula 10 6 6" xfId="43602" xr:uid="{00000000-0005-0000-0000-000006AA0000}"/>
    <cellStyle name="Vírgula 10 6 6 2" xfId="43603" xr:uid="{00000000-0005-0000-0000-000007AA0000}"/>
    <cellStyle name="Vírgula 10 6 6 3" xfId="43604" xr:uid="{00000000-0005-0000-0000-000008AA0000}"/>
    <cellStyle name="Vírgula 10 6 6 4" xfId="43605" xr:uid="{00000000-0005-0000-0000-000009AA0000}"/>
    <cellStyle name="Vírgula 10 6 7" xfId="43606" xr:uid="{00000000-0005-0000-0000-00000AAA0000}"/>
    <cellStyle name="Vírgula 10 6 7 2" xfId="43607" xr:uid="{00000000-0005-0000-0000-00000BAA0000}"/>
    <cellStyle name="Vírgula 10 6 7 3" xfId="43608" xr:uid="{00000000-0005-0000-0000-00000CAA0000}"/>
    <cellStyle name="Vírgula 10 6 7 4" xfId="43609" xr:uid="{00000000-0005-0000-0000-00000DAA0000}"/>
    <cellStyle name="Vírgula 10 6 8" xfId="43610" xr:uid="{00000000-0005-0000-0000-00000EAA0000}"/>
    <cellStyle name="Vírgula 10 6 8 2" xfId="43611" xr:uid="{00000000-0005-0000-0000-00000FAA0000}"/>
    <cellStyle name="Vírgula 10 6 8 3" xfId="43612" xr:uid="{00000000-0005-0000-0000-000010AA0000}"/>
    <cellStyle name="Vírgula 10 6 9" xfId="43613" xr:uid="{00000000-0005-0000-0000-000011AA0000}"/>
    <cellStyle name="Vírgula 10 7" xfId="43614" xr:uid="{00000000-0005-0000-0000-000012AA0000}"/>
    <cellStyle name="Vírgula 10 7 10" xfId="43615" xr:uid="{00000000-0005-0000-0000-000013AA0000}"/>
    <cellStyle name="Vírgula 10 7 11" xfId="43616" xr:uid="{00000000-0005-0000-0000-000014AA0000}"/>
    <cellStyle name="Vírgula 10 7 2" xfId="43617" xr:uid="{00000000-0005-0000-0000-000015AA0000}"/>
    <cellStyle name="Vírgula 10 7 2 10" xfId="43618" xr:uid="{00000000-0005-0000-0000-000016AA0000}"/>
    <cellStyle name="Vírgula 10 7 2 2" xfId="43619" xr:uid="{00000000-0005-0000-0000-000017AA0000}"/>
    <cellStyle name="Vírgula 10 7 2 2 2" xfId="43620" xr:uid="{00000000-0005-0000-0000-000018AA0000}"/>
    <cellStyle name="Vírgula 10 7 2 2 2 2" xfId="43621" xr:uid="{00000000-0005-0000-0000-000019AA0000}"/>
    <cellStyle name="Vírgula 10 7 2 2 2 2 2" xfId="43622" xr:uid="{00000000-0005-0000-0000-00001AAA0000}"/>
    <cellStyle name="Vírgula 10 7 2 2 2 2 3" xfId="43623" xr:uid="{00000000-0005-0000-0000-00001BAA0000}"/>
    <cellStyle name="Vírgula 10 7 2 2 2 2 4" xfId="43624" xr:uid="{00000000-0005-0000-0000-00001CAA0000}"/>
    <cellStyle name="Vírgula 10 7 2 2 2 3" xfId="43625" xr:uid="{00000000-0005-0000-0000-00001DAA0000}"/>
    <cellStyle name="Vírgula 10 7 2 2 2 3 2" xfId="43626" xr:uid="{00000000-0005-0000-0000-00001EAA0000}"/>
    <cellStyle name="Vírgula 10 7 2 2 2 3 3" xfId="43627" xr:uid="{00000000-0005-0000-0000-00001FAA0000}"/>
    <cellStyle name="Vírgula 10 7 2 2 2 4" xfId="43628" xr:uid="{00000000-0005-0000-0000-000020AA0000}"/>
    <cellStyle name="Vírgula 10 7 2 2 2 5" xfId="43629" xr:uid="{00000000-0005-0000-0000-000021AA0000}"/>
    <cellStyle name="Vírgula 10 7 2 2 2 6" xfId="43630" xr:uid="{00000000-0005-0000-0000-000022AA0000}"/>
    <cellStyle name="Vírgula 10 7 2 2 3" xfId="43631" xr:uid="{00000000-0005-0000-0000-000023AA0000}"/>
    <cellStyle name="Vírgula 10 7 2 2 3 2" xfId="43632" xr:uid="{00000000-0005-0000-0000-000024AA0000}"/>
    <cellStyle name="Vírgula 10 7 2 2 3 3" xfId="43633" xr:uid="{00000000-0005-0000-0000-000025AA0000}"/>
    <cellStyle name="Vírgula 10 7 2 2 3 4" xfId="43634" xr:uid="{00000000-0005-0000-0000-000026AA0000}"/>
    <cellStyle name="Vírgula 10 7 2 2 4" xfId="43635" xr:uid="{00000000-0005-0000-0000-000027AA0000}"/>
    <cellStyle name="Vírgula 10 7 2 2 4 2" xfId="43636" xr:uid="{00000000-0005-0000-0000-000028AA0000}"/>
    <cellStyle name="Vírgula 10 7 2 2 4 3" xfId="43637" xr:uid="{00000000-0005-0000-0000-000029AA0000}"/>
    <cellStyle name="Vírgula 10 7 2 2 4 4" xfId="43638" xr:uid="{00000000-0005-0000-0000-00002AAA0000}"/>
    <cellStyle name="Vírgula 10 7 2 2 5" xfId="43639" xr:uid="{00000000-0005-0000-0000-00002BAA0000}"/>
    <cellStyle name="Vírgula 10 7 2 2 5 2" xfId="43640" xr:uid="{00000000-0005-0000-0000-00002CAA0000}"/>
    <cellStyle name="Vírgula 10 7 2 2 5 3" xfId="43641" xr:uid="{00000000-0005-0000-0000-00002DAA0000}"/>
    <cellStyle name="Vírgula 10 7 2 2 5 4" xfId="43642" xr:uid="{00000000-0005-0000-0000-00002EAA0000}"/>
    <cellStyle name="Vírgula 10 7 2 2 6" xfId="43643" xr:uid="{00000000-0005-0000-0000-00002FAA0000}"/>
    <cellStyle name="Vírgula 10 7 2 2 6 2" xfId="43644" xr:uid="{00000000-0005-0000-0000-000030AA0000}"/>
    <cellStyle name="Vírgula 10 7 2 2 6 3" xfId="43645" xr:uid="{00000000-0005-0000-0000-000031AA0000}"/>
    <cellStyle name="Vírgula 10 7 2 2 7" xfId="43646" xr:uid="{00000000-0005-0000-0000-000032AA0000}"/>
    <cellStyle name="Vírgula 10 7 2 2 8" xfId="43647" xr:uid="{00000000-0005-0000-0000-000033AA0000}"/>
    <cellStyle name="Vírgula 10 7 2 2 9" xfId="43648" xr:uid="{00000000-0005-0000-0000-000034AA0000}"/>
    <cellStyle name="Vírgula 10 7 2 3" xfId="43649" xr:uid="{00000000-0005-0000-0000-000035AA0000}"/>
    <cellStyle name="Vírgula 10 7 2 3 2" xfId="43650" xr:uid="{00000000-0005-0000-0000-000036AA0000}"/>
    <cellStyle name="Vírgula 10 7 2 3 2 2" xfId="43651" xr:uid="{00000000-0005-0000-0000-000037AA0000}"/>
    <cellStyle name="Vírgula 10 7 2 3 2 3" xfId="43652" xr:uid="{00000000-0005-0000-0000-000038AA0000}"/>
    <cellStyle name="Vírgula 10 7 2 3 2 4" xfId="43653" xr:uid="{00000000-0005-0000-0000-000039AA0000}"/>
    <cellStyle name="Vírgula 10 7 2 3 3" xfId="43654" xr:uid="{00000000-0005-0000-0000-00003AAA0000}"/>
    <cellStyle name="Vírgula 10 7 2 3 3 2" xfId="43655" xr:uid="{00000000-0005-0000-0000-00003BAA0000}"/>
    <cellStyle name="Vírgula 10 7 2 3 3 3" xfId="43656" xr:uid="{00000000-0005-0000-0000-00003CAA0000}"/>
    <cellStyle name="Vírgula 10 7 2 3 4" xfId="43657" xr:uid="{00000000-0005-0000-0000-00003DAA0000}"/>
    <cellStyle name="Vírgula 10 7 2 3 5" xfId="43658" xr:uid="{00000000-0005-0000-0000-00003EAA0000}"/>
    <cellStyle name="Vírgula 10 7 2 3 6" xfId="43659" xr:uid="{00000000-0005-0000-0000-00003FAA0000}"/>
    <cellStyle name="Vírgula 10 7 2 4" xfId="43660" xr:uid="{00000000-0005-0000-0000-000040AA0000}"/>
    <cellStyle name="Vírgula 10 7 2 4 2" xfId="43661" xr:uid="{00000000-0005-0000-0000-000041AA0000}"/>
    <cellStyle name="Vírgula 10 7 2 4 3" xfId="43662" xr:uid="{00000000-0005-0000-0000-000042AA0000}"/>
    <cellStyle name="Vírgula 10 7 2 4 4" xfId="43663" xr:uid="{00000000-0005-0000-0000-000043AA0000}"/>
    <cellStyle name="Vírgula 10 7 2 5" xfId="43664" xr:uid="{00000000-0005-0000-0000-000044AA0000}"/>
    <cellStyle name="Vírgula 10 7 2 5 2" xfId="43665" xr:uid="{00000000-0005-0000-0000-000045AA0000}"/>
    <cellStyle name="Vírgula 10 7 2 5 3" xfId="43666" xr:uid="{00000000-0005-0000-0000-000046AA0000}"/>
    <cellStyle name="Vírgula 10 7 2 5 4" xfId="43667" xr:uid="{00000000-0005-0000-0000-000047AA0000}"/>
    <cellStyle name="Vírgula 10 7 2 6" xfId="43668" xr:uid="{00000000-0005-0000-0000-000048AA0000}"/>
    <cellStyle name="Vírgula 10 7 2 6 2" xfId="43669" xr:uid="{00000000-0005-0000-0000-000049AA0000}"/>
    <cellStyle name="Vírgula 10 7 2 6 3" xfId="43670" xr:uid="{00000000-0005-0000-0000-00004AAA0000}"/>
    <cellStyle name="Vírgula 10 7 2 6 4" xfId="43671" xr:uid="{00000000-0005-0000-0000-00004BAA0000}"/>
    <cellStyle name="Vírgula 10 7 2 7" xfId="43672" xr:uid="{00000000-0005-0000-0000-00004CAA0000}"/>
    <cellStyle name="Vírgula 10 7 2 7 2" xfId="43673" xr:uid="{00000000-0005-0000-0000-00004DAA0000}"/>
    <cellStyle name="Vírgula 10 7 2 7 3" xfId="43674" xr:uid="{00000000-0005-0000-0000-00004EAA0000}"/>
    <cellStyle name="Vírgula 10 7 2 8" xfId="43675" xr:uid="{00000000-0005-0000-0000-00004FAA0000}"/>
    <cellStyle name="Vírgula 10 7 2 9" xfId="43676" xr:uid="{00000000-0005-0000-0000-000050AA0000}"/>
    <cellStyle name="Vírgula 10 7 3" xfId="43677" xr:uid="{00000000-0005-0000-0000-000051AA0000}"/>
    <cellStyle name="Vírgula 10 7 3 2" xfId="43678" xr:uid="{00000000-0005-0000-0000-000052AA0000}"/>
    <cellStyle name="Vírgula 10 7 3 2 2" xfId="43679" xr:uid="{00000000-0005-0000-0000-000053AA0000}"/>
    <cellStyle name="Vírgula 10 7 3 2 2 2" xfId="43680" xr:uid="{00000000-0005-0000-0000-000054AA0000}"/>
    <cellStyle name="Vírgula 10 7 3 2 2 3" xfId="43681" xr:uid="{00000000-0005-0000-0000-000055AA0000}"/>
    <cellStyle name="Vírgula 10 7 3 2 2 4" xfId="43682" xr:uid="{00000000-0005-0000-0000-000056AA0000}"/>
    <cellStyle name="Vírgula 10 7 3 2 3" xfId="43683" xr:uid="{00000000-0005-0000-0000-000057AA0000}"/>
    <cellStyle name="Vírgula 10 7 3 2 3 2" xfId="43684" xr:uid="{00000000-0005-0000-0000-000058AA0000}"/>
    <cellStyle name="Vírgula 10 7 3 2 3 3" xfId="43685" xr:uid="{00000000-0005-0000-0000-000059AA0000}"/>
    <cellStyle name="Vírgula 10 7 3 2 4" xfId="43686" xr:uid="{00000000-0005-0000-0000-00005AAA0000}"/>
    <cellStyle name="Vírgula 10 7 3 2 5" xfId="43687" xr:uid="{00000000-0005-0000-0000-00005BAA0000}"/>
    <cellStyle name="Vírgula 10 7 3 2 6" xfId="43688" xr:uid="{00000000-0005-0000-0000-00005CAA0000}"/>
    <cellStyle name="Vírgula 10 7 3 3" xfId="43689" xr:uid="{00000000-0005-0000-0000-00005DAA0000}"/>
    <cellStyle name="Vírgula 10 7 3 3 2" xfId="43690" xr:uid="{00000000-0005-0000-0000-00005EAA0000}"/>
    <cellStyle name="Vírgula 10 7 3 3 3" xfId="43691" xr:uid="{00000000-0005-0000-0000-00005FAA0000}"/>
    <cellStyle name="Vírgula 10 7 3 3 4" xfId="43692" xr:uid="{00000000-0005-0000-0000-000060AA0000}"/>
    <cellStyle name="Vírgula 10 7 3 4" xfId="43693" xr:uid="{00000000-0005-0000-0000-000061AA0000}"/>
    <cellStyle name="Vírgula 10 7 3 4 2" xfId="43694" xr:uid="{00000000-0005-0000-0000-000062AA0000}"/>
    <cellStyle name="Vírgula 10 7 3 4 3" xfId="43695" xr:uid="{00000000-0005-0000-0000-000063AA0000}"/>
    <cellStyle name="Vírgula 10 7 3 4 4" xfId="43696" xr:uid="{00000000-0005-0000-0000-000064AA0000}"/>
    <cellStyle name="Vírgula 10 7 3 5" xfId="43697" xr:uid="{00000000-0005-0000-0000-000065AA0000}"/>
    <cellStyle name="Vírgula 10 7 3 5 2" xfId="43698" xr:uid="{00000000-0005-0000-0000-000066AA0000}"/>
    <cellStyle name="Vírgula 10 7 3 5 3" xfId="43699" xr:uid="{00000000-0005-0000-0000-000067AA0000}"/>
    <cellStyle name="Vírgula 10 7 3 5 4" xfId="43700" xr:uid="{00000000-0005-0000-0000-000068AA0000}"/>
    <cellStyle name="Vírgula 10 7 3 6" xfId="43701" xr:uid="{00000000-0005-0000-0000-000069AA0000}"/>
    <cellStyle name="Vírgula 10 7 3 6 2" xfId="43702" xr:uid="{00000000-0005-0000-0000-00006AAA0000}"/>
    <cellStyle name="Vírgula 10 7 3 6 3" xfId="43703" xr:uid="{00000000-0005-0000-0000-00006BAA0000}"/>
    <cellStyle name="Vírgula 10 7 3 7" xfId="43704" xr:uid="{00000000-0005-0000-0000-00006CAA0000}"/>
    <cellStyle name="Vírgula 10 7 3 8" xfId="43705" xr:uid="{00000000-0005-0000-0000-00006DAA0000}"/>
    <cellStyle name="Vírgula 10 7 3 9" xfId="43706" xr:uid="{00000000-0005-0000-0000-00006EAA0000}"/>
    <cellStyle name="Vírgula 10 7 4" xfId="43707" xr:uid="{00000000-0005-0000-0000-00006FAA0000}"/>
    <cellStyle name="Vírgula 10 7 4 2" xfId="43708" xr:uid="{00000000-0005-0000-0000-000070AA0000}"/>
    <cellStyle name="Vírgula 10 7 4 2 2" xfId="43709" xr:uid="{00000000-0005-0000-0000-000071AA0000}"/>
    <cellStyle name="Vírgula 10 7 4 2 3" xfId="43710" xr:uid="{00000000-0005-0000-0000-000072AA0000}"/>
    <cellStyle name="Vírgula 10 7 4 2 4" xfId="43711" xr:uid="{00000000-0005-0000-0000-000073AA0000}"/>
    <cellStyle name="Vírgula 10 7 4 3" xfId="43712" xr:uid="{00000000-0005-0000-0000-000074AA0000}"/>
    <cellStyle name="Vírgula 10 7 4 3 2" xfId="43713" xr:uid="{00000000-0005-0000-0000-000075AA0000}"/>
    <cellStyle name="Vírgula 10 7 4 3 3" xfId="43714" xr:uid="{00000000-0005-0000-0000-000076AA0000}"/>
    <cellStyle name="Vírgula 10 7 4 4" xfId="43715" xr:uid="{00000000-0005-0000-0000-000077AA0000}"/>
    <cellStyle name="Vírgula 10 7 4 5" xfId="43716" xr:uid="{00000000-0005-0000-0000-000078AA0000}"/>
    <cellStyle name="Vírgula 10 7 4 6" xfId="43717" xr:uid="{00000000-0005-0000-0000-000079AA0000}"/>
    <cellStyle name="Vírgula 10 7 5" xfId="43718" xr:uid="{00000000-0005-0000-0000-00007AAA0000}"/>
    <cellStyle name="Vírgula 10 7 5 2" xfId="43719" xr:uid="{00000000-0005-0000-0000-00007BAA0000}"/>
    <cellStyle name="Vírgula 10 7 5 3" xfId="43720" xr:uid="{00000000-0005-0000-0000-00007CAA0000}"/>
    <cellStyle name="Vírgula 10 7 5 4" xfId="43721" xr:uid="{00000000-0005-0000-0000-00007DAA0000}"/>
    <cellStyle name="Vírgula 10 7 6" xfId="43722" xr:uid="{00000000-0005-0000-0000-00007EAA0000}"/>
    <cellStyle name="Vírgula 10 7 6 2" xfId="43723" xr:uid="{00000000-0005-0000-0000-00007FAA0000}"/>
    <cellStyle name="Vírgula 10 7 6 3" xfId="43724" xr:uid="{00000000-0005-0000-0000-000080AA0000}"/>
    <cellStyle name="Vírgula 10 7 6 4" xfId="43725" xr:uid="{00000000-0005-0000-0000-000081AA0000}"/>
    <cellStyle name="Vírgula 10 7 7" xfId="43726" xr:uid="{00000000-0005-0000-0000-000082AA0000}"/>
    <cellStyle name="Vírgula 10 7 7 2" xfId="43727" xr:uid="{00000000-0005-0000-0000-000083AA0000}"/>
    <cellStyle name="Vírgula 10 7 7 3" xfId="43728" xr:uid="{00000000-0005-0000-0000-000084AA0000}"/>
    <cellStyle name="Vírgula 10 7 7 4" xfId="43729" xr:uid="{00000000-0005-0000-0000-000085AA0000}"/>
    <cellStyle name="Vírgula 10 7 8" xfId="43730" xr:uid="{00000000-0005-0000-0000-000086AA0000}"/>
    <cellStyle name="Vírgula 10 7 8 2" xfId="43731" xr:uid="{00000000-0005-0000-0000-000087AA0000}"/>
    <cellStyle name="Vírgula 10 7 8 3" xfId="43732" xr:uid="{00000000-0005-0000-0000-000088AA0000}"/>
    <cellStyle name="Vírgula 10 7 9" xfId="43733" xr:uid="{00000000-0005-0000-0000-000089AA0000}"/>
    <cellStyle name="Vírgula 10 8" xfId="43734" xr:uid="{00000000-0005-0000-0000-00008AAA0000}"/>
    <cellStyle name="Vírgula 10 8 10" xfId="43735" xr:uid="{00000000-0005-0000-0000-00008BAA0000}"/>
    <cellStyle name="Vírgula 10 8 2" xfId="43736" xr:uid="{00000000-0005-0000-0000-00008CAA0000}"/>
    <cellStyle name="Vírgula 10 8 2 2" xfId="43737" xr:uid="{00000000-0005-0000-0000-00008DAA0000}"/>
    <cellStyle name="Vírgula 10 8 2 2 2" xfId="43738" xr:uid="{00000000-0005-0000-0000-00008EAA0000}"/>
    <cellStyle name="Vírgula 10 8 2 2 2 2" xfId="43739" xr:uid="{00000000-0005-0000-0000-00008FAA0000}"/>
    <cellStyle name="Vírgula 10 8 2 2 2 3" xfId="43740" xr:uid="{00000000-0005-0000-0000-000090AA0000}"/>
    <cellStyle name="Vírgula 10 8 2 2 2 4" xfId="43741" xr:uid="{00000000-0005-0000-0000-000091AA0000}"/>
    <cellStyle name="Vírgula 10 8 2 2 3" xfId="43742" xr:uid="{00000000-0005-0000-0000-000092AA0000}"/>
    <cellStyle name="Vírgula 10 8 2 2 3 2" xfId="43743" xr:uid="{00000000-0005-0000-0000-000093AA0000}"/>
    <cellStyle name="Vírgula 10 8 2 2 3 3" xfId="43744" xr:uid="{00000000-0005-0000-0000-000094AA0000}"/>
    <cellStyle name="Vírgula 10 8 2 2 4" xfId="43745" xr:uid="{00000000-0005-0000-0000-000095AA0000}"/>
    <cellStyle name="Vírgula 10 8 2 2 5" xfId="43746" xr:uid="{00000000-0005-0000-0000-000096AA0000}"/>
    <cellStyle name="Vírgula 10 8 2 2 6" xfId="43747" xr:uid="{00000000-0005-0000-0000-000097AA0000}"/>
    <cellStyle name="Vírgula 10 8 2 3" xfId="43748" xr:uid="{00000000-0005-0000-0000-000098AA0000}"/>
    <cellStyle name="Vírgula 10 8 2 3 2" xfId="43749" xr:uid="{00000000-0005-0000-0000-000099AA0000}"/>
    <cellStyle name="Vírgula 10 8 2 3 3" xfId="43750" xr:uid="{00000000-0005-0000-0000-00009AAA0000}"/>
    <cellStyle name="Vírgula 10 8 2 3 4" xfId="43751" xr:uid="{00000000-0005-0000-0000-00009BAA0000}"/>
    <cellStyle name="Vírgula 10 8 2 4" xfId="43752" xr:uid="{00000000-0005-0000-0000-00009CAA0000}"/>
    <cellStyle name="Vírgula 10 8 2 4 2" xfId="43753" xr:uid="{00000000-0005-0000-0000-00009DAA0000}"/>
    <cellStyle name="Vírgula 10 8 2 4 3" xfId="43754" xr:uid="{00000000-0005-0000-0000-00009EAA0000}"/>
    <cellStyle name="Vírgula 10 8 2 4 4" xfId="43755" xr:uid="{00000000-0005-0000-0000-00009FAA0000}"/>
    <cellStyle name="Vírgula 10 8 2 5" xfId="43756" xr:uid="{00000000-0005-0000-0000-0000A0AA0000}"/>
    <cellStyle name="Vírgula 10 8 2 5 2" xfId="43757" xr:uid="{00000000-0005-0000-0000-0000A1AA0000}"/>
    <cellStyle name="Vírgula 10 8 2 5 3" xfId="43758" xr:uid="{00000000-0005-0000-0000-0000A2AA0000}"/>
    <cellStyle name="Vírgula 10 8 2 5 4" xfId="43759" xr:uid="{00000000-0005-0000-0000-0000A3AA0000}"/>
    <cellStyle name="Vírgula 10 8 2 6" xfId="43760" xr:uid="{00000000-0005-0000-0000-0000A4AA0000}"/>
    <cellStyle name="Vírgula 10 8 2 6 2" xfId="43761" xr:uid="{00000000-0005-0000-0000-0000A5AA0000}"/>
    <cellStyle name="Vírgula 10 8 2 6 3" xfId="43762" xr:uid="{00000000-0005-0000-0000-0000A6AA0000}"/>
    <cellStyle name="Vírgula 10 8 2 7" xfId="43763" xr:uid="{00000000-0005-0000-0000-0000A7AA0000}"/>
    <cellStyle name="Vírgula 10 8 2 8" xfId="43764" xr:uid="{00000000-0005-0000-0000-0000A8AA0000}"/>
    <cellStyle name="Vírgula 10 8 2 9" xfId="43765" xr:uid="{00000000-0005-0000-0000-0000A9AA0000}"/>
    <cellStyle name="Vírgula 10 8 3" xfId="43766" xr:uid="{00000000-0005-0000-0000-0000AAAA0000}"/>
    <cellStyle name="Vírgula 10 8 3 2" xfId="43767" xr:uid="{00000000-0005-0000-0000-0000ABAA0000}"/>
    <cellStyle name="Vírgula 10 8 3 2 2" xfId="43768" xr:uid="{00000000-0005-0000-0000-0000ACAA0000}"/>
    <cellStyle name="Vírgula 10 8 3 2 3" xfId="43769" xr:uid="{00000000-0005-0000-0000-0000ADAA0000}"/>
    <cellStyle name="Vírgula 10 8 3 2 4" xfId="43770" xr:uid="{00000000-0005-0000-0000-0000AEAA0000}"/>
    <cellStyle name="Vírgula 10 8 3 3" xfId="43771" xr:uid="{00000000-0005-0000-0000-0000AFAA0000}"/>
    <cellStyle name="Vírgula 10 8 3 3 2" xfId="43772" xr:uid="{00000000-0005-0000-0000-0000B0AA0000}"/>
    <cellStyle name="Vírgula 10 8 3 3 3" xfId="43773" xr:uid="{00000000-0005-0000-0000-0000B1AA0000}"/>
    <cellStyle name="Vírgula 10 8 3 4" xfId="43774" xr:uid="{00000000-0005-0000-0000-0000B2AA0000}"/>
    <cellStyle name="Vírgula 10 8 3 5" xfId="43775" xr:uid="{00000000-0005-0000-0000-0000B3AA0000}"/>
    <cellStyle name="Vírgula 10 8 3 6" xfId="43776" xr:uid="{00000000-0005-0000-0000-0000B4AA0000}"/>
    <cellStyle name="Vírgula 10 8 4" xfId="43777" xr:uid="{00000000-0005-0000-0000-0000B5AA0000}"/>
    <cellStyle name="Vírgula 10 8 4 2" xfId="43778" xr:uid="{00000000-0005-0000-0000-0000B6AA0000}"/>
    <cellStyle name="Vírgula 10 8 4 3" xfId="43779" xr:uid="{00000000-0005-0000-0000-0000B7AA0000}"/>
    <cellStyle name="Vírgula 10 8 4 4" xfId="43780" xr:uid="{00000000-0005-0000-0000-0000B8AA0000}"/>
    <cellStyle name="Vírgula 10 8 5" xfId="43781" xr:uid="{00000000-0005-0000-0000-0000B9AA0000}"/>
    <cellStyle name="Vírgula 10 8 5 2" xfId="43782" xr:uid="{00000000-0005-0000-0000-0000BAAA0000}"/>
    <cellStyle name="Vírgula 10 8 5 3" xfId="43783" xr:uid="{00000000-0005-0000-0000-0000BBAA0000}"/>
    <cellStyle name="Vírgula 10 8 5 4" xfId="43784" xr:uid="{00000000-0005-0000-0000-0000BCAA0000}"/>
    <cellStyle name="Vírgula 10 8 6" xfId="43785" xr:uid="{00000000-0005-0000-0000-0000BDAA0000}"/>
    <cellStyle name="Vírgula 10 8 6 2" xfId="43786" xr:uid="{00000000-0005-0000-0000-0000BEAA0000}"/>
    <cellStyle name="Vírgula 10 8 6 3" xfId="43787" xr:uid="{00000000-0005-0000-0000-0000BFAA0000}"/>
    <cellStyle name="Vírgula 10 8 6 4" xfId="43788" xr:uid="{00000000-0005-0000-0000-0000C0AA0000}"/>
    <cellStyle name="Vírgula 10 8 7" xfId="43789" xr:uid="{00000000-0005-0000-0000-0000C1AA0000}"/>
    <cellStyle name="Vírgula 10 8 7 2" xfId="43790" xr:uid="{00000000-0005-0000-0000-0000C2AA0000}"/>
    <cellStyle name="Vírgula 10 8 7 3" xfId="43791" xr:uid="{00000000-0005-0000-0000-0000C3AA0000}"/>
    <cellStyle name="Vírgula 10 8 8" xfId="43792" xr:uid="{00000000-0005-0000-0000-0000C4AA0000}"/>
    <cellStyle name="Vírgula 10 8 9" xfId="43793" xr:uid="{00000000-0005-0000-0000-0000C5AA0000}"/>
    <cellStyle name="Vírgula 10 9" xfId="43794" xr:uid="{00000000-0005-0000-0000-0000C6AA0000}"/>
    <cellStyle name="Vírgula 10 9 2" xfId="43795" xr:uid="{00000000-0005-0000-0000-0000C7AA0000}"/>
    <cellStyle name="Vírgula 10 9 2 2" xfId="43796" xr:uid="{00000000-0005-0000-0000-0000C8AA0000}"/>
    <cellStyle name="Vírgula 10 9 2 2 2" xfId="43797" xr:uid="{00000000-0005-0000-0000-0000C9AA0000}"/>
    <cellStyle name="Vírgula 10 9 2 2 3" xfId="43798" xr:uid="{00000000-0005-0000-0000-0000CAAA0000}"/>
    <cellStyle name="Vírgula 10 9 2 2 4" xfId="43799" xr:uid="{00000000-0005-0000-0000-0000CBAA0000}"/>
    <cellStyle name="Vírgula 10 9 2 3" xfId="43800" xr:uid="{00000000-0005-0000-0000-0000CCAA0000}"/>
    <cellStyle name="Vírgula 10 9 2 3 2" xfId="43801" xr:uid="{00000000-0005-0000-0000-0000CDAA0000}"/>
    <cellStyle name="Vírgula 10 9 2 3 3" xfId="43802" xr:uid="{00000000-0005-0000-0000-0000CEAA0000}"/>
    <cellStyle name="Vírgula 10 9 2 4" xfId="43803" xr:uid="{00000000-0005-0000-0000-0000CFAA0000}"/>
    <cellStyle name="Vírgula 10 9 2 5" xfId="43804" xr:uid="{00000000-0005-0000-0000-0000D0AA0000}"/>
    <cellStyle name="Vírgula 10 9 2 6" xfId="43805" xr:uid="{00000000-0005-0000-0000-0000D1AA0000}"/>
    <cellStyle name="Vírgula 10 9 3" xfId="43806" xr:uid="{00000000-0005-0000-0000-0000D2AA0000}"/>
    <cellStyle name="Vírgula 10 9 3 2" xfId="43807" xr:uid="{00000000-0005-0000-0000-0000D3AA0000}"/>
    <cellStyle name="Vírgula 10 9 3 3" xfId="43808" xr:uid="{00000000-0005-0000-0000-0000D4AA0000}"/>
    <cellStyle name="Vírgula 10 9 3 4" xfId="43809" xr:uid="{00000000-0005-0000-0000-0000D5AA0000}"/>
    <cellStyle name="Vírgula 10 9 4" xfId="43810" xr:uid="{00000000-0005-0000-0000-0000D6AA0000}"/>
    <cellStyle name="Vírgula 10 9 4 2" xfId="43811" xr:uid="{00000000-0005-0000-0000-0000D7AA0000}"/>
    <cellStyle name="Vírgula 10 9 4 3" xfId="43812" xr:uid="{00000000-0005-0000-0000-0000D8AA0000}"/>
    <cellStyle name="Vírgula 10 9 4 4" xfId="43813" xr:uid="{00000000-0005-0000-0000-0000D9AA0000}"/>
    <cellStyle name="Vírgula 10 9 5" xfId="43814" xr:uid="{00000000-0005-0000-0000-0000DAAA0000}"/>
    <cellStyle name="Vírgula 10 9 5 2" xfId="43815" xr:uid="{00000000-0005-0000-0000-0000DBAA0000}"/>
    <cellStyle name="Vírgula 10 9 5 3" xfId="43816" xr:uid="{00000000-0005-0000-0000-0000DCAA0000}"/>
    <cellStyle name="Vírgula 10 9 5 4" xfId="43817" xr:uid="{00000000-0005-0000-0000-0000DDAA0000}"/>
    <cellStyle name="Vírgula 10 9 6" xfId="43818" xr:uid="{00000000-0005-0000-0000-0000DEAA0000}"/>
    <cellStyle name="Vírgula 10 9 6 2" xfId="43819" xr:uid="{00000000-0005-0000-0000-0000DFAA0000}"/>
    <cellStyle name="Vírgula 10 9 6 3" xfId="43820" xr:uid="{00000000-0005-0000-0000-0000E0AA0000}"/>
    <cellStyle name="Vírgula 10 9 7" xfId="43821" xr:uid="{00000000-0005-0000-0000-0000E1AA0000}"/>
    <cellStyle name="Vírgula 10 9 8" xfId="43822" xr:uid="{00000000-0005-0000-0000-0000E2AA0000}"/>
    <cellStyle name="Vírgula 10 9 9" xfId="43823" xr:uid="{00000000-0005-0000-0000-0000E3AA0000}"/>
    <cellStyle name="Vírgula 11" xfId="173" xr:uid="{00000000-0005-0000-0000-0000E4AA0000}"/>
    <cellStyle name="Vírgula 11 2" xfId="286" xr:uid="{00000000-0005-0000-0000-0000E5AA0000}"/>
    <cellStyle name="Vírgula 11 2 2" xfId="574" xr:uid="{00000000-0005-0000-0000-0000E6AA0000}"/>
    <cellStyle name="Vírgula 11 3" xfId="459" xr:uid="{00000000-0005-0000-0000-0000E7AA0000}"/>
    <cellStyle name="Vírgula 11 4" xfId="43824" xr:uid="{00000000-0005-0000-0000-0000E8AA0000}"/>
    <cellStyle name="Vírgula 12" xfId="174" xr:uid="{00000000-0005-0000-0000-0000E9AA0000}"/>
    <cellStyle name="Vírgula 12 10" xfId="43825" xr:uid="{00000000-0005-0000-0000-0000EAAA0000}"/>
    <cellStyle name="Vírgula 12 10 2" xfId="43826" xr:uid="{00000000-0005-0000-0000-0000EBAA0000}"/>
    <cellStyle name="Vírgula 12 10 2 2" xfId="43827" xr:uid="{00000000-0005-0000-0000-0000ECAA0000}"/>
    <cellStyle name="Vírgula 12 10 2 2 2" xfId="43828" xr:uid="{00000000-0005-0000-0000-0000EDAA0000}"/>
    <cellStyle name="Vírgula 12 10 2 2 3" xfId="43829" xr:uid="{00000000-0005-0000-0000-0000EEAA0000}"/>
    <cellStyle name="Vírgula 12 10 2 2 4" xfId="43830" xr:uid="{00000000-0005-0000-0000-0000EFAA0000}"/>
    <cellStyle name="Vírgula 12 10 2 3" xfId="43831" xr:uid="{00000000-0005-0000-0000-0000F0AA0000}"/>
    <cellStyle name="Vírgula 12 10 2 3 2" xfId="43832" xr:uid="{00000000-0005-0000-0000-0000F1AA0000}"/>
    <cellStyle name="Vírgula 12 10 2 3 3" xfId="43833" xr:uid="{00000000-0005-0000-0000-0000F2AA0000}"/>
    <cellStyle name="Vírgula 12 10 2 4" xfId="43834" xr:uid="{00000000-0005-0000-0000-0000F3AA0000}"/>
    <cellStyle name="Vírgula 12 10 2 5" xfId="43835" xr:uid="{00000000-0005-0000-0000-0000F4AA0000}"/>
    <cellStyle name="Vírgula 12 10 2 6" xfId="43836" xr:uid="{00000000-0005-0000-0000-0000F5AA0000}"/>
    <cellStyle name="Vírgula 12 10 3" xfId="43837" xr:uid="{00000000-0005-0000-0000-0000F6AA0000}"/>
    <cellStyle name="Vírgula 12 10 3 2" xfId="43838" xr:uid="{00000000-0005-0000-0000-0000F7AA0000}"/>
    <cellStyle name="Vírgula 12 10 3 3" xfId="43839" xr:uid="{00000000-0005-0000-0000-0000F8AA0000}"/>
    <cellStyle name="Vírgula 12 10 3 4" xfId="43840" xr:uid="{00000000-0005-0000-0000-0000F9AA0000}"/>
    <cellStyle name="Vírgula 12 10 4" xfId="43841" xr:uid="{00000000-0005-0000-0000-0000FAAA0000}"/>
    <cellStyle name="Vírgula 12 10 4 2" xfId="43842" xr:uid="{00000000-0005-0000-0000-0000FBAA0000}"/>
    <cellStyle name="Vírgula 12 10 4 3" xfId="43843" xr:uid="{00000000-0005-0000-0000-0000FCAA0000}"/>
    <cellStyle name="Vírgula 12 10 4 4" xfId="43844" xr:uid="{00000000-0005-0000-0000-0000FDAA0000}"/>
    <cellStyle name="Vírgula 12 10 5" xfId="43845" xr:uid="{00000000-0005-0000-0000-0000FEAA0000}"/>
    <cellStyle name="Vírgula 12 10 5 2" xfId="43846" xr:uid="{00000000-0005-0000-0000-0000FFAA0000}"/>
    <cellStyle name="Vírgula 12 10 5 3" xfId="43847" xr:uid="{00000000-0005-0000-0000-000000AB0000}"/>
    <cellStyle name="Vírgula 12 10 5 4" xfId="43848" xr:uid="{00000000-0005-0000-0000-000001AB0000}"/>
    <cellStyle name="Vírgula 12 10 6" xfId="43849" xr:uid="{00000000-0005-0000-0000-000002AB0000}"/>
    <cellStyle name="Vírgula 12 10 6 2" xfId="43850" xr:uid="{00000000-0005-0000-0000-000003AB0000}"/>
    <cellStyle name="Vírgula 12 10 6 3" xfId="43851" xr:uid="{00000000-0005-0000-0000-000004AB0000}"/>
    <cellStyle name="Vírgula 12 10 7" xfId="43852" xr:uid="{00000000-0005-0000-0000-000005AB0000}"/>
    <cellStyle name="Vírgula 12 10 8" xfId="43853" xr:uid="{00000000-0005-0000-0000-000006AB0000}"/>
    <cellStyle name="Vírgula 12 10 9" xfId="43854" xr:uid="{00000000-0005-0000-0000-000007AB0000}"/>
    <cellStyle name="Vírgula 12 11" xfId="43855" xr:uid="{00000000-0005-0000-0000-000008AB0000}"/>
    <cellStyle name="Vírgula 12 11 2" xfId="43856" xr:uid="{00000000-0005-0000-0000-000009AB0000}"/>
    <cellStyle name="Vírgula 12 11 2 2" xfId="43857" xr:uid="{00000000-0005-0000-0000-00000AAB0000}"/>
    <cellStyle name="Vírgula 12 11 2 2 2" xfId="43858" xr:uid="{00000000-0005-0000-0000-00000BAB0000}"/>
    <cellStyle name="Vírgula 12 11 2 2 3" xfId="43859" xr:uid="{00000000-0005-0000-0000-00000CAB0000}"/>
    <cellStyle name="Vírgula 12 11 2 2 4" xfId="43860" xr:uid="{00000000-0005-0000-0000-00000DAB0000}"/>
    <cellStyle name="Vírgula 12 11 2 3" xfId="43861" xr:uid="{00000000-0005-0000-0000-00000EAB0000}"/>
    <cellStyle name="Vírgula 12 11 2 3 2" xfId="43862" xr:uid="{00000000-0005-0000-0000-00000FAB0000}"/>
    <cellStyle name="Vírgula 12 11 2 3 3" xfId="43863" xr:uid="{00000000-0005-0000-0000-000010AB0000}"/>
    <cellStyle name="Vírgula 12 11 2 4" xfId="43864" xr:uid="{00000000-0005-0000-0000-000011AB0000}"/>
    <cellStyle name="Vírgula 12 11 2 5" xfId="43865" xr:uid="{00000000-0005-0000-0000-000012AB0000}"/>
    <cellStyle name="Vírgula 12 11 2 6" xfId="43866" xr:uid="{00000000-0005-0000-0000-000013AB0000}"/>
    <cellStyle name="Vírgula 12 11 3" xfId="43867" xr:uid="{00000000-0005-0000-0000-000014AB0000}"/>
    <cellStyle name="Vírgula 12 11 3 2" xfId="43868" xr:uid="{00000000-0005-0000-0000-000015AB0000}"/>
    <cellStyle name="Vírgula 12 11 3 3" xfId="43869" xr:uid="{00000000-0005-0000-0000-000016AB0000}"/>
    <cellStyle name="Vírgula 12 11 3 4" xfId="43870" xr:uid="{00000000-0005-0000-0000-000017AB0000}"/>
    <cellStyle name="Vírgula 12 11 4" xfId="43871" xr:uid="{00000000-0005-0000-0000-000018AB0000}"/>
    <cellStyle name="Vírgula 12 11 4 2" xfId="43872" xr:uid="{00000000-0005-0000-0000-000019AB0000}"/>
    <cellStyle name="Vírgula 12 11 4 3" xfId="43873" xr:uid="{00000000-0005-0000-0000-00001AAB0000}"/>
    <cellStyle name="Vírgula 12 11 4 4" xfId="43874" xr:uid="{00000000-0005-0000-0000-00001BAB0000}"/>
    <cellStyle name="Vírgula 12 11 5" xfId="43875" xr:uid="{00000000-0005-0000-0000-00001CAB0000}"/>
    <cellStyle name="Vírgula 12 11 5 2" xfId="43876" xr:uid="{00000000-0005-0000-0000-00001DAB0000}"/>
    <cellStyle name="Vírgula 12 11 5 3" xfId="43877" xr:uid="{00000000-0005-0000-0000-00001EAB0000}"/>
    <cellStyle name="Vírgula 12 11 6" xfId="43878" xr:uid="{00000000-0005-0000-0000-00001FAB0000}"/>
    <cellStyle name="Vírgula 12 11 7" xfId="43879" xr:uid="{00000000-0005-0000-0000-000020AB0000}"/>
    <cellStyle name="Vírgula 12 11 8" xfId="43880" xr:uid="{00000000-0005-0000-0000-000021AB0000}"/>
    <cellStyle name="Vírgula 12 12" xfId="43881" xr:uid="{00000000-0005-0000-0000-000022AB0000}"/>
    <cellStyle name="Vírgula 12 12 2" xfId="43882" xr:uid="{00000000-0005-0000-0000-000023AB0000}"/>
    <cellStyle name="Vírgula 12 12 2 2" xfId="43883" xr:uid="{00000000-0005-0000-0000-000024AB0000}"/>
    <cellStyle name="Vírgula 12 12 2 3" xfId="43884" xr:uid="{00000000-0005-0000-0000-000025AB0000}"/>
    <cellStyle name="Vírgula 12 12 2 4" xfId="43885" xr:uid="{00000000-0005-0000-0000-000026AB0000}"/>
    <cellStyle name="Vírgula 12 12 3" xfId="43886" xr:uid="{00000000-0005-0000-0000-000027AB0000}"/>
    <cellStyle name="Vírgula 12 12 3 2" xfId="43887" xr:uid="{00000000-0005-0000-0000-000028AB0000}"/>
    <cellStyle name="Vírgula 12 12 3 3" xfId="43888" xr:uid="{00000000-0005-0000-0000-000029AB0000}"/>
    <cellStyle name="Vírgula 12 12 3 4" xfId="43889" xr:uid="{00000000-0005-0000-0000-00002AAB0000}"/>
    <cellStyle name="Vírgula 12 12 4" xfId="43890" xr:uid="{00000000-0005-0000-0000-00002BAB0000}"/>
    <cellStyle name="Vírgula 12 12 4 2" xfId="43891" xr:uid="{00000000-0005-0000-0000-00002CAB0000}"/>
    <cellStyle name="Vírgula 12 12 4 3" xfId="43892" xr:uid="{00000000-0005-0000-0000-00002DAB0000}"/>
    <cellStyle name="Vírgula 12 12 5" xfId="43893" xr:uid="{00000000-0005-0000-0000-00002EAB0000}"/>
    <cellStyle name="Vírgula 12 12 6" xfId="43894" xr:uid="{00000000-0005-0000-0000-00002FAB0000}"/>
    <cellStyle name="Vírgula 12 12 7" xfId="43895" xr:uid="{00000000-0005-0000-0000-000030AB0000}"/>
    <cellStyle name="Vírgula 12 13" xfId="43896" xr:uid="{00000000-0005-0000-0000-000031AB0000}"/>
    <cellStyle name="Vírgula 12 13 2" xfId="43897" xr:uid="{00000000-0005-0000-0000-000032AB0000}"/>
    <cellStyle name="Vírgula 12 13 3" xfId="43898" xr:uid="{00000000-0005-0000-0000-000033AB0000}"/>
    <cellStyle name="Vírgula 12 13 4" xfId="43899" xr:uid="{00000000-0005-0000-0000-000034AB0000}"/>
    <cellStyle name="Vírgula 12 14" xfId="43900" xr:uid="{00000000-0005-0000-0000-000035AB0000}"/>
    <cellStyle name="Vírgula 12 14 2" xfId="43901" xr:uid="{00000000-0005-0000-0000-000036AB0000}"/>
    <cellStyle name="Vírgula 12 14 3" xfId="43902" xr:uid="{00000000-0005-0000-0000-000037AB0000}"/>
    <cellStyle name="Vírgula 12 14 4" xfId="43903" xr:uid="{00000000-0005-0000-0000-000038AB0000}"/>
    <cellStyle name="Vírgula 12 15" xfId="43904" xr:uid="{00000000-0005-0000-0000-000039AB0000}"/>
    <cellStyle name="Vírgula 12 15 2" xfId="43905" xr:uid="{00000000-0005-0000-0000-00003AAB0000}"/>
    <cellStyle name="Vírgula 12 15 3" xfId="43906" xr:uid="{00000000-0005-0000-0000-00003BAB0000}"/>
    <cellStyle name="Vírgula 12 15 4" xfId="43907" xr:uid="{00000000-0005-0000-0000-00003CAB0000}"/>
    <cellStyle name="Vírgula 12 16" xfId="43908" xr:uid="{00000000-0005-0000-0000-00003DAB0000}"/>
    <cellStyle name="Vírgula 12 16 2" xfId="43909" xr:uid="{00000000-0005-0000-0000-00003EAB0000}"/>
    <cellStyle name="Vírgula 12 16 3" xfId="43910" xr:uid="{00000000-0005-0000-0000-00003FAB0000}"/>
    <cellStyle name="Vírgula 12 17" xfId="43911" xr:uid="{00000000-0005-0000-0000-000040AB0000}"/>
    <cellStyle name="Vírgula 12 18" xfId="43912" xr:uid="{00000000-0005-0000-0000-000041AB0000}"/>
    <cellStyle name="Vírgula 12 19" xfId="43913" xr:uid="{00000000-0005-0000-0000-000042AB0000}"/>
    <cellStyle name="Vírgula 12 2" xfId="287" xr:uid="{00000000-0005-0000-0000-000043AB0000}"/>
    <cellStyle name="Vírgula 12 2 10" xfId="43914" xr:uid="{00000000-0005-0000-0000-000044AB0000}"/>
    <cellStyle name="Vírgula 12 2 10 2" xfId="43915" xr:uid="{00000000-0005-0000-0000-000045AB0000}"/>
    <cellStyle name="Vírgula 12 2 10 3" xfId="43916" xr:uid="{00000000-0005-0000-0000-000046AB0000}"/>
    <cellStyle name="Vírgula 12 2 10 4" xfId="43917" xr:uid="{00000000-0005-0000-0000-000047AB0000}"/>
    <cellStyle name="Vírgula 12 2 11" xfId="43918" xr:uid="{00000000-0005-0000-0000-000048AB0000}"/>
    <cellStyle name="Vírgula 12 2 11 2" xfId="43919" xr:uid="{00000000-0005-0000-0000-000049AB0000}"/>
    <cellStyle name="Vírgula 12 2 11 3" xfId="43920" xr:uid="{00000000-0005-0000-0000-00004AAB0000}"/>
    <cellStyle name="Vírgula 12 2 12" xfId="43921" xr:uid="{00000000-0005-0000-0000-00004BAB0000}"/>
    <cellStyle name="Vírgula 12 2 13" xfId="43922" xr:uid="{00000000-0005-0000-0000-00004CAB0000}"/>
    <cellStyle name="Vírgula 12 2 14" xfId="43923" xr:uid="{00000000-0005-0000-0000-00004DAB0000}"/>
    <cellStyle name="Vírgula 12 2 2" xfId="575" xr:uid="{00000000-0005-0000-0000-00004EAB0000}"/>
    <cellStyle name="Vírgula 12 2 2 10" xfId="43924" xr:uid="{00000000-0005-0000-0000-00004FAB0000}"/>
    <cellStyle name="Vírgula 12 2 2 11" xfId="43925" xr:uid="{00000000-0005-0000-0000-000050AB0000}"/>
    <cellStyle name="Vírgula 12 2 2 2" xfId="43926" xr:uid="{00000000-0005-0000-0000-000051AB0000}"/>
    <cellStyle name="Vírgula 12 2 2 2 10" xfId="43927" xr:uid="{00000000-0005-0000-0000-000052AB0000}"/>
    <cellStyle name="Vírgula 12 2 2 2 2" xfId="43928" xr:uid="{00000000-0005-0000-0000-000053AB0000}"/>
    <cellStyle name="Vírgula 12 2 2 2 2 2" xfId="43929" xr:uid="{00000000-0005-0000-0000-000054AB0000}"/>
    <cellStyle name="Vírgula 12 2 2 2 2 2 2" xfId="43930" xr:uid="{00000000-0005-0000-0000-000055AB0000}"/>
    <cellStyle name="Vírgula 12 2 2 2 2 2 2 2" xfId="43931" xr:uid="{00000000-0005-0000-0000-000056AB0000}"/>
    <cellStyle name="Vírgula 12 2 2 2 2 2 2 3" xfId="43932" xr:uid="{00000000-0005-0000-0000-000057AB0000}"/>
    <cellStyle name="Vírgula 12 2 2 2 2 2 2 4" xfId="43933" xr:uid="{00000000-0005-0000-0000-000058AB0000}"/>
    <cellStyle name="Vírgula 12 2 2 2 2 2 3" xfId="43934" xr:uid="{00000000-0005-0000-0000-000059AB0000}"/>
    <cellStyle name="Vírgula 12 2 2 2 2 2 3 2" xfId="43935" xr:uid="{00000000-0005-0000-0000-00005AAB0000}"/>
    <cellStyle name="Vírgula 12 2 2 2 2 2 3 3" xfId="43936" xr:uid="{00000000-0005-0000-0000-00005BAB0000}"/>
    <cellStyle name="Vírgula 12 2 2 2 2 2 4" xfId="43937" xr:uid="{00000000-0005-0000-0000-00005CAB0000}"/>
    <cellStyle name="Vírgula 12 2 2 2 2 2 5" xfId="43938" xr:uid="{00000000-0005-0000-0000-00005DAB0000}"/>
    <cellStyle name="Vírgula 12 2 2 2 2 2 6" xfId="43939" xr:uid="{00000000-0005-0000-0000-00005EAB0000}"/>
    <cellStyle name="Vírgula 12 2 2 2 2 3" xfId="43940" xr:uid="{00000000-0005-0000-0000-00005FAB0000}"/>
    <cellStyle name="Vírgula 12 2 2 2 2 3 2" xfId="43941" xr:uid="{00000000-0005-0000-0000-000060AB0000}"/>
    <cellStyle name="Vírgula 12 2 2 2 2 3 3" xfId="43942" xr:uid="{00000000-0005-0000-0000-000061AB0000}"/>
    <cellStyle name="Vírgula 12 2 2 2 2 3 4" xfId="43943" xr:uid="{00000000-0005-0000-0000-000062AB0000}"/>
    <cellStyle name="Vírgula 12 2 2 2 2 4" xfId="43944" xr:uid="{00000000-0005-0000-0000-000063AB0000}"/>
    <cellStyle name="Vírgula 12 2 2 2 2 4 2" xfId="43945" xr:uid="{00000000-0005-0000-0000-000064AB0000}"/>
    <cellStyle name="Vírgula 12 2 2 2 2 4 3" xfId="43946" xr:uid="{00000000-0005-0000-0000-000065AB0000}"/>
    <cellStyle name="Vírgula 12 2 2 2 2 4 4" xfId="43947" xr:uid="{00000000-0005-0000-0000-000066AB0000}"/>
    <cellStyle name="Vírgula 12 2 2 2 2 5" xfId="43948" xr:uid="{00000000-0005-0000-0000-000067AB0000}"/>
    <cellStyle name="Vírgula 12 2 2 2 2 5 2" xfId="43949" xr:uid="{00000000-0005-0000-0000-000068AB0000}"/>
    <cellStyle name="Vírgula 12 2 2 2 2 5 3" xfId="43950" xr:uid="{00000000-0005-0000-0000-000069AB0000}"/>
    <cellStyle name="Vírgula 12 2 2 2 2 5 4" xfId="43951" xr:uid="{00000000-0005-0000-0000-00006AAB0000}"/>
    <cellStyle name="Vírgula 12 2 2 2 2 6" xfId="43952" xr:uid="{00000000-0005-0000-0000-00006BAB0000}"/>
    <cellStyle name="Vírgula 12 2 2 2 2 6 2" xfId="43953" xr:uid="{00000000-0005-0000-0000-00006CAB0000}"/>
    <cellStyle name="Vírgula 12 2 2 2 2 6 3" xfId="43954" xr:uid="{00000000-0005-0000-0000-00006DAB0000}"/>
    <cellStyle name="Vírgula 12 2 2 2 2 7" xfId="43955" xr:uid="{00000000-0005-0000-0000-00006EAB0000}"/>
    <cellStyle name="Vírgula 12 2 2 2 2 8" xfId="43956" xr:uid="{00000000-0005-0000-0000-00006FAB0000}"/>
    <cellStyle name="Vírgula 12 2 2 2 2 9" xfId="43957" xr:uid="{00000000-0005-0000-0000-000070AB0000}"/>
    <cellStyle name="Vírgula 12 2 2 2 3" xfId="43958" xr:uid="{00000000-0005-0000-0000-000071AB0000}"/>
    <cellStyle name="Vírgula 12 2 2 2 3 2" xfId="43959" xr:uid="{00000000-0005-0000-0000-000072AB0000}"/>
    <cellStyle name="Vírgula 12 2 2 2 3 2 2" xfId="43960" xr:uid="{00000000-0005-0000-0000-000073AB0000}"/>
    <cellStyle name="Vírgula 12 2 2 2 3 2 3" xfId="43961" xr:uid="{00000000-0005-0000-0000-000074AB0000}"/>
    <cellStyle name="Vírgula 12 2 2 2 3 2 4" xfId="43962" xr:uid="{00000000-0005-0000-0000-000075AB0000}"/>
    <cellStyle name="Vírgula 12 2 2 2 3 3" xfId="43963" xr:uid="{00000000-0005-0000-0000-000076AB0000}"/>
    <cellStyle name="Vírgula 12 2 2 2 3 3 2" xfId="43964" xr:uid="{00000000-0005-0000-0000-000077AB0000}"/>
    <cellStyle name="Vírgula 12 2 2 2 3 3 3" xfId="43965" xr:uid="{00000000-0005-0000-0000-000078AB0000}"/>
    <cellStyle name="Vírgula 12 2 2 2 3 4" xfId="43966" xr:uid="{00000000-0005-0000-0000-000079AB0000}"/>
    <cellStyle name="Vírgula 12 2 2 2 3 5" xfId="43967" xr:uid="{00000000-0005-0000-0000-00007AAB0000}"/>
    <cellStyle name="Vírgula 12 2 2 2 3 6" xfId="43968" xr:uid="{00000000-0005-0000-0000-00007BAB0000}"/>
    <cellStyle name="Vírgula 12 2 2 2 4" xfId="43969" xr:uid="{00000000-0005-0000-0000-00007CAB0000}"/>
    <cellStyle name="Vírgula 12 2 2 2 4 2" xfId="43970" xr:uid="{00000000-0005-0000-0000-00007DAB0000}"/>
    <cellStyle name="Vírgula 12 2 2 2 4 3" xfId="43971" xr:uid="{00000000-0005-0000-0000-00007EAB0000}"/>
    <cellStyle name="Vírgula 12 2 2 2 4 4" xfId="43972" xr:uid="{00000000-0005-0000-0000-00007FAB0000}"/>
    <cellStyle name="Vírgula 12 2 2 2 5" xfId="43973" xr:uid="{00000000-0005-0000-0000-000080AB0000}"/>
    <cellStyle name="Vírgula 12 2 2 2 5 2" xfId="43974" xr:uid="{00000000-0005-0000-0000-000081AB0000}"/>
    <cellStyle name="Vírgula 12 2 2 2 5 3" xfId="43975" xr:uid="{00000000-0005-0000-0000-000082AB0000}"/>
    <cellStyle name="Vírgula 12 2 2 2 5 4" xfId="43976" xr:uid="{00000000-0005-0000-0000-000083AB0000}"/>
    <cellStyle name="Vírgula 12 2 2 2 6" xfId="43977" xr:uid="{00000000-0005-0000-0000-000084AB0000}"/>
    <cellStyle name="Vírgula 12 2 2 2 6 2" xfId="43978" xr:uid="{00000000-0005-0000-0000-000085AB0000}"/>
    <cellStyle name="Vírgula 12 2 2 2 6 3" xfId="43979" xr:uid="{00000000-0005-0000-0000-000086AB0000}"/>
    <cellStyle name="Vírgula 12 2 2 2 6 4" xfId="43980" xr:uid="{00000000-0005-0000-0000-000087AB0000}"/>
    <cellStyle name="Vírgula 12 2 2 2 7" xfId="43981" xr:uid="{00000000-0005-0000-0000-000088AB0000}"/>
    <cellStyle name="Vírgula 12 2 2 2 7 2" xfId="43982" xr:uid="{00000000-0005-0000-0000-000089AB0000}"/>
    <cellStyle name="Vírgula 12 2 2 2 7 3" xfId="43983" xr:uid="{00000000-0005-0000-0000-00008AAB0000}"/>
    <cellStyle name="Vírgula 12 2 2 2 8" xfId="43984" xr:uid="{00000000-0005-0000-0000-00008BAB0000}"/>
    <cellStyle name="Vírgula 12 2 2 2 9" xfId="43985" xr:uid="{00000000-0005-0000-0000-00008CAB0000}"/>
    <cellStyle name="Vírgula 12 2 2 3" xfId="43986" xr:uid="{00000000-0005-0000-0000-00008DAB0000}"/>
    <cellStyle name="Vírgula 12 2 2 3 2" xfId="43987" xr:uid="{00000000-0005-0000-0000-00008EAB0000}"/>
    <cellStyle name="Vírgula 12 2 2 3 2 2" xfId="43988" xr:uid="{00000000-0005-0000-0000-00008FAB0000}"/>
    <cellStyle name="Vírgula 12 2 2 3 2 2 2" xfId="43989" xr:uid="{00000000-0005-0000-0000-000090AB0000}"/>
    <cellStyle name="Vírgula 12 2 2 3 2 2 3" xfId="43990" xr:uid="{00000000-0005-0000-0000-000091AB0000}"/>
    <cellStyle name="Vírgula 12 2 2 3 2 2 4" xfId="43991" xr:uid="{00000000-0005-0000-0000-000092AB0000}"/>
    <cellStyle name="Vírgula 12 2 2 3 2 3" xfId="43992" xr:uid="{00000000-0005-0000-0000-000093AB0000}"/>
    <cellStyle name="Vírgula 12 2 2 3 2 3 2" xfId="43993" xr:uid="{00000000-0005-0000-0000-000094AB0000}"/>
    <cellStyle name="Vírgula 12 2 2 3 2 3 3" xfId="43994" xr:uid="{00000000-0005-0000-0000-000095AB0000}"/>
    <cellStyle name="Vírgula 12 2 2 3 2 4" xfId="43995" xr:uid="{00000000-0005-0000-0000-000096AB0000}"/>
    <cellStyle name="Vírgula 12 2 2 3 2 5" xfId="43996" xr:uid="{00000000-0005-0000-0000-000097AB0000}"/>
    <cellStyle name="Vírgula 12 2 2 3 2 6" xfId="43997" xr:uid="{00000000-0005-0000-0000-000098AB0000}"/>
    <cellStyle name="Vírgula 12 2 2 3 3" xfId="43998" xr:uid="{00000000-0005-0000-0000-000099AB0000}"/>
    <cellStyle name="Vírgula 12 2 2 3 3 2" xfId="43999" xr:uid="{00000000-0005-0000-0000-00009AAB0000}"/>
    <cellStyle name="Vírgula 12 2 2 3 3 3" xfId="44000" xr:uid="{00000000-0005-0000-0000-00009BAB0000}"/>
    <cellStyle name="Vírgula 12 2 2 3 3 4" xfId="44001" xr:uid="{00000000-0005-0000-0000-00009CAB0000}"/>
    <cellStyle name="Vírgula 12 2 2 3 4" xfId="44002" xr:uid="{00000000-0005-0000-0000-00009DAB0000}"/>
    <cellStyle name="Vírgula 12 2 2 3 4 2" xfId="44003" xr:uid="{00000000-0005-0000-0000-00009EAB0000}"/>
    <cellStyle name="Vírgula 12 2 2 3 4 3" xfId="44004" xr:uid="{00000000-0005-0000-0000-00009FAB0000}"/>
    <cellStyle name="Vírgula 12 2 2 3 4 4" xfId="44005" xr:uid="{00000000-0005-0000-0000-0000A0AB0000}"/>
    <cellStyle name="Vírgula 12 2 2 3 5" xfId="44006" xr:uid="{00000000-0005-0000-0000-0000A1AB0000}"/>
    <cellStyle name="Vírgula 12 2 2 3 5 2" xfId="44007" xr:uid="{00000000-0005-0000-0000-0000A2AB0000}"/>
    <cellStyle name="Vírgula 12 2 2 3 5 3" xfId="44008" xr:uid="{00000000-0005-0000-0000-0000A3AB0000}"/>
    <cellStyle name="Vírgula 12 2 2 3 5 4" xfId="44009" xr:uid="{00000000-0005-0000-0000-0000A4AB0000}"/>
    <cellStyle name="Vírgula 12 2 2 3 6" xfId="44010" xr:uid="{00000000-0005-0000-0000-0000A5AB0000}"/>
    <cellStyle name="Vírgula 12 2 2 3 6 2" xfId="44011" xr:uid="{00000000-0005-0000-0000-0000A6AB0000}"/>
    <cellStyle name="Vírgula 12 2 2 3 6 3" xfId="44012" xr:uid="{00000000-0005-0000-0000-0000A7AB0000}"/>
    <cellStyle name="Vírgula 12 2 2 3 7" xfId="44013" xr:uid="{00000000-0005-0000-0000-0000A8AB0000}"/>
    <cellStyle name="Vírgula 12 2 2 3 8" xfId="44014" xr:uid="{00000000-0005-0000-0000-0000A9AB0000}"/>
    <cellStyle name="Vírgula 12 2 2 3 9" xfId="44015" xr:uid="{00000000-0005-0000-0000-0000AAAB0000}"/>
    <cellStyle name="Vírgula 12 2 2 4" xfId="44016" xr:uid="{00000000-0005-0000-0000-0000ABAB0000}"/>
    <cellStyle name="Vírgula 12 2 2 4 2" xfId="44017" xr:uid="{00000000-0005-0000-0000-0000ACAB0000}"/>
    <cellStyle name="Vírgula 12 2 2 4 2 2" xfId="44018" xr:uid="{00000000-0005-0000-0000-0000ADAB0000}"/>
    <cellStyle name="Vírgula 12 2 2 4 2 3" xfId="44019" xr:uid="{00000000-0005-0000-0000-0000AEAB0000}"/>
    <cellStyle name="Vírgula 12 2 2 4 2 4" xfId="44020" xr:uid="{00000000-0005-0000-0000-0000AFAB0000}"/>
    <cellStyle name="Vírgula 12 2 2 4 3" xfId="44021" xr:uid="{00000000-0005-0000-0000-0000B0AB0000}"/>
    <cellStyle name="Vírgula 12 2 2 4 3 2" xfId="44022" xr:uid="{00000000-0005-0000-0000-0000B1AB0000}"/>
    <cellStyle name="Vírgula 12 2 2 4 3 3" xfId="44023" xr:uid="{00000000-0005-0000-0000-0000B2AB0000}"/>
    <cellStyle name="Vírgula 12 2 2 4 4" xfId="44024" xr:uid="{00000000-0005-0000-0000-0000B3AB0000}"/>
    <cellStyle name="Vírgula 12 2 2 4 5" xfId="44025" xr:uid="{00000000-0005-0000-0000-0000B4AB0000}"/>
    <cellStyle name="Vírgula 12 2 2 4 6" xfId="44026" xr:uid="{00000000-0005-0000-0000-0000B5AB0000}"/>
    <cellStyle name="Vírgula 12 2 2 5" xfId="44027" xr:uid="{00000000-0005-0000-0000-0000B6AB0000}"/>
    <cellStyle name="Vírgula 12 2 2 5 2" xfId="44028" xr:uid="{00000000-0005-0000-0000-0000B7AB0000}"/>
    <cellStyle name="Vírgula 12 2 2 5 3" xfId="44029" xr:uid="{00000000-0005-0000-0000-0000B8AB0000}"/>
    <cellStyle name="Vírgula 12 2 2 5 4" xfId="44030" xr:uid="{00000000-0005-0000-0000-0000B9AB0000}"/>
    <cellStyle name="Vírgula 12 2 2 6" xfId="44031" xr:uid="{00000000-0005-0000-0000-0000BAAB0000}"/>
    <cellStyle name="Vírgula 12 2 2 6 2" xfId="44032" xr:uid="{00000000-0005-0000-0000-0000BBAB0000}"/>
    <cellStyle name="Vírgula 12 2 2 6 3" xfId="44033" xr:uid="{00000000-0005-0000-0000-0000BCAB0000}"/>
    <cellStyle name="Vírgula 12 2 2 6 4" xfId="44034" xr:uid="{00000000-0005-0000-0000-0000BDAB0000}"/>
    <cellStyle name="Vírgula 12 2 2 7" xfId="44035" xr:uid="{00000000-0005-0000-0000-0000BEAB0000}"/>
    <cellStyle name="Vírgula 12 2 2 7 2" xfId="44036" xr:uid="{00000000-0005-0000-0000-0000BFAB0000}"/>
    <cellStyle name="Vírgula 12 2 2 7 3" xfId="44037" xr:uid="{00000000-0005-0000-0000-0000C0AB0000}"/>
    <cellStyle name="Vírgula 12 2 2 7 4" xfId="44038" xr:uid="{00000000-0005-0000-0000-0000C1AB0000}"/>
    <cellStyle name="Vírgula 12 2 2 8" xfId="44039" xr:uid="{00000000-0005-0000-0000-0000C2AB0000}"/>
    <cellStyle name="Vírgula 12 2 2 8 2" xfId="44040" xr:uid="{00000000-0005-0000-0000-0000C3AB0000}"/>
    <cellStyle name="Vírgula 12 2 2 8 3" xfId="44041" xr:uid="{00000000-0005-0000-0000-0000C4AB0000}"/>
    <cellStyle name="Vírgula 12 2 2 9" xfId="44042" xr:uid="{00000000-0005-0000-0000-0000C5AB0000}"/>
    <cellStyle name="Vírgula 12 2 3" xfId="44043" xr:uid="{00000000-0005-0000-0000-0000C6AB0000}"/>
    <cellStyle name="Vírgula 12 2 3 10" xfId="44044" xr:uid="{00000000-0005-0000-0000-0000C7AB0000}"/>
    <cellStyle name="Vírgula 12 2 3 2" xfId="44045" xr:uid="{00000000-0005-0000-0000-0000C8AB0000}"/>
    <cellStyle name="Vírgula 12 2 3 2 2" xfId="44046" xr:uid="{00000000-0005-0000-0000-0000C9AB0000}"/>
    <cellStyle name="Vírgula 12 2 3 2 2 2" xfId="44047" xr:uid="{00000000-0005-0000-0000-0000CAAB0000}"/>
    <cellStyle name="Vírgula 12 2 3 2 2 2 2" xfId="44048" xr:uid="{00000000-0005-0000-0000-0000CBAB0000}"/>
    <cellStyle name="Vírgula 12 2 3 2 2 2 3" xfId="44049" xr:uid="{00000000-0005-0000-0000-0000CCAB0000}"/>
    <cellStyle name="Vírgula 12 2 3 2 2 2 4" xfId="44050" xr:uid="{00000000-0005-0000-0000-0000CDAB0000}"/>
    <cellStyle name="Vírgula 12 2 3 2 2 3" xfId="44051" xr:uid="{00000000-0005-0000-0000-0000CEAB0000}"/>
    <cellStyle name="Vírgula 12 2 3 2 2 3 2" xfId="44052" xr:uid="{00000000-0005-0000-0000-0000CFAB0000}"/>
    <cellStyle name="Vírgula 12 2 3 2 2 3 3" xfId="44053" xr:uid="{00000000-0005-0000-0000-0000D0AB0000}"/>
    <cellStyle name="Vírgula 12 2 3 2 2 4" xfId="44054" xr:uid="{00000000-0005-0000-0000-0000D1AB0000}"/>
    <cellStyle name="Vírgula 12 2 3 2 2 5" xfId="44055" xr:uid="{00000000-0005-0000-0000-0000D2AB0000}"/>
    <cellStyle name="Vírgula 12 2 3 2 2 6" xfId="44056" xr:uid="{00000000-0005-0000-0000-0000D3AB0000}"/>
    <cellStyle name="Vírgula 12 2 3 2 3" xfId="44057" xr:uid="{00000000-0005-0000-0000-0000D4AB0000}"/>
    <cellStyle name="Vírgula 12 2 3 2 3 2" xfId="44058" xr:uid="{00000000-0005-0000-0000-0000D5AB0000}"/>
    <cellStyle name="Vírgula 12 2 3 2 3 3" xfId="44059" xr:uid="{00000000-0005-0000-0000-0000D6AB0000}"/>
    <cellStyle name="Vírgula 12 2 3 2 3 4" xfId="44060" xr:uid="{00000000-0005-0000-0000-0000D7AB0000}"/>
    <cellStyle name="Vírgula 12 2 3 2 4" xfId="44061" xr:uid="{00000000-0005-0000-0000-0000D8AB0000}"/>
    <cellStyle name="Vírgula 12 2 3 2 4 2" xfId="44062" xr:uid="{00000000-0005-0000-0000-0000D9AB0000}"/>
    <cellStyle name="Vírgula 12 2 3 2 4 3" xfId="44063" xr:uid="{00000000-0005-0000-0000-0000DAAB0000}"/>
    <cellStyle name="Vírgula 12 2 3 2 4 4" xfId="44064" xr:uid="{00000000-0005-0000-0000-0000DBAB0000}"/>
    <cellStyle name="Vírgula 12 2 3 2 5" xfId="44065" xr:uid="{00000000-0005-0000-0000-0000DCAB0000}"/>
    <cellStyle name="Vírgula 12 2 3 2 5 2" xfId="44066" xr:uid="{00000000-0005-0000-0000-0000DDAB0000}"/>
    <cellStyle name="Vírgula 12 2 3 2 5 3" xfId="44067" xr:uid="{00000000-0005-0000-0000-0000DEAB0000}"/>
    <cellStyle name="Vírgula 12 2 3 2 5 4" xfId="44068" xr:uid="{00000000-0005-0000-0000-0000DFAB0000}"/>
    <cellStyle name="Vírgula 12 2 3 2 6" xfId="44069" xr:uid="{00000000-0005-0000-0000-0000E0AB0000}"/>
    <cellStyle name="Vírgula 12 2 3 2 6 2" xfId="44070" xr:uid="{00000000-0005-0000-0000-0000E1AB0000}"/>
    <cellStyle name="Vírgula 12 2 3 2 6 3" xfId="44071" xr:uid="{00000000-0005-0000-0000-0000E2AB0000}"/>
    <cellStyle name="Vírgula 12 2 3 2 7" xfId="44072" xr:uid="{00000000-0005-0000-0000-0000E3AB0000}"/>
    <cellStyle name="Vírgula 12 2 3 2 8" xfId="44073" xr:uid="{00000000-0005-0000-0000-0000E4AB0000}"/>
    <cellStyle name="Vírgula 12 2 3 2 9" xfId="44074" xr:uid="{00000000-0005-0000-0000-0000E5AB0000}"/>
    <cellStyle name="Vírgula 12 2 3 3" xfId="44075" xr:uid="{00000000-0005-0000-0000-0000E6AB0000}"/>
    <cellStyle name="Vírgula 12 2 3 3 2" xfId="44076" xr:uid="{00000000-0005-0000-0000-0000E7AB0000}"/>
    <cellStyle name="Vírgula 12 2 3 3 2 2" xfId="44077" xr:uid="{00000000-0005-0000-0000-0000E8AB0000}"/>
    <cellStyle name="Vírgula 12 2 3 3 2 3" xfId="44078" xr:uid="{00000000-0005-0000-0000-0000E9AB0000}"/>
    <cellStyle name="Vírgula 12 2 3 3 2 4" xfId="44079" xr:uid="{00000000-0005-0000-0000-0000EAAB0000}"/>
    <cellStyle name="Vírgula 12 2 3 3 3" xfId="44080" xr:uid="{00000000-0005-0000-0000-0000EBAB0000}"/>
    <cellStyle name="Vírgula 12 2 3 3 3 2" xfId="44081" xr:uid="{00000000-0005-0000-0000-0000ECAB0000}"/>
    <cellStyle name="Vírgula 12 2 3 3 3 3" xfId="44082" xr:uid="{00000000-0005-0000-0000-0000EDAB0000}"/>
    <cellStyle name="Vírgula 12 2 3 3 4" xfId="44083" xr:uid="{00000000-0005-0000-0000-0000EEAB0000}"/>
    <cellStyle name="Vírgula 12 2 3 3 5" xfId="44084" xr:uid="{00000000-0005-0000-0000-0000EFAB0000}"/>
    <cellStyle name="Vírgula 12 2 3 3 6" xfId="44085" xr:uid="{00000000-0005-0000-0000-0000F0AB0000}"/>
    <cellStyle name="Vírgula 12 2 3 4" xfId="44086" xr:uid="{00000000-0005-0000-0000-0000F1AB0000}"/>
    <cellStyle name="Vírgula 12 2 3 4 2" xfId="44087" xr:uid="{00000000-0005-0000-0000-0000F2AB0000}"/>
    <cellStyle name="Vírgula 12 2 3 4 3" xfId="44088" xr:uid="{00000000-0005-0000-0000-0000F3AB0000}"/>
    <cellStyle name="Vírgula 12 2 3 4 4" xfId="44089" xr:uid="{00000000-0005-0000-0000-0000F4AB0000}"/>
    <cellStyle name="Vírgula 12 2 3 5" xfId="44090" xr:uid="{00000000-0005-0000-0000-0000F5AB0000}"/>
    <cellStyle name="Vírgula 12 2 3 5 2" xfId="44091" xr:uid="{00000000-0005-0000-0000-0000F6AB0000}"/>
    <cellStyle name="Vírgula 12 2 3 5 3" xfId="44092" xr:uid="{00000000-0005-0000-0000-0000F7AB0000}"/>
    <cellStyle name="Vírgula 12 2 3 5 4" xfId="44093" xr:uid="{00000000-0005-0000-0000-0000F8AB0000}"/>
    <cellStyle name="Vírgula 12 2 3 6" xfId="44094" xr:uid="{00000000-0005-0000-0000-0000F9AB0000}"/>
    <cellStyle name="Vírgula 12 2 3 6 2" xfId="44095" xr:uid="{00000000-0005-0000-0000-0000FAAB0000}"/>
    <cellStyle name="Vírgula 12 2 3 6 3" xfId="44096" xr:uid="{00000000-0005-0000-0000-0000FBAB0000}"/>
    <cellStyle name="Vírgula 12 2 3 6 4" xfId="44097" xr:uid="{00000000-0005-0000-0000-0000FCAB0000}"/>
    <cellStyle name="Vírgula 12 2 3 7" xfId="44098" xr:uid="{00000000-0005-0000-0000-0000FDAB0000}"/>
    <cellStyle name="Vírgula 12 2 3 7 2" xfId="44099" xr:uid="{00000000-0005-0000-0000-0000FEAB0000}"/>
    <cellStyle name="Vírgula 12 2 3 7 3" xfId="44100" xr:uid="{00000000-0005-0000-0000-0000FFAB0000}"/>
    <cellStyle name="Vírgula 12 2 3 8" xfId="44101" xr:uid="{00000000-0005-0000-0000-000000AC0000}"/>
    <cellStyle name="Vírgula 12 2 3 9" xfId="44102" xr:uid="{00000000-0005-0000-0000-000001AC0000}"/>
    <cellStyle name="Vírgula 12 2 4" xfId="44103" xr:uid="{00000000-0005-0000-0000-000002AC0000}"/>
    <cellStyle name="Vírgula 12 2 4 2" xfId="44104" xr:uid="{00000000-0005-0000-0000-000003AC0000}"/>
    <cellStyle name="Vírgula 12 2 4 2 2" xfId="44105" xr:uid="{00000000-0005-0000-0000-000004AC0000}"/>
    <cellStyle name="Vírgula 12 2 4 2 2 2" xfId="44106" xr:uid="{00000000-0005-0000-0000-000005AC0000}"/>
    <cellStyle name="Vírgula 12 2 4 2 2 3" xfId="44107" xr:uid="{00000000-0005-0000-0000-000006AC0000}"/>
    <cellStyle name="Vírgula 12 2 4 2 2 4" xfId="44108" xr:uid="{00000000-0005-0000-0000-000007AC0000}"/>
    <cellStyle name="Vírgula 12 2 4 2 3" xfId="44109" xr:uid="{00000000-0005-0000-0000-000008AC0000}"/>
    <cellStyle name="Vírgula 12 2 4 2 3 2" xfId="44110" xr:uid="{00000000-0005-0000-0000-000009AC0000}"/>
    <cellStyle name="Vírgula 12 2 4 2 3 3" xfId="44111" xr:uid="{00000000-0005-0000-0000-00000AAC0000}"/>
    <cellStyle name="Vírgula 12 2 4 2 4" xfId="44112" xr:uid="{00000000-0005-0000-0000-00000BAC0000}"/>
    <cellStyle name="Vírgula 12 2 4 2 5" xfId="44113" xr:uid="{00000000-0005-0000-0000-00000CAC0000}"/>
    <cellStyle name="Vírgula 12 2 4 2 6" xfId="44114" xr:uid="{00000000-0005-0000-0000-00000DAC0000}"/>
    <cellStyle name="Vírgula 12 2 4 3" xfId="44115" xr:uid="{00000000-0005-0000-0000-00000EAC0000}"/>
    <cellStyle name="Vírgula 12 2 4 3 2" xfId="44116" xr:uid="{00000000-0005-0000-0000-00000FAC0000}"/>
    <cellStyle name="Vírgula 12 2 4 3 3" xfId="44117" xr:uid="{00000000-0005-0000-0000-000010AC0000}"/>
    <cellStyle name="Vírgula 12 2 4 3 4" xfId="44118" xr:uid="{00000000-0005-0000-0000-000011AC0000}"/>
    <cellStyle name="Vírgula 12 2 4 4" xfId="44119" xr:uid="{00000000-0005-0000-0000-000012AC0000}"/>
    <cellStyle name="Vírgula 12 2 4 4 2" xfId="44120" xr:uid="{00000000-0005-0000-0000-000013AC0000}"/>
    <cellStyle name="Vírgula 12 2 4 4 3" xfId="44121" xr:uid="{00000000-0005-0000-0000-000014AC0000}"/>
    <cellStyle name="Vírgula 12 2 4 4 4" xfId="44122" xr:uid="{00000000-0005-0000-0000-000015AC0000}"/>
    <cellStyle name="Vírgula 12 2 4 5" xfId="44123" xr:uid="{00000000-0005-0000-0000-000016AC0000}"/>
    <cellStyle name="Vírgula 12 2 4 5 2" xfId="44124" xr:uid="{00000000-0005-0000-0000-000017AC0000}"/>
    <cellStyle name="Vírgula 12 2 4 5 3" xfId="44125" xr:uid="{00000000-0005-0000-0000-000018AC0000}"/>
    <cellStyle name="Vírgula 12 2 4 5 4" xfId="44126" xr:uid="{00000000-0005-0000-0000-000019AC0000}"/>
    <cellStyle name="Vírgula 12 2 4 6" xfId="44127" xr:uid="{00000000-0005-0000-0000-00001AAC0000}"/>
    <cellStyle name="Vírgula 12 2 4 6 2" xfId="44128" xr:uid="{00000000-0005-0000-0000-00001BAC0000}"/>
    <cellStyle name="Vírgula 12 2 4 6 3" xfId="44129" xr:uid="{00000000-0005-0000-0000-00001CAC0000}"/>
    <cellStyle name="Vírgula 12 2 4 7" xfId="44130" xr:uid="{00000000-0005-0000-0000-00001DAC0000}"/>
    <cellStyle name="Vírgula 12 2 4 8" xfId="44131" xr:uid="{00000000-0005-0000-0000-00001EAC0000}"/>
    <cellStyle name="Vírgula 12 2 4 9" xfId="44132" xr:uid="{00000000-0005-0000-0000-00001FAC0000}"/>
    <cellStyle name="Vírgula 12 2 5" xfId="44133" xr:uid="{00000000-0005-0000-0000-000020AC0000}"/>
    <cellStyle name="Vírgula 12 2 5 2" xfId="44134" xr:uid="{00000000-0005-0000-0000-000021AC0000}"/>
    <cellStyle name="Vírgula 12 2 5 2 2" xfId="44135" xr:uid="{00000000-0005-0000-0000-000022AC0000}"/>
    <cellStyle name="Vírgula 12 2 5 2 2 2" xfId="44136" xr:uid="{00000000-0005-0000-0000-000023AC0000}"/>
    <cellStyle name="Vírgula 12 2 5 2 2 3" xfId="44137" xr:uid="{00000000-0005-0000-0000-000024AC0000}"/>
    <cellStyle name="Vírgula 12 2 5 2 2 4" xfId="44138" xr:uid="{00000000-0005-0000-0000-000025AC0000}"/>
    <cellStyle name="Vírgula 12 2 5 2 3" xfId="44139" xr:uid="{00000000-0005-0000-0000-000026AC0000}"/>
    <cellStyle name="Vírgula 12 2 5 2 3 2" xfId="44140" xr:uid="{00000000-0005-0000-0000-000027AC0000}"/>
    <cellStyle name="Vírgula 12 2 5 2 3 3" xfId="44141" xr:uid="{00000000-0005-0000-0000-000028AC0000}"/>
    <cellStyle name="Vírgula 12 2 5 2 4" xfId="44142" xr:uid="{00000000-0005-0000-0000-000029AC0000}"/>
    <cellStyle name="Vírgula 12 2 5 2 5" xfId="44143" xr:uid="{00000000-0005-0000-0000-00002AAC0000}"/>
    <cellStyle name="Vírgula 12 2 5 2 6" xfId="44144" xr:uid="{00000000-0005-0000-0000-00002BAC0000}"/>
    <cellStyle name="Vírgula 12 2 5 3" xfId="44145" xr:uid="{00000000-0005-0000-0000-00002CAC0000}"/>
    <cellStyle name="Vírgula 12 2 5 3 2" xfId="44146" xr:uid="{00000000-0005-0000-0000-00002DAC0000}"/>
    <cellStyle name="Vírgula 12 2 5 3 3" xfId="44147" xr:uid="{00000000-0005-0000-0000-00002EAC0000}"/>
    <cellStyle name="Vírgula 12 2 5 3 4" xfId="44148" xr:uid="{00000000-0005-0000-0000-00002FAC0000}"/>
    <cellStyle name="Vírgula 12 2 5 4" xfId="44149" xr:uid="{00000000-0005-0000-0000-000030AC0000}"/>
    <cellStyle name="Vírgula 12 2 5 4 2" xfId="44150" xr:uid="{00000000-0005-0000-0000-000031AC0000}"/>
    <cellStyle name="Vírgula 12 2 5 4 3" xfId="44151" xr:uid="{00000000-0005-0000-0000-000032AC0000}"/>
    <cellStyle name="Vírgula 12 2 5 4 4" xfId="44152" xr:uid="{00000000-0005-0000-0000-000033AC0000}"/>
    <cellStyle name="Vírgula 12 2 5 5" xfId="44153" xr:uid="{00000000-0005-0000-0000-000034AC0000}"/>
    <cellStyle name="Vírgula 12 2 5 5 2" xfId="44154" xr:uid="{00000000-0005-0000-0000-000035AC0000}"/>
    <cellStyle name="Vírgula 12 2 5 5 3" xfId="44155" xr:uid="{00000000-0005-0000-0000-000036AC0000}"/>
    <cellStyle name="Vírgula 12 2 5 5 4" xfId="44156" xr:uid="{00000000-0005-0000-0000-000037AC0000}"/>
    <cellStyle name="Vírgula 12 2 5 6" xfId="44157" xr:uid="{00000000-0005-0000-0000-000038AC0000}"/>
    <cellStyle name="Vírgula 12 2 5 6 2" xfId="44158" xr:uid="{00000000-0005-0000-0000-000039AC0000}"/>
    <cellStyle name="Vírgula 12 2 5 6 3" xfId="44159" xr:uid="{00000000-0005-0000-0000-00003AAC0000}"/>
    <cellStyle name="Vírgula 12 2 5 7" xfId="44160" xr:uid="{00000000-0005-0000-0000-00003BAC0000}"/>
    <cellStyle name="Vírgula 12 2 5 8" xfId="44161" xr:uid="{00000000-0005-0000-0000-00003CAC0000}"/>
    <cellStyle name="Vírgula 12 2 5 9" xfId="44162" xr:uid="{00000000-0005-0000-0000-00003DAC0000}"/>
    <cellStyle name="Vírgula 12 2 6" xfId="44163" xr:uid="{00000000-0005-0000-0000-00003EAC0000}"/>
    <cellStyle name="Vírgula 12 2 6 2" xfId="44164" xr:uid="{00000000-0005-0000-0000-00003FAC0000}"/>
    <cellStyle name="Vírgula 12 2 6 2 2" xfId="44165" xr:uid="{00000000-0005-0000-0000-000040AC0000}"/>
    <cellStyle name="Vírgula 12 2 6 2 2 2" xfId="44166" xr:uid="{00000000-0005-0000-0000-000041AC0000}"/>
    <cellStyle name="Vírgula 12 2 6 2 2 3" xfId="44167" xr:uid="{00000000-0005-0000-0000-000042AC0000}"/>
    <cellStyle name="Vírgula 12 2 6 2 2 4" xfId="44168" xr:uid="{00000000-0005-0000-0000-000043AC0000}"/>
    <cellStyle name="Vírgula 12 2 6 2 3" xfId="44169" xr:uid="{00000000-0005-0000-0000-000044AC0000}"/>
    <cellStyle name="Vírgula 12 2 6 2 3 2" xfId="44170" xr:uid="{00000000-0005-0000-0000-000045AC0000}"/>
    <cellStyle name="Vírgula 12 2 6 2 3 3" xfId="44171" xr:uid="{00000000-0005-0000-0000-000046AC0000}"/>
    <cellStyle name="Vírgula 12 2 6 2 4" xfId="44172" xr:uid="{00000000-0005-0000-0000-000047AC0000}"/>
    <cellStyle name="Vírgula 12 2 6 2 5" xfId="44173" xr:uid="{00000000-0005-0000-0000-000048AC0000}"/>
    <cellStyle name="Vírgula 12 2 6 2 6" xfId="44174" xr:uid="{00000000-0005-0000-0000-000049AC0000}"/>
    <cellStyle name="Vírgula 12 2 6 3" xfId="44175" xr:uid="{00000000-0005-0000-0000-00004AAC0000}"/>
    <cellStyle name="Vírgula 12 2 6 3 2" xfId="44176" xr:uid="{00000000-0005-0000-0000-00004BAC0000}"/>
    <cellStyle name="Vírgula 12 2 6 3 3" xfId="44177" xr:uid="{00000000-0005-0000-0000-00004CAC0000}"/>
    <cellStyle name="Vírgula 12 2 6 3 4" xfId="44178" xr:uid="{00000000-0005-0000-0000-00004DAC0000}"/>
    <cellStyle name="Vírgula 12 2 6 4" xfId="44179" xr:uid="{00000000-0005-0000-0000-00004EAC0000}"/>
    <cellStyle name="Vírgula 12 2 6 4 2" xfId="44180" xr:uid="{00000000-0005-0000-0000-00004FAC0000}"/>
    <cellStyle name="Vírgula 12 2 6 4 3" xfId="44181" xr:uid="{00000000-0005-0000-0000-000050AC0000}"/>
    <cellStyle name="Vírgula 12 2 6 4 4" xfId="44182" xr:uid="{00000000-0005-0000-0000-000051AC0000}"/>
    <cellStyle name="Vírgula 12 2 6 5" xfId="44183" xr:uid="{00000000-0005-0000-0000-000052AC0000}"/>
    <cellStyle name="Vírgula 12 2 6 5 2" xfId="44184" xr:uid="{00000000-0005-0000-0000-000053AC0000}"/>
    <cellStyle name="Vírgula 12 2 6 5 3" xfId="44185" xr:uid="{00000000-0005-0000-0000-000054AC0000}"/>
    <cellStyle name="Vírgula 12 2 6 6" xfId="44186" xr:uid="{00000000-0005-0000-0000-000055AC0000}"/>
    <cellStyle name="Vírgula 12 2 6 7" xfId="44187" xr:uid="{00000000-0005-0000-0000-000056AC0000}"/>
    <cellStyle name="Vírgula 12 2 6 8" xfId="44188" xr:uid="{00000000-0005-0000-0000-000057AC0000}"/>
    <cellStyle name="Vírgula 12 2 7" xfId="44189" xr:uid="{00000000-0005-0000-0000-000058AC0000}"/>
    <cellStyle name="Vírgula 12 2 7 2" xfId="44190" xr:uid="{00000000-0005-0000-0000-000059AC0000}"/>
    <cellStyle name="Vírgula 12 2 7 2 2" xfId="44191" xr:uid="{00000000-0005-0000-0000-00005AAC0000}"/>
    <cellStyle name="Vírgula 12 2 7 2 3" xfId="44192" xr:uid="{00000000-0005-0000-0000-00005BAC0000}"/>
    <cellStyle name="Vírgula 12 2 7 2 4" xfId="44193" xr:uid="{00000000-0005-0000-0000-00005CAC0000}"/>
    <cellStyle name="Vírgula 12 2 7 3" xfId="44194" xr:uid="{00000000-0005-0000-0000-00005DAC0000}"/>
    <cellStyle name="Vírgula 12 2 7 3 2" xfId="44195" xr:uid="{00000000-0005-0000-0000-00005EAC0000}"/>
    <cellStyle name="Vírgula 12 2 7 3 3" xfId="44196" xr:uid="{00000000-0005-0000-0000-00005FAC0000}"/>
    <cellStyle name="Vírgula 12 2 7 4" xfId="44197" xr:uid="{00000000-0005-0000-0000-000060AC0000}"/>
    <cellStyle name="Vírgula 12 2 7 5" xfId="44198" xr:uid="{00000000-0005-0000-0000-000061AC0000}"/>
    <cellStyle name="Vírgula 12 2 7 6" xfId="44199" xr:uid="{00000000-0005-0000-0000-000062AC0000}"/>
    <cellStyle name="Vírgula 12 2 8" xfId="44200" xr:uid="{00000000-0005-0000-0000-000063AC0000}"/>
    <cellStyle name="Vírgula 12 2 8 2" xfId="44201" xr:uid="{00000000-0005-0000-0000-000064AC0000}"/>
    <cellStyle name="Vírgula 12 2 8 3" xfId="44202" xr:uid="{00000000-0005-0000-0000-000065AC0000}"/>
    <cellStyle name="Vírgula 12 2 8 4" xfId="44203" xr:uid="{00000000-0005-0000-0000-000066AC0000}"/>
    <cellStyle name="Vírgula 12 2 9" xfId="44204" xr:uid="{00000000-0005-0000-0000-000067AC0000}"/>
    <cellStyle name="Vírgula 12 2 9 2" xfId="44205" xr:uid="{00000000-0005-0000-0000-000068AC0000}"/>
    <cellStyle name="Vírgula 12 2 9 3" xfId="44206" xr:uid="{00000000-0005-0000-0000-000069AC0000}"/>
    <cellStyle name="Vírgula 12 2 9 4" xfId="44207" xr:uid="{00000000-0005-0000-0000-00006AAC0000}"/>
    <cellStyle name="Vírgula 12 3" xfId="336" xr:uid="{00000000-0005-0000-0000-00006BAC0000}"/>
    <cellStyle name="Vírgula 12 3 10" xfId="44208" xr:uid="{00000000-0005-0000-0000-00006CAC0000}"/>
    <cellStyle name="Vírgula 12 3 10 2" xfId="44209" xr:uid="{00000000-0005-0000-0000-00006DAC0000}"/>
    <cellStyle name="Vírgula 12 3 10 3" xfId="44210" xr:uid="{00000000-0005-0000-0000-00006EAC0000}"/>
    <cellStyle name="Vírgula 12 3 10 4" xfId="44211" xr:uid="{00000000-0005-0000-0000-00006FAC0000}"/>
    <cellStyle name="Vírgula 12 3 11" xfId="44212" xr:uid="{00000000-0005-0000-0000-000070AC0000}"/>
    <cellStyle name="Vírgula 12 3 11 2" xfId="44213" xr:uid="{00000000-0005-0000-0000-000071AC0000}"/>
    <cellStyle name="Vírgula 12 3 11 3" xfId="44214" xr:uid="{00000000-0005-0000-0000-000072AC0000}"/>
    <cellStyle name="Vírgula 12 3 12" xfId="44215" xr:uid="{00000000-0005-0000-0000-000073AC0000}"/>
    <cellStyle name="Vírgula 12 3 13" xfId="44216" xr:uid="{00000000-0005-0000-0000-000074AC0000}"/>
    <cellStyle name="Vírgula 12 3 14" xfId="44217" xr:uid="{00000000-0005-0000-0000-000075AC0000}"/>
    <cellStyle name="Vírgula 12 3 2" xfId="44218" xr:uid="{00000000-0005-0000-0000-000076AC0000}"/>
    <cellStyle name="Vírgula 12 3 2 10" xfId="44219" xr:uid="{00000000-0005-0000-0000-000077AC0000}"/>
    <cellStyle name="Vírgula 12 3 2 11" xfId="44220" xr:uid="{00000000-0005-0000-0000-000078AC0000}"/>
    <cellStyle name="Vírgula 12 3 2 2" xfId="44221" xr:uid="{00000000-0005-0000-0000-000079AC0000}"/>
    <cellStyle name="Vírgula 12 3 2 2 10" xfId="44222" xr:uid="{00000000-0005-0000-0000-00007AAC0000}"/>
    <cellStyle name="Vírgula 12 3 2 2 2" xfId="44223" xr:uid="{00000000-0005-0000-0000-00007BAC0000}"/>
    <cellStyle name="Vírgula 12 3 2 2 2 2" xfId="44224" xr:uid="{00000000-0005-0000-0000-00007CAC0000}"/>
    <cellStyle name="Vírgula 12 3 2 2 2 2 2" xfId="44225" xr:uid="{00000000-0005-0000-0000-00007DAC0000}"/>
    <cellStyle name="Vírgula 12 3 2 2 2 2 2 2" xfId="44226" xr:uid="{00000000-0005-0000-0000-00007EAC0000}"/>
    <cellStyle name="Vírgula 12 3 2 2 2 2 2 3" xfId="44227" xr:uid="{00000000-0005-0000-0000-00007FAC0000}"/>
    <cellStyle name="Vírgula 12 3 2 2 2 2 2 4" xfId="44228" xr:uid="{00000000-0005-0000-0000-000080AC0000}"/>
    <cellStyle name="Vírgula 12 3 2 2 2 2 3" xfId="44229" xr:uid="{00000000-0005-0000-0000-000081AC0000}"/>
    <cellStyle name="Vírgula 12 3 2 2 2 2 3 2" xfId="44230" xr:uid="{00000000-0005-0000-0000-000082AC0000}"/>
    <cellStyle name="Vírgula 12 3 2 2 2 2 3 3" xfId="44231" xr:uid="{00000000-0005-0000-0000-000083AC0000}"/>
    <cellStyle name="Vírgula 12 3 2 2 2 2 4" xfId="44232" xr:uid="{00000000-0005-0000-0000-000084AC0000}"/>
    <cellStyle name="Vírgula 12 3 2 2 2 2 5" xfId="44233" xr:uid="{00000000-0005-0000-0000-000085AC0000}"/>
    <cellStyle name="Vírgula 12 3 2 2 2 2 6" xfId="44234" xr:uid="{00000000-0005-0000-0000-000086AC0000}"/>
    <cellStyle name="Vírgula 12 3 2 2 2 3" xfId="44235" xr:uid="{00000000-0005-0000-0000-000087AC0000}"/>
    <cellStyle name="Vírgula 12 3 2 2 2 3 2" xfId="44236" xr:uid="{00000000-0005-0000-0000-000088AC0000}"/>
    <cellStyle name="Vírgula 12 3 2 2 2 3 3" xfId="44237" xr:uid="{00000000-0005-0000-0000-000089AC0000}"/>
    <cellStyle name="Vírgula 12 3 2 2 2 3 4" xfId="44238" xr:uid="{00000000-0005-0000-0000-00008AAC0000}"/>
    <cellStyle name="Vírgula 12 3 2 2 2 4" xfId="44239" xr:uid="{00000000-0005-0000-0000-00008BAC0000}"/>
    <cellStyle name="Vírgula 12 3 2 2 2 4 2" xfId="44240" xr:uid="{00000000-0005-0000-0000-00008CAC0000}"/>
    <cellStyle name="Vírgula 12 3 2 2 2 4 3" xfId="44241" xr:uid="{00000000-0005-0000-0000-00008DAC0000}"/>
    <cellStyle name="Vírgula 12 3 2 2 2 4 4" xfId="44242" xr:uid="{00000000-0005-0000-0000-00008EAC0000}"/>
    <cellStyle name="Vírgula 12 3 2 2 2 5" xfId="44243" xr:uid="{00000000-0005-0000-0000-00008FAC0000}"/>
    <cellStyle name="Vírgula 12 3 2 2 2 5 2" xfId="44244" xr:uid="{00000000-0005-0000-0000-000090AC0000}"/>
    <cellStyle name="Vírgula 12 3 2 2 2 5 3" xfId="44245" xr:uid="{00000000-0005-0000-0000-000091AC0000}"/>
    <cellStyle name="Vírgula 12 3 2 2 2 5 4" xfId="44246" xr:uid="{00000000-0005-0000-0000-000092AC0000}"/>
    <cellStyle name="Vírgula 12 3 2 2 2 6" xfId="44247" xr:uid="{00000000-0005-0000-0000-000093AC0000}"/>
    <cellStyle name="Vírgula 12 3 2 2 2 6 2" xfId="44248" xr:uid="{00000000-0005-0000-0000-000094AC0000}"/>
    <cellStyle name="Vírgula 12 3 2 2 2 6 3" xfId="44249" xr:uid="{00000000-0005-0000-0000-000095AC0000}"/>
    <cellStyle name="Vírgula 12 3 2 2 2 7" xfId="44250" xr:uid="{00000000-0005-0000-0000-000096AC0000}"/>
    <cellStyle name="Vírgula 12 3 2 2 2 8" xfId="44251" xr:uid="{00000000-0005-0000-0000-000097AC0000}"/>
    <cellStyle name="Vírgula 12 3 2 2 2 9" xfId="44252" xr:uid="{00000000-0005-0000-0000-000098AC0000}"/>
    <cellStyle name="Vírgula 12 3 2 2 3" xfId="44253" xr:uid="{00000000-0005-0000-0000-000099AC0000}"/>
    <cellStyle name="Vírgula 12 3 2 2 3 2" xfId="44254" xr:uid="{00000000-0005-0000-0000-00009AAC0000}"/>
    <cellStyle name="Vírgula 12 3 2 2 3 2 2" xfId="44255" xr:uid="{00000000-0005-0000-0000-00009BAC0000}"/>
    <cellStyle name="Vírgula 12 3 2 2 3 2 3" xfId="44256" xr:uid="{00000000-0005-0000-0000-00009CAC0000}"/>
    <cellStyle name="Vírgula 12 3 2 2 3 2 4" xfId="44257" xr:uid="{00000000-0005-0000-0000-00009DAC0000}"/>
    <cellStyle name="Vírgula 12 3 2 2 3 3" xfId="44258" xr:uid="{00000000-0005-0000-0000-00009EAC0000}"/>
    <cellStyle name="Vírgula 12 3 2 2 3 3 2" xfId="44259" xr:uid="{00000000-0005-0000-0000-00009FAC0000}"/>
    <cellStyle name="Vírgula 12 3 2 2 3 3 3" xfId="44260" xr:uid="{00000000-0005-0000-0000-0000A0AC0000}"/>
    <cellStyle name="Vírgula 12 3 2 2 3 4" xfId="44261" xr:uid="{00000000-0005-0000-0000-0000A1AC0000}"/>
    <cellStyle name="Vírgula 12 3 2 2 3 5" xfId="44262" xr:uid="{00000000-0005-0000-0000-0000A2AC0000}"/>
    <cellStyle name="Vírgula 12 3 2 2 3 6" xfId="44263" xr:uid="{00000000-0005-0000-0000-0000A3AC0000}"/>
    <cellStyle name="Vírgula 12 3 2 2 4" xfId="44264" xr:uid="{00000000-0005-0000-0000-0000A4AC0000}"/>
    <cellStyle name="Vírgula 12 3 2 2 4 2" xfId="44265" xr:uid="{00000000-0005-0000-0000-0000A5AC0000}"/>
    <cellStyle name="Vírgula 12 3 2 2 4 3" xfId="44266" xr:uid="{00000000-0005-0000-0000-0000A6AC0000}"/>
    <cellStyle name="Vírgula 12 3 2 2 4 4" xfId="44267" xr:uid="{00000000-0005-0000-0000-0000A7AC0000}"/>
    <cellStyle name="Vírgula 12 3 2 2 5" xfId="44268" xr:uid="{00000000-0005-0000-0000-0000A8AC0000}"/>
    <cellStyle name="Vírgula 12 3 2 2 5 2" xfId="44269" xr:uid="{00000000-0005-0000-0000-0000A9AC0000}"/>
    <cellStyle name="Vírgula 12 3 2 2 5 3" xfId="44270" xr:uid="{00000000-0005-0000-0000-0000AAAC0000}"/>
    <cellStyle name="Vírgula 12 3 2 2 5 4" xfId="44271" xr:uid="{00000000-0005-0000-0000-0000ABAC0000}"/>
    <cellStyle name="Vírgula 12 3 2 2 6" xfId="44272" xr:uid="{00000000-0005-0000-0000-0000ACAC0000}"/>
    <cellStyle name="Vírgula 12 3 2 2 6 2" xfId="44273" xr:uid="{00000000-0005-0000-0000-0000ADAC0000}"/>
    <cellStyle name="Vírgula 12 3 2 2 6 3" xfId="44274" xr:uid="{00000000-0005-0000-0000-0000AEAC0000}"/>
    <cellStyle name="Vírgula 12 3 2 2 6 4" xfId="44275" xr:uid="{00000000-0005-0000-0000-0000AFAC0000}"/>
    <cellStyle name="Vírgula 12 3 2 2 7" xfId="44276" xr:uid="{00000000-0005-0000-0000-0000B0AC0000}"/>
    <cellStyle name="Vírgula 12 3 2 2 7 2" xfId="44277" xr:uid="{00000000-0005-0000-0000-0000B1AC0000}"/>
    <cellStyle name="Vírgula 12 3 2 2 7 3" xfId="44278" xr:uid="{00000000-0005-0000-0000-0000B2AC0000}"/>
    <cellStyle name="Vírgula 12 3 2 2 8" xfId="44279" xr:uid="{00000000-0005-0000-0000-0000B3AC0000}"/>
    <cellStyle name="Vírgula 12 3 2 2 9" xfId="44280" xr:uid="{00000000-0005-0000-0000-0000B4AC0000}"/>
    <cellStyle name="Vírgula 12 3 2 3" xfId="44281" xr:uid="{00000000-0005-0000-0000-0000B5AC0000}"/>
    <cellStyle name="Vírgula 12 3 2 3 2" xfId="44282" xr:uid="{00000000-0005-0000-0000-0000B6AC0000}"/>
    <cellStyle name="Vírgula 12 3 2 3 2 2" xfId="44283" xr:uid="{00000000-0005-0000-0000-0000B7AC0000}"/>
    <cellStyle name="Vírgula 12 3 2 3 2 2 2" xfId="44284" xr:uid="{00000000-0005-0000-0000-0000B8AC0000}"/>
    <cellStyle name="Vírgula 12 3 2 3 2 2 3" xfId="44285" xr:uid="{00000000-0005-0000-0000-0000B9AC0000}"/>
    <cellStyle name="Vírgula 12 3 2 3 2 2 4" xfId="44286" xr:uid="{00000000-0005-0000-0000-0000BAAC0000}"/>
    <cellStyle name="Vírgula 12 3 2 3 2 3" xfId="44287" xr:uid="{00000000-0005-0000-0000-0000BBAC0000}"/>
    <cellStyle name="Vírgula 12 3 2 3 2 3 2" xfId="44288" xr:uid="{00000000-0005-0000-0000-0000BCAC0000}"/>
    <cellStyle name="Vírgula 12 3 2 3 2 3 3" xfId="44289" xr:uid="{00000000-0005-0000-0000-0000BDAC0000}"/>
    <cellStyle name="Vírgula 12 3 2 3 2 4" xfId="44290" xr:uid="{00000000-0005-0000-0000-0000BEAC0000}"/>
    <cellStyle name="Vírgula 12 3 2 3 2 5" xfId="44291" xr:uid="{00000000-0005-0000-0000-0000BFAC0000}"/>
    <cellStyle name="Vírgula 12 3 2 3 2 6" xfId="44292" xr:uid="{00000000-0005-0000-0000-0000C0AC0000}"/>
    <cellStyle name="Vírgula 12 3 2 3 3" xfId="44293" xr:uid="{00000000-0005-0000-0000-0000C1AC0000}"/>
    <cellStyle name="Vírgula 12 3 2 3 3 2" xfId="44294" xr:uid="{00000000-0005-0000-0000-0000C2AC0000}"/>
    <cellStyle name="Vírgula 12 3 2 3 3 3" xfId="44295" xr:uid="{00000000-0005-0000-0000-0000C3AC0000}"/>
    <cellStyle name="Vírgula 12 3 2 3 3 4" xfId="44296" xr:uid="{00000000-0005-0000-0000-0000C4AC0000}"/>
    <cellStyle name="Vírgula 12 3 2 3 4" xfId="44297" xr:uid="{00000000-0005-0000-0000-0000C5AC0000}"/>
    <cellStyle name="Vírgula 12 3 2 3 4 2" xfId="44298" xr:uid="{00000000-0005-0000-0000-0000C6AC0000}"/>
    <cellStyle name="Vírgula 12 3 2 3 4 3" xfId="44299" xr:uid="{00000000-0005-0000-0000-0000C7AC0000}"/>
    <cellStyle name="Vírgula 12 3 2 3 4 4" xfId="44300" xr:uid="{00000000-0005-0000-0000-0000C8AC0000}"/>
    <cellStyle name="Vírgula 12 3 2 3 5" xfId="44301" xr:uid="{00000000-0005-0000-0000-0000C9AC0000}"/>
    <cellStyle name="Vírgula 12 3 2 3 5 2" xfId="44302" xr:uid="{00000000-0005-0000-0000-0000CAAC0000}"/>
    <cellStyle name="Vírgula 12 3 2 3 5 3" xfId="44303" xr:uid="{00000000-0005-0000-0000-0000CBAC0000}"/>
    <cellStyle name="Vírgula 12 3 2 3 5 4" xfId="44304" xr:uid="{00000000-0005-0000-0000-0000CCAC0000}"/>
    <cellStyle name="Vírgula 12 3 2 3 6" xfId="44305" xr:uid="{00000000-0005-0000-0000-0000CDAC0000}"/>
    <cellStyle name="Vírgula 12 3 2 3 6 2" xfId="44306" xr:uid="{00000000-0005-0000-0000-0000CEAC0000}"/>
    <cellStyle name="Vírgula 12 3 2 3 6 3" xfId="44307" xr:uid="{00000000-0005-0000-0000-0000CFAC0000}"/>
    <cellStyle name="Vírgula 12 3 2 3 7" xfId="44308" xr:uid="{00000000-0005-0000-0000-0000D0AC0000}"/>
    <cellStyle name="Vírgula 12 3 2 3 8" xfId="44309" xr:uid="{00000000-0005-0000-0000-0000D1AC0000}"/>
    <cellStyle name="Vírgula 12 3 2 3 9" xfId="44310" xr:uid="{00000000-0005-0000-0000-0000D2AC0000}"/>
    <cellStyle name="Vírgula 12 3 2 4" xfId="44311" xr:uid="{00000000-0005-0000-0000-0000D3AC0000}"/>
    <cellStyle name="Vírgula 12 3 2 4 2" xfId="44312" xr:uid="{00000000-0005-0000-0000-0000D4AC0000}"/>
    <cellStyle name="Vírgula 12 3 2 4 2 2" xfId="44313" xr:uid="{00000000-0005-0000-0000-0000D5AC0000}"/>
    <cellStyle name="Vírgula 12 3 2 4 2 3" xfId="44314" xr:uid="{00000000-0005-0000-0000-0000D6AC0000}"/>
    <cellStyle name="Vírgula 12 3 2 4 2 4" xfId="44315" xr:uid="{00000000-0005-0000-0000-0000D7AC0000}"/>
    <cellStyle name="Vírgula 12 3 2 4 3" xfId="44316" xr:uid="{00000000-0005-0000-0000-0000D8AC0000}"/>
    <cellStyle name="Vírgula 12 3 2 4 3 2" xfId="44317" xr:uid="{00000000-0005-0000-0000-0000D9AC0000}"/>
    <cellStyle name="Vírgula 12 3 2 4 3 3" xfId="44318" xr:uid="{00000000-0005-0000-0000-0000DAAC0000}"/>
    <cellStyle name="Vírgula 12 3 2 4 4" xfId="44319" xr:uid="{00000000-0005-0000-0000-0000DBAC0000}"/>
    <cellStyle name="Vírgula 12 3 2 4 5" xfId="44320" xr:uid="{00000000-0005-0000-0000-0000DCAC0000}"/>
    <cellStyle name="Vírgula 12 3 2 4 6" xfId="44321" xr:uid="{00000000-0005-0000-0000-0000DDAC0000}"/>
    <cellStyle name="Vírgula 12 3 2 5" xfId="44322" xr:uid="{00000000-0005-0000-0000-0000DEAC0000}"/>
    <cellStyle name="Vírgula 12 3 2 5 2" xfId="44323" xr:uid="{00000000-0005-0000-0000-0000DFAC0000}"/>
    <cellStyle name="Vírgula 12 3 2 5 3" xfId="44324" xr:uid="{00000000-0005-0000-0000-0000E0AC0000}"/>
    <cellStyle name="Vírgula 12 3 2 5 4" xfId="44325" xr:uid="{00000000-0005-0000-0000-0000E1AC0000}"/>
    <cellStyle name="Vírgula 12 3 2 6" xfId="44326" xr:uid="{00000000-0005-0000-0000-0000E2AC0000}"/>
    <cellStyle name="Vírgula 12 3 2 6 2" xfId="44327" xr:uid="{00000000-0005-0000-0000-0000E3AC0000}"/>
    <cellStyle name="Vírgula 12 3 2 6 3" xfId="44328" xr:uid="{00000000-0005-0000-0000-0000E4AC0000}"/>
    <cellStyle name="Vírgula 12 3 2 6 4" xfId="44329" xr:uid="{00000000-0005-0000-0000-0000E5AC0000}"/>
    <cellStyle name="Vírgula 12 3 2 7" xfId="44330" xr:uid="{00000000-0005-0000-0000-0000E6AC0000}"/>
    <cellStyle name="Vírgula 12 3 2 7 2" xfId="44331" xr:uid="{00000000-0005-0000-0000-0000E7AC0000}"/>
    <cellStyle name="Vírgula 12 3 2 7 3" xfId="44332" xr:uid="{00000000-0005-0000-0000-0000E8AC0000}"/>
    <cellStyle name="Vírgula 12 3 2 7 4" xfId="44333" xr:uid="{00000000-0005-0000-0000-0000E9AC0000}"/>
    <cellStyle name="Vírgula 12 3 2 8" xfId="44334" xr:uid="{00000000-0005-0000-0000-0000EAAC0000}"/>
    <cellStyle name="Vírgula 12 3 2 8 2" xfId="44335" xr:uid="{00000000-0005-0000-0000-0000EBAC0000}"/>
    <cellStyle name="Vírgula 12 3 2 8 3" xfId="44336" xr:uid="{00000000-0005-0000-0000-0000ECAC0000}"/>
    <cellStyle name="Vírgula 12 3 2 9" xfId="44337" xr:uid="{00000000-0005-0000-0000-0000EDAC0000}"/>
    <cellStyle name="Vírgula 12 3 3" xfId="44338" xr:uid="{00000000-0005-0000-0000-0000EEAC0000}"/>
    <cellStyle name="Vírgula 12 3 3 10" xfId="44339" xr:uid="{00000000-0005-0000-0000-0000EFAC0000}"/>
    <cellStyle name="Vírgula 12 3 3 2" xfId="44340" xr:uid="{00000000-0005-0000-0000-0000F0AC0000}"/>
    <cellStyle name="Vírgula 12 3 3 2 2" xfId="44341" xr:uid="{00000000-0005-0000-0000-0000F1AC0000}"/>
    <cellStyle name="Vírgula 12 3 3 2 2 2" xfId="44342" xr:uid="{00000000-0005-0000-0000-0000F2AC0000}"/>
    <cellStyle name="Vírgula 12 3 3 2 2 2 2" xfId="44343" xr:uid="{00000000-0005-0000-0000-0000F3AC0000}"/>
    <cellStyle name="Vírgula 12 3 3 2 2 2 3" xfId="44344" xr:uid="{00000000-0005-0000-0000-0000F4AC0000}"/>
    <cellStyle name="Vírgula 12 3 3 2 2 2 4" xfId="44345" xr:uid="{00000000-0005-0000-0000-0000F5AC0000}"/>
    <cellStyle name="Vírgula 12 3 3 2 2 3" xfId="44346" xr:uid="{00000000-0005-0000-0000-0000F6AC0000}"/>
    <cellStyle name="Vírgula 12 3 3 2 2 3 2" xfId="44347" xr:uid="{00000000-0005-0000-0000-0000F7AC0000}"/>
    <cellStyle name="Vírgula 12 3 3 2 2 3 3" xfId="44348" xr:uid="{00000000-0005-0000-0000-0000F8AC0000}"/>
    <cellStyle name="Vírgula 12 3 3 2 2 4" xfId="44349" xr:uid="{00000000-0005-0000-0000-0000F9AC0000}"/>
    <cellStyle name="Vírgula 12 3 3 2 2 5" xfId="44350" xr:uid="{00000000-0005-0000-0000-0000FAAC0000}"/>
    <cellStyle name="Vírgula 12 3 3 2 2 6" xfId="44351" xr:uid="{00000000-0005-0000-0000-0000FBAC0000}"/>
    <cellStyle name="Vírgula 12 3 3 2 3" xfId="44352" xr:uid="{00000000-0005-0000-0000-0000FCAC0000}"/>
    <cellStyle name="Vírgula 12 3 3 2 3 2" xfId="44353" xr:uid="{00000000-0005-0000-0000-0000FDAC0000}"/>
    <cellStyle name="Vírgula 12 3 3 2 3 3" xfId="44354" xr:uid="{00000000-0005-0000-0000-0000FEAC0000}"/>
    <cellStyle name="Vírgula 12 3 3 2 3 4" xfId="44355" xr:uid="{00000000-0005-0000-0000-0000FFAC0000}"/>
    <cellStyle name="Vírgula 12 3 3 2 4" xfId="44356" xr:uid="{00000000-0005-0000-0000-000000AD0000}"/>
    <cellStyle name="Vírgula 12 3 3 2 4 2" xfId="44357" xr:uid="{00000000-0005-0000-0000-000001AD0000}"/>
    <cellStyle name="Vírgula 12 3 3 2 4 3" xfId="44358" xr:uid="{00000000-0005-0000-0000-000002AD0000}"/>
    <cellStyle name="Vírgula 12 3 3 2 4 4" xfId="44359" xr:uid="{00000000-0005-0000-0000-000003AD0000}"/>
    <cellStyle name="Vírgula 12 3 3 2 5" xfId="44360" xr:uid="{00000000-0005-0000-0000-000004AD0000}"/>
    <cellStyle name="Vírgula 12 3 3 2 5 2" xfId="44361" xr:uid="{00000000-0005-0000-0000-000005AD0000}"/>
    <cellStyle name="Vírgula 12 3 3 2 5 3" xfId="44362" xr:uid="{00000000-0005-0000-0000-000006AD0000}"/>
    <cellStyle name="Vírgula 12 3 3 2 5 4" xfId="44363" xr:uid="{00000000-0005-0000-0000-000007AD0000}"/>
    <cellStyle name="Vírgula 12 3 3 2 6" xfId="44364" xr:uid="{00000000-0005-0000-0000-000008AD0000}"/>
    <cellStyle name="Vírgula 12 3 3 2 6 2" xfId="44365" xr:uid="{00000000-0005-0000-0000-000009AD0000}"/>
    <cellStyle name="Vírgula 12 3 3 2 6 3" xfId="44366" xr:uid="{00000000-0005-0000-0000-00000AAD0000}"/>
    <cellStyle name="Vírgula 12 3 3 2 7" xfId="44367" xr:uid="{00000000-0005-0000-0000-00000BAD0000}"/>
    <cellStyle name="Vírgula 12 3 3 2 8" xfId="44368" xr:uid="{00000000-0005-0000-0000-00000CAD0000}"/>
    <cellStyle name="Vírgula 12 3 3 2 9" xfId="44369" xr:uid="{00000000-0005-0000-0000-00000DAD0000}"/>
    <cellStyle name="Vírgula 12 3 3 3" xfId="44370" xr:uid="{00000000-0005-0000-0000-00000EAD0000}"/>
    <cellStyle name="Vírgula 12 3 3 3 2" xfId="44371" xr:uid="{00000000-0005-0000-0000-00000FAD0000}"/>
    <cellStyle name="Vírgula 12 3 3 3 2 2" xfId="44372" xr:uid="{00000000-0005-0000-0000-000010AD0000}"/>
    <cellStyle name="Vírgula 12 3 3 3 2 3" xfId="44373" xr:uid="{00000000-0005-0000-0000-000011AD0000}"/>
    <cellStyle name="Vírgula 12 3 3 3 2 4" xfId="44374" xr:uid="{00000000-0005-0000-0000-000012AD0000}"/>
    <cellStyle name="Vírgula 12 3 3 3 3" xfId="44375" xr:uid="{00000000-0005-0000-0000-000013AD0000}"/>
    <cellStyle name="Vírgula 12 3 3 3 3 2" xfId="44376" xr:uid="{00000000-0005-0000-0000-000014AD0000}"/>
    <cellStyle name="Vírgula 12 3 3 3 3 3" xfId="44377" xr:uid="{00000000-0005-0000-0000-000015AD0000}"/>
    <cellStyle name="Vírgula 12 3 3 3 4" xfId="44378" xr:uid="{00000000-0005-0000-0000-000016AD0000}"/>
    <cellStyle name="Vírgula 12 3 3 3 5" xfId="44379" xr:uid="{00000000-0005-0000-0000-000017AD0000}"/>
    <cellStyle name="Vírgula 12 3 3 3 6" xfId="44380" xr:uid="{00000000-0005-0000-0000-000018AD0000}"/>
    <cellStyle name="Vírgula 12 3 3 4" xfId="44381" xr:uid="{00000000-0005-0000-0000-000019AD0000}"/>
    <cellStyle name="Vírgula 12 3 3 4 2" xfId="44382" xr:uid="{00000000-0005-0000-0000-00001AAD0000}"/>
    <cellStyle name="Vírgula 12 3 3 4 3" xfId="44383" xr:uid="{00000000-0005-0000-0000-00001BAD0000}"/>
    <cellStyle name="Vírgula 12 3 3 4 4" xfId="44384" xr:uid="{00000000-0005-0000-0000-00001CAD0000}"/>
    <cellStyle name="Vírgula 12 3 3 5" xfId="44385" xr:uid="{00000000-0005-0000-0000-00001DAD0000}"/>
    <cellStyle name="Vírgula 12 3 3 5 2" xfId="44386" xr:uid="{00000000-0005-0000-0000-00001EAD0000}"/>
    <cellStyle name="Vírgula 12 3 3 5 3" xfId="44387" xr:uid="{00000000-0005-0000-0000-00001FAD0000}"/>
    <cellStyle name="Vírgula 12 3 3 5 4" xfId="44388" xr:uid="{00000000-0005-0000-0000-000020AD0000}"/>
    <cellStyle name="Vírgula 12 3 3 6" xfId="44389" xr:uid="{00000000-0005-0000-0000-000021AD0000}"/>
    <cellStyle name="Vírgula 12 3 3 6 2" xfId="44390" xr:uid="{00000000-0005-0000-0000-000022AD0000}"/>
    <cellStyle name="Vírgula 12 3 3 6 3" xfId="44391" xr:uid="{00000000-0005-0000-0000-000023AD0000}"/>
    <cellStyle name="Vírgula 12 3 3 6 4" xfId="44392" xr:uid="{00000000-0005-0000-0000-000024AD0000}"/>
    <cellStyle name="Vírgula 12 3 3 7" xfId="44393" xr:uid="{00000000-0005-0000-0000-000025AD0000}"/>
    <cellStyle name="Vírgula 12 3 3 7 2" xfId="44394" xr:uid="{00000000-0005-0000-0000-000026AD0000}"/>
    <cellStyle name="Vírgula 12 3 3 7 3" xfId="44395" xr:uid="{00000000-0005-0000-0000-000027AD0000}"/>
    <cellStyle name="Vírgula 12 3 3 8" xfId="44396" xr:uid="{00000000-0005-0000-0000-000028AD0000}"/>
    <cellStyle name="Vírgula 12 3 3 9" xfId="44397" xr:uid="{00000000-0005-0000-0000-000029AD0000}"/>
    <cellStyle name="Vírgula 12 3 4" xfId="44398" xr:uid="{00000000-0005-0000-0000-00002AAD0000}"/>
    <cellStyle name="Vírgula 12 3 4 2" xfId="44399" xr:uid="{00000000-0005-0000-0000-00002BAD0000}"/>
    <cellStyle name="Vírgula 12 3 4 2 2" xfId="44400" xr:uid="{00000000-0005-0000-0000-00002CAD0000}"/>
    <cellStyle name="Vírgula 12 3 4 2 2 2" xfId="44401" xr:uid="{00000000-0005-0000-0000-00002DAD0000}"/>
    <cellStyle name="Vírgula 12 3 4 2 2 3" xfId="44402" xr:uid="{00000000-0005-0000-0000-00002EAD0000}"/>
    <cellStyle name="Vírgula 12 3 4 2 2 4" xfId="44403" xr:uid="{00000000-0005-0000-0000-00002FAD0000}"/>
    <cellStyle name="Vírgula 12 3 4 2 3" xfId="44404" xr:uid="{00000000-0005-0000-0000-000030AD0000}"/>
    <cellStyle name="Vírgula 12 3 4 2 3 2" xfId="44405" xr:uid="{00000000-0005-0000-0000-000031AD0000}"/>
    <cellStyle name="Vírgula 12 3 4 2 3 3" xfId="44406" xr:uid="{00000000-0005-0000-0000-000032AD0000}"/>
    <cellStyle name="Vírgula 12 3 4 2 4" xfId="44407" xr:uid="{00000000-0005-0000-0000-000033AD0000}"/>
    <cellStyle name="Vírgula 12 3 4 2 5" xfId="44408" xr:uid="{00000000-0005-0000-0000-000034AD0000}"/>
    <cellStyle name="Vírgula 12 3 4 2 6" xfId="44409" xr:uid="{00000000-0005-0000-0000-000035AD0000}"/>
    <cellStyle name="Vírgula 12 3 4 3" xfId="44410" xr:uid="{00000000-0005-0000-0000-000036AD0000}"/>
    <cellStyle name="Vírgula 12 3 4 3 2" xfId="44411" xr:uid="{00000000-0005-0000-0000-000037AD0000}"/>
    <cellStyle name="Vírgula 12 3 4 3 3" xfId="44412" xr:uid="{00000000-0005-0000-0000-000038AD0000}"/>
    <cellStyle name="Vírgula 12 3 4 3 4" xfId="44413" xr:uid="{00000000-0005-0000-0000-000039AD0000}"/>
    <cellStyle name="Vírgula 12 3 4 4" xfId="44414" xr:uid="{00000000-0005-0000-0000-00003AAD0000}"/>
    <cellStyle name="Vírgula 12 3 4 4 2" xfId="44415" xr:uid="{00000000-0005-0000-0000-00003BAD0000}"/>
    <cellStyle name="Vírgula 12 3 4 4 3" xfId="44416" xr:uid="{00000000-0005-0000-0000-00003CAD0000}"/>
    <cellStyle name="Vírgula 12 3 4 4 4" xfId="44417" xr:uid="{00000000-0005-0000-0000-00003DAD0000}"/>
    <cellStyle name="Vírgula 12 3 4 5" xfId="44418" xr:uid="{00000000-0005-0000-0000-00003EAD0000}"/>
    <cellStyle name="Vírgula 12 3 4 5 2" xfId="44419" xr:uid="{00000000-0005-0000-0000-00003FAD0000}"/>
    <cellStyle name="Vírgula 12 3 4 5 3" xfId="44420" xr:uid="{00000000-0005-0000-0000-000040AD0000}"/>
    <cellStyle name="Vírgula 12 3 4 5 4" xfId="44421" xr:uid="{00000000-0005-0000-0000-000041AD0000}"/>
    <cellStyle name="Vírgula 12 3 4 6" xfId="44422" xr:uid="{00000000-0005-0000-0000-000042AD0000}"/>
    <cellStyle name="Vírgula 12 3 4 6 2" xfId="44423" xr:uid="{00000000-0005-0000-0000-000043AD0000}"/>
    <cellStyle name="Vírgula 12 3 4 6 3" xfId="44424" xr:uid="{00000000-0005-0000-0000-000044AD0000}"/>
    <cellStyle name="Vírgula 12 3 4 7" xfId="44425" xr:uid="{00000000-0005-0000-0000-000045AD0000}"/>
    <cellStyle name="Vírgula 12 3 4 8" xfId="44426" xr:uid="{00000000-0005-0000-0000-000046AD0000}"/>
    <cellStyle name="Vírgula 12 3 4 9" xfId="44427" xr:uid="{00000000-0005-0000-0000-000047AD0000}"/>
    <cellStyle name="Vírgula 12 3 5" xfId="44428" xr:uid="{00000000-0005-0000-0000-000048AD0000}"/>
    <cellStyle name="Vírgula 12 3 5 2" xfId="44429" xr:uid="{00000000-0005-0000-0000-000049AD0000}"/>
    <cellStyle name="Vírgula 12 3 5 2 2" xfId="44430" xr:uid="{00000000-0005-0000-0000-00004AAD0000}"/>
    <cellStyle name="Vírgula 12 3 5 2 2 2" xfId="44431" xr:uid="{00000000-0005-0000-0000-00004BAD0000}"/>
    <cellStyle name="Vírgula 12 3 5 2 2 3" xfId="44432" xr:uid="{00000000-0005-0000-0000-00004CAD0000}"/>
    <cellStyle name="Vírgula 12 3 5 2 2 4" xfId="44433" xr:uid="{00000000-0005-0000-0000-00004DAD0000}"/>
    <cellStyle name="Vírgula 12 3 5 2 3" xfId="44434" xr:uid="{00000000-0005-0000-0000-00004EAD0000}"/>
    <cellStyle name="Vírgula 12 3 5 2 3 2" xfId="44435" xr:uid="{00000000-0005-0000-0000-00004FAD0000}"/>
    <cellStyle name="Vírgula 12 3 5 2 3 3" xfId="44436" xr:uid="{00000000-0005-0000-0000-000050AD0000}"/>
    <cellStyle name="Vírgula 12 3 5 2 4" xfId="44437" xr:uid="{00000000-0005-0000-0000-000051AD0000}"/>
    <cellStyle name="Vírgula 12 3 5 2 5" xfId="44438" xr:uid="{00000000-0005-0000-0000-000052AD0000}"/>
    <cellStyle name="Vírgula 12 3 5 2 6" xfId="44439" xr:uid="{00000000-0005-0000-0000-000053AD0000}"/>
    <cellStyle name="Vírgula 12 3 5 3" xfId="44440" xr:uid="{00000000-0005-0000-0000-000054AD0000}"/>
    <cellStyle name="Vírgula 12 3 5 3 2" xfId="44441" xr:uid="{00000000-0005-0000-0000-000055AD0000}"/>
    <cellStyle name="Vírgula 12 3 5 3 3" xfId="44442" xr:uid="{00000000-0005-0000-0000-000056AD0000}"/>
    <cellStyle name="Vírgula 12 3 5 3 4" xfId="44443" xr:uid="{00000000-0005-0000-0000-000057AD0000}"/>
    <cellStyle name="Vírgula 12 3 5 4" xfId="44444" xr:uid="{00000000-0005-0000-0000-000058AD0000}"/>
    <cellStyle name="Vírgula 12 3 5 4 2" xfId="44445" xr:uid="{00000000-0005-0000-0000-000059AD0000}"/>
    <cellStyle name="Vírgula 12 3 5 4 3" xfId="44446" xr:uid="{00000000-0005-0000-0000-00005AAD0000}"/>
    <cellStyle name="Vírgula 12 3 5 4 4" xfId="44447" xr:uid="{00000000-0005-0000-0000-00005BAD0000}"/>
    <cellStyle name="Vírgula 12 3 5 5" xfId="44448" xr:uid="{00000000-0005-0000-0000-00005CAD0000}"/>
    <cellStyle name="Vírgula 12 3 5 5 2" xfId="44449" xr:uid="{00000000-0005-0000-0000-00005DAD0000}"/>
    <cellStyle name="Vírgula 12 3 5 5 3" xfId="44450" xr:uid="{00000000-0005-0000-0000-00005EAD0000}"/>
    <cellStyle name="Vírgula 12 3 5 5 4" xfId="44451" xr:uid="{00000000-0005-0000-0000-00005FAD0000}"/>
    <cellStyle name="Vírgula 12 3 5 6" xfId="44452" xr:uid="{00000000-0005-0000-0000-000060AD0000}"/>
    <cellStyle name="Vírgula 12 3 5 6 2" xfId="44453" xr:uid="{00000000-0005-0000-0000-000061AD0000}"/>
    <cellStyle name="Vírgula 12 3 5 6 3" xfId="44454" xr:uid="{00000000-0005-0000-0000-000062AD0000}"/>
    <cellStyle name="Vírgula 12 3 5 7" xfId="44455" xr:uid="{00000000-0005-0000-0000-000063AD0000}"/>
    <cellStyle name="Vírgula 12 3 5 8" xfId="44456" xr:uid="{00000000-0005-0000-0000-000064AD0000}"/>
    <cellStyle name="Vírgula 12 3 5 9" xfId="44457" xr:uid="{00000000-0005-0000-0000-000065AD0000}"/>
    <cellStyle name="Vírgula 12 3 6" xfId="44458" xr:uid="{00000000-0005-0000-0000-000066AD0000}"/>
    <cellStyle name="Vírgula 12 3 6 2" xfId="44459" xr:uid="{00000000-0005-0000-0000-000067AD0000}"/>
    <cellStyle name="Vírgula 12 3 6 2 2" xfId="44460" xr:uid="{00000000-0005-0000-0000-000068AD0000}"/>
    <cellStyle name="Vírgula 12 3 6 2 2 2" xfId="44461" xr:uid="{00000000-0005-0000-0000-000069AD0000}"/>
    <cellStyle name="Vírgula 12 3 6 2 2 3" xfId="44462" xr:uid="{00000000-0005-0000-0000-00006AAD0000}"/>
    <cellStyle name="Vírgula 12 3 6 2 2 4" xfId="44463" xr:uid="{00000000-0005-0000-0000-00006BAD0000}"/>
    <cellStyle name="Vírgula 12 3 6 2 3" xfId="44464" xr:uid="{00000000-0005-0000-0000-00006CAD0000}"/>
    <cellStyle name="Vírgula 12 3 6 2 3 2" xfId="44465" xr:uid="{00000000-0005-0000-0000-00006DAD0000}"/>
    <cellStyle name="Vírgula 12 3 6 2 3 3" xfId="44466" xr:uid="{00000000-0005-0000-0000-00006EAD0000}"/>
    <cellStyle name="Vírgula 12 3 6 2 4" xfId="44467" xr:uid="{00000000-0005-0000-0000-00006FAD0000}"/>
    <cellStyle name="Vírgula 12 3 6 2 5" xfId="44468" xr:uid="{00000000-0005-0000-0000-000070AD0000}"/>
    <cellStyle name="Vírgula 12 3 6 2 6" xfId="44469" xr:uid="{00000000-0005-0000-0000-000071AD0000}"/>
    <cellStyle name="Vírgula 12 3 6 3" xfId="44470" xr:uid="{00000000-0005-0000-0000-000072AD0000}"/>
    <cellStyle name="Vírgula 12 3 6 3 2" xfId="44471" xr:uid="{00000000-0005-0000-0000-000073AD0000}"/>
    <cellStyle name="Vírgula 12 3 6 3 3" xfId="44472" xr:uid="{00000000-0005-0000-0000-000074AD0000}"/>
    <cellStyle name="Vírgula 12 3 6 3 4" xfId="44473" xr:uid="{00000000-0005-0000-0000-000075AD0000}"/>
    <cellStyle name="Vírgula 12 3 6 4" xfId="44474" xr:uid="{00000000-0005-0000-0000-000076AD0000}"/>
    <cellStyle name="Vírgula 12 3 6 4 2" xfId="44475" xr:uid="{00000000-0005-0000-0000-000077AD0000}"/>
    <cellStyle name="Vírgula 12 3 6 4 3" xfId="44476" xr:uid="{00000000-0005-0000-0000-000078AD0000}"/>
    <cellStyle name="Vírgula 12 3 6 4 4" xfId="44477" xr:uid="{00000000-0005-0000-0000-000079AD0000}"/>
    <cellStyle name="Vírgula 12 3 6 5" xfId="44478" xr:uid="{00000000-0005-0000-0000-00007AAD0000}"/>
    <cellStyle name="Vírgula 12 3 6 5 2" xfId="44479" xr:uid="{00000000-0005-0000-0000-00007BAD0000}"/>
    <cellStyle name="Vírgula 12 3 6 5 3" xfId="44480" xr:uid="{00000000-0005-0000-0000-00007CAD0000}"/>
    <cellStyle name="Vírgula 12 3 6 6" xfId="44481" xr:uid="{00000000-0005-0000-0000-00007DAD0000}"/>
    <cellStyle name="Vírgula 12 3 6 7" xfId="44482" xr:uid="{00000000-0005-0000-0000-00007EAD0000}"/>
    <cellStyle name="Vírgula 12 3 6 8" xfId="44483" xr:uid="{00000000-0005-0000-0000-00007FAD0000}"/>
    <cellStyle name="Vírgula 12 3 7" xfId="44484" xr:uid="{00000000-0005-0000-0000-000080AD0000}"/>
    <cellStyle name="Vírgula 12 3 7 2" xfId="44485" xr:uid="{00000000-0005-0000-0000-000081AD0000}"/>
    <cellStyle name="Vírgula 12 3 7 2 2" xfId="44486" xr:uid="{00000000-0005-0000-0000-000082AD0000}"/>
    <cellStyle name="Vírgula 12 3 7 2 3" xfId="44487" xr:uid="{00000000-0005-0000-0000-000083AD0000}"/>
    <cellStyle name="Vírgula 12 3 7 2 4" xfId="44488" xr:uid="{00000000-0005-0000-0000-000084AD0000}"/>
    <cellStyle name="Vírgula 12 3 7 3" xfId="44489" xr:uid="{00000000-0005-0000-0000-000085AD0000}"/>
    <cellStyle name="Vírgula 12 3 7 3 2" xfId="44490" xr:uid="{00000000-0005-0000-0000-000086AD0000}"/>
    <cellStyle name="Vírgula 12 3 7 3 3" xfId="44491" xr:uid="{00000000-0005-0000-0000-000087AD0000}"/>
    <cellStyle name="Vírgula 12 3 7 4" xfId="44492" xr:uid="{00000000-0005-0000-0000-000088AD0000}"/>
    <cellStyle name="Vírgula 12 3 7 5" xfId="44493" xr:uid="{00000000-0005-0000-0000-000089AD0000}"/>
    <cellStyle name="Vírgula 12 3 7 6" xfId="44494" xr:uid="{00000000-0005-0000-0000-00008AAD0000}"/>
    <cellStyle name="Vírgula 12 3 8" xfId="44495" xr:uid="{00000000-0005-0000-0000-00008BAD0000}"/>
    <cellStyle name="Vírgula 12 3 8 2" xfId="44496" xr:uid="{00000000-0005-0000-0000-00008CAD0000}"/>
    <cellStyle name="Vírgula 12 3 8 3" xfId="44497" xr:uid="{00000000-0005-0000-0000-00008DAD0000}"/>
    <cellStyle name="Vírgula 12 3 8 4" xfId="44498" xr:uid="{00000000-0005-0000-0000-00008EAD0000}"/>
    <cellStyle name="Vírgula 12 3 9" xfId="44499" xr:uid="{00000000-0005-0000-0000-00008FAD0000}"/>
    <cellStyle name="Vírgula 12 3 9 2" xfId="44500" xr:uid="{00000000-0005-0000-0000-000090AD0000}"/>
    <cellStyle name="Vírgula 12 3 9 3" xfId="44501" xr:uid="{00000000-0005-0000-0000-000091AD0000}"/>
    <cellStyle name="Vírgula 12 3 9 4" xfId="44502" xr:uid="{00000000-0005-0000-0000-000092AD0000}"/>
    <cellStyle name="Vírgula 12 4" xfId="460" xr:uid="{00000000-0005-0000-0000-000093AD0000}"/>
    <cellStyle name="Vírgula 12 4 10" xfId="44503" xr:uid="{00000000-0005-0000-0000-000094AD0000}"/>
    <cellStyle name="Vírgula 12 4 11" xfId="44504" xr:uid="{00000000-0005-0000-0000-000095AD0000}"/>
    <cellStyle name="Vírgula 12 4 2" xfId="44505" xr:uid="{00000000-0005-0000-0000-000096AD0000}"/>
    <cellStyle name="Vírgula 12 4 2 10" xfId="44506" xr:uid="{00000000-0005-0000-0000-000097AD0000}"/>
    <cellStyle name="Vírgula 12 4 2 2" xfId="44507" xr:uid="{00000000-0005-0000-0000-000098AD0000}"/>
    <cellStyle name="Vírgula 12 4 2 2 2" xfId="44508" xr:uid="{00000000-0005-0000-0000-000099AD0000}"/>
    <cellStyle name="Vírgula 12 4 2 2 2 2" xfId="44509" xr:uid="{00000000-0005-0000-0000-00009AAD0000}"/>
    <cellStyle name="Vírgula 12 4 2 2 2 2 2" xfId="44510" xr:uid="{00000000-0005-0000-0000-00009BAD0000}"/>
    <cellStyle name="Vírgula 12 4 2 2 2 2 3" xfId="44511" xr:uid="{00000000-0005-0000-0000-00009CAD0000}"/>
    <cellStyle name="Vírgula 12 4 2 2 2 2 4" xfId="44512" xr:uid="{00000000-0005-0000-0000-00009DAD0000}"/>
    <cellStyle name="Vírgula 12 4 2 2 2 3" xfId="44513" xr:uid="{00000000-0005-0000-0000-00009EAD0000}"/>
    <cellStyle name="Vírgula 12 4 2 2 2 3 2" xfId="44514" xr:uid="{00000000-0005-0000-0000-00009FAD0000}"/>
    <cellStyle name="Vírgula 12 4 2 2 2 3 3" xfId="44515" xr:uid="{00000000-0005-0000-0000-0000A0AD0000}"/>
    <cellStyle name="Vírgula 12 4 2 2 2 4" xfId="44516" xr:uid="{00000000-0005-0000-0000-0000A1AD0000}"/>
    <cellStyle name="Vírgula 12 4 2 2 2 5" xfId="44517" xr:uid="{00000000-0005-0000-0000-0000A2AD0000}"/>
    <cellStyle name="Vírgula 12 4 2 2 2 6" xfId="44518" xr:uid="{00000000-0005-0000-0000-0000A3AD0000}"/>
    <cellStyle name="Vírgula 12 4 2 2 3" xfId="44519" xr:uid="{00000000-0005-0000-0000-0000A4AD0000}"/>
    <cellStyle name="Vírgula 12 4 2 2 3 2" xfId="44520" xr:uid="{00000000-0005-0000-0000-0000A5AD0000}"/>
    <cellStyle name="Vírgula 12 4 2 2 3 3" xfId="44521" xr:uid="{00000000-0005-0000-0000-0000A6AD0000}"/>
    <cellStyle name="Vírgula 12 4 2 2 3 4" xfId="44522" xr:uid="{00000000-0005-0000-0000-0000A7AD0000}"/>
    <cellStyle name="Vírgula 12 4 2 2 4" xfId="44523" xr:uid="{00000000-0005-0000-0000-0000A8AD0000}"/>
    <cellStyle name="Vírgula 12 4 2 2 4 2" xfId="44524" xr:uid="{00000000-0005-0000-0000-0000A9AD0000}"/>
    <cellStyle name="Vírgula 12 4 2 2 4 3" xfId="44525" xr:uid="{00000000-0005-0000-0000-0000AAAD0000}"/>
    <cellStyle name="Vírgula 12 4 2 2 4 4" xfId="44526" xr:uid="{00000000-0005-0000-0000-0000ABAD0000}"/>
    <cellStyle name="Vírgula 12 4 2 2 5" xfId="44527" xr:uid="{00000000-0005-0000-0000-0000ACAD0000}"/>
    <cellStyle name="Vírgula 12 4 2 2 5 2" xfId="44528" xr:uid="{00000000-0005-0000-0000-0000ADAD0000}"/>
    <cellStyle name="Vírgula 12 4 2 2 5 3" xfId="44529" xr:uid="{00000000-0005-0000-0000-0000AEAD0000}"/>
    <cellStyle name="Vírgula 12 4 2 2 5 4" xfId="44530" xr:uid="{00000000-0005-0000-0000-0000AFAD0000}"/>
    <cellStyle name="Vírgula 12 4 2 2 6" xfId="44531" xr:uid="{00000000-0005-0000-0000-0000B0AD0000}"/>
    <cellStyle name="Vírgula 12 4 2 2 6 2" xfId="44532" xr:uid="{00000000-0005-0000-0000-0000B1AD0000}"/>
    <cellStyle name="Vírgula 12 4 2 2 6 3" xfId="44533" xr:uid="{00000000-0005-0000-0000-0000B2AD0000}"/>
    <cellStyle name="Vírgula 12 4 2 2 7" xfId="44534" xr:uid="{00000000-0005-0000-0000-0000B3AD0000}"/>
    <cellStyle name="Vírgula 12 4 2 2 8" xfId="44535" xr:uid="{00000000-0005-0000-0000-0000B4AD0000}"/>
    <cellStyle name="Vírgula 12 4 2 2 9" xfId="44536" xr:uid="{00000000-0005-0000-0000-0000B5AD0000}"/>
    <cellStyle name="Vírgula 12 4 2 3" xfId="44537" xr:uid="{00000000-0005-0000-0000-0000B6AD0000}"/>
    <cellStyle name="Vírgula 12 4 2 3 2" xfId="44538" xr:uid="{00000000-0005-0000-0000-0000B7AD0000}"/>
    <cellStyle name="Vírgula 12 4 2 3 2 2" xfId="44539" xr:uid="{00000000-0005-0000-0000-0000B8AD0000}"/>
    <cellStyle name="Vírgula 12 4 2 3 2 3" xfId="44540" xr:uid="{00000000-0005-0000-0000-0000B9AD0000}"/>
    <cellStyle name="Vírgula 12 4 2 3 2 4" xfId="44541" xr:uid="{00000000-0005-0000-0000-0000BAAD0000}"/>
    <cellStyle name="Vírgula 12 4 2 3 3" xfId="44542" xr:uid="{00000000-0005-0000-0000-0000BBAD0000}"/>
    <cellStyle name="Vírgula 12 4 2 3 3 2" xfId="44543" xr:uid="{00000000-0005-0000-0000-0000BCAD0000}"/>
    <cellStyle name="Vírgula 12 4 2 3 3 3" xfId="44544" xr:uid="{00000000-0005-0000-0000-0000BDAD0000}"/>
    <cellStyle name="Vírgula 12 4 2 3 4" xfId="44545" xr:uid="{00000000-0005-0000-0000-0000BEAD0000}"/>
    <cellStyle name="Vírgula 12 4 2 3 5" xfId="44546" xr:uid="{00000000-0005-0000-0000-0000BFAD0000}"/>
    <cellStyle name="Vírgula 12 4 2 3 6" xfId="44547" xr:uid="{00000000-0005-0000-0000-0000C0AD0000}"/>
    <cellStyle name="Vírgula 12 4 2 4" xfId="44548" xr:uid="{00000000-0005-0000-0000-0000C1AD0000}"/>
    <cellStyle name="Vírgula 12 4 2 4 2" xfId="44549" xr:uid="{00000000-0005-0000-0000-0000C2AD0000}"/>
    <cellStyle name="Vírgula 12 4 2 4 3" xfId="44550" xr:uid="{00000000-0005-0000-0000-0000C3AD0000}"/>
    <cellStyle name="Vírgula 12 4 2 4 4" xfId="44551" xr:uid="{00000000-0005-0000-0000-0000C4AD0000}"/>
    <cellStyle name="Vírgula 12 4 2 5" xfId="44552" xr:uid="{00000000-0005-0000-0000-0000C5AD0000}"/>
    <cellStyle name="Vírgula 12 4 2 5 2" xfId="44553" xr:uid="{00000000-0005-0000-0000-0000C6AD0000}"/>
    <cellStyle name="Vírgula 12 4 2 5 3" xfId="44554" xr:uid="{00000000-0005-0000-0000-0000C7AD0000}"/>
    <cellStyle name="Vírgula 12 4 2 5 4" xfId="44555" xr:uid="{00000000-0005-0000-0000-0000C8AD0000}"/>
    <cellStyle name="Vírgula 12 4 2 6" xfId="44556" xr:uid="{00000000-0005-0000-0000-0000C9AD0000}"/>
    <cellStyle name="Vírgula 12 4 2 6 2" xfId="44557" xr:uid="{00000000-0005-0000-0000-0000CAAD0000}"/>
    <cellStyle name="Vírgula 12 4 2 6 3" xfId="44558" xr:uid="{00000000-0005-0000-0000-0000CBAD0000}"/>
    <cellStyle name="Vírgula 12 4 2 6 4" xfId="44559" xr:uid="{00000000-0005-0000-0000-0000CCAD0000}"/>
    <cellStyle name="Vírgula 12 4 2 7" xfId="44560" xr:uid="{00000000-0005-0000-0000-0000CDAD0000}"/>
    <cellStyle name="Vírgula 12 4 2 7 2" xfId="44561" xr:uid="{00000000-0005-0000-0000-0000CEAD0000}"/>
    <cellStyle name="Vírgula 12 4 2 7 3" xfId="44562" xr:uid="{00000000-0005-0000-0000-0000CFAD0000}"/>
    <cellStyle name="Vírgula 12 4 2 8" xfId="44563" xr:uid="{00000000-0005-0000-0000-0000D0AD0000}"/>
    <cellStyle name="Vírgula 12 4 2 9" xfId="44564" xr:uid="{00000000-0005-0000-0000-0000D1AD0000}"/>
    <cellStyle name="Vírgula 12 4 3" xfId="44565" xr:uid="{00000000-0005-0000-0000-0000D2AD0000}"/>
    <cellStyle name="Vírgula 12 4 3 2" xfId="44566" xr:uid="{00000000-0005-0000-0000-0000D3AD0000}"/>
    <cellStyle name="Vírgula 12 4 3 2 2" xfId="44567" xr:uid="{00000000-0005-0000-0000-0000D4AD0000}"/>
    <cellStyle name="Vírgula 12 4 3 2 2 2" xfId="44568" xr:uid="{00000000-0005-0000-0000-0000D5AD0000}"/>
    <cellStyle name="Vírgula 12 4 3 2 2 3" xfId="44569" xr:uid="{00000000-0005-0000-0000-0000D6AD0000}"/>
    <cellStyle name="Vírgula 12 4 3 2 2 4" xfId="44570" xr:uid="{00000000-0005-0000-0000-0000D7AD0000}"/>
    <cellStyle name="Vírgula 12 4 3 2 3" xfId="44571" xr:uid="{00000000-0005-0000-0000-0000D8AD0000}"/>
    <cellStyle name="Vírgula 12 4 3 2 3 2" xfId="44572" xr:uid="{00000000-0005-0000-0000-0000D9AD0000}"/>
    <cellStyle name="Vírgula 12 4 3 2 3 3" xfId="44573" xr:uid="{00000000-0005-0000-0000-0000DAAD0000}"/>
    <cellStyle name="Vírgula 12 4 3 2 4" xfId="44574" xr:uid="{00000000-0005-0000-0000-0000DBAD0000}"/>
    <cellStyle name="Vírgula 12 4 3 2 5" xfId="44575" xr:uid="{00000000-0005-0000-0000-0000DCAD0000}"/>
    <cellStyle name="Vírgula 12 4 3 2 6" xfId="44576" xr:uid="{00000000-0005-0000-0000-0000DDAD0000}"/>
    <cellStyle name="Vírgula 12 4 3 3" xfId="44577" xr:uid="{00000000-0005-0000-0000-0000DEAD0000}"/>
    <cellStyle name="Vírgula 12 4 3 3 2" xfId="44578" xr:uid="{00000000-0005-0000-0000-0000DFAD0000}"/>
    <cellStyle name="Vírgula 12 4 3 3 3" xfId="44579" xr:uid="{00000000-0005-0000-0000-0000E0AD0000}"/>
    <cellStyle name="Vírgula 12 4 3 3 4" xfId="44580" xr:uid="{00000000-0005-0000-0000-0000E1AD0000}"/>
    <cellStyle name="Vírgula 12 4 3 4" xfId="44581" xr:uid="{00000000-0005-0000-0000-0000E2AD0000}"/>
    <cellStyle name="Vírgula 12 4 3 4 2" xfId="44582" xr:uid="{00000000-0005-0000-0000-0000E3AD0000}"/>
    <cellStyle name="Vírgula 12 4 3 4 3" xfId="44583" xr:uid="{00000000-0005-0000-0000-0000E4AD0000}"/>
    <cellStyle name="Vírgula 12 4 3 4 4" xfId="44584" xr:uid="{00000000-0005-0000-0000-0000E5AD0000}"/>
    <cellStyle name="Vírgula 12 4 3 5" xfId="44585" xr:uid="{00000000-0005-0000-0000-0000E6AD0000}"/>
    <cellStyle name="Vírgula 12 4 3 5 2" xfId="44586" xr:uid="{00000000-0005-0000-0000-0000E7AD0000}"/>
    <cellStyle name="Vírgula 12 4 3 5 3" xfId="44587" xr:uid="{00000000-0005-0000-0000-0000E8AD0000}"/>
    <cellStyle name="Vírgula 12 4 3 5 4" xfId="44588" xr:uid="{00000000-0005-0000-0000-0000E9AD0000}"/>
    <cellStyle name="Vírgula 12 4 3 6" xfId="44589" xr:uid="{00000000-0005-0000-0000-0000EAAD0000}"/>
    <cellStyle name="Vírgula 12 4 3 6 2" xfId="44590" xr:uid="{00000000-0005-0000-0000-0000EBAD0000}"/>
    <cellStyle name="Vírgula 12 4 3 6 3" xfId="44591" xr:uid="{00000000-0005-0000-0000-0000ECAD0000}"/>
    <cellStyle name="Vírgula 12 4 3 7" xfId="44592" xr:uid="{00000000-0005-0000-0000-0000EDAD0000}"/>
    <cellStyle name="Vírgula 12 4 3 8" xfId="44593" xr:uid="{00000000-0005-0000-0000-0000EEAD0000}"/>
    <cellStyle name="Vírgula 12 4 3 9" xfId="44594" xr:uid="{00000000-0005-0000-0000-0000EFAD0000}"/>
    <cellStyle name="Vírgula 12 4 4" xfId="44595" xr:uid="{00000000-0005-0000-0000-0000F0AD0000}"/>
    <cellStyle name="Vírgula 12 4 4 2" xfId="44596" xr:uid="{00000000-0005-0000-0000-0000F1AD0000}"/>
    <cellStyle name="Vírgula 12 4 4 2 2" xfId="44597" xr:uid="{00000000-0005-0000-0000-0000F2AD0000}"/>
    <cellStyle name="Vírgula 12 4 4 2 3" xfId="44598" xr:uid="{00000000-0005-0000-0000-0000F3AD0000}"/>
    <cellStyle name="Vírgula 12 4 4 2 4" xfId="44599" xr:uid="{00000000-0005-0000-0000-0000F4AD0000}"/>
    <cellStyle name="Vírgula 12 4 4 3" xfId="44600" xr:uid="{00000000-0005-0000-0000-0000F5AD0000}"/>
    <cellStyle name="Vírgula 12 4 4 3 2" xfId="44601" xr:uid="{00000000-0005-0000-0000-0000F6AD0000}"/>
    <cellStyle name="Vírgula 12 4 4 3 3" xfId="44602" xr:uid="{00000000-0005-0000-0000-0000F7AD0000}"/>
    <cellStyle name="Vírgula 12 4 4 4" xfId="44603" xr:uid="{00000000-0005-0000-0000-0000F8AD0000}"/>
    <cellStyle name="Vírgula 12 4 4 5" xfId="44604" xr:uid="{00000000-0005-0000-0000-0000F9AD0000}"/>
    <cellStyle name="Vírgula 12 4 4 6" xfId="44605" xr:uid="{00000000-0005-0000-0000-0000FAAD0000}"/>
    <cellStyle name="Vírgula 12 4 5" xfId="44606" xr:uid="{00000000-0005-0000-0000-0000FBAD0000}"/>
    <cellStyle name="Vírgula 12 4 5 2" xfId="44607" xr:uid="{00000000-0005-0000-0000-0000FCAD0000}"/>
    <cellStyle name="Vírgula 12 4 5 3" xfId="44608" xr:uid="{00000000-0005-0000-0000-0000FDAD0000}"/>
    <cellStyle name="Vírgula 12 4 5 4" xfId="44609" xr:uid="{00000000-0005-0000-0000-0000FEAD0000}"/>
    <cellStyle name="Vírgula 12 4 6" xfId="44610" xr:uid="{00000000-0005-0000-0000-0000FFAD0000}"/>
    <cellStyle name="Vírgula 12 4 6 2" xfId="44611" xr:uid="{00000000-0005-0000-0000-000000AE0000}"/>
    <cellStyle name="Vírgula 12 4 6 3" xfId="44612" xr:uid="{00000000-0005-0000-0000-000001AE0000}"/>
    <cellStyle name="Vírgula 12 4 6 4" xfId="44613" xr:uid="{00000000-0005-0000-0000-000002AE0000}"/>
    <cellStyle name="Vírgula 12 4 7" xfId="44614" xr:uid="{00000000-0005-0000-0000-000003AE0000}"/>
    <cellStyle name="Vírgula 12 4 7 2" xfId="44615" xr:uid="{00000000-0005-0000-0000-000004AE0000}"/>
    <cellStyle name="Vírgula 12 4 7 3" xfId="44616" xr:uid="{00000000-0005-0000-0000-000005AE0000}"/>
    <cellStyle name="Vírgula 12 4 7 4" xfId="44617" xr:uid="{00000000-0005-0000-0000-000006AE0000}"/>
    <cellStyle name="Vírgula 12 4 8" xfId="44618" xr:uid="{00000000-0005-0000-0000-000007AE0000}"/>
    <cellStyle name="Vírgula 12 4 8 2" xfId="44619" xr:uid="{00000000-0005-0000-0000-000008AE0000}"/>
    <cellStyle name="Vírgula 12 4 8 3" xfId="44620" xr:uid="{00000000-0005-0000-0000-000009AE0000}"/>
    <cellStyle name="Vírgula 12 4 9" xfId="44621" xr:uid="{00000000-0005-0000-0000-00000AAE0000}"/>
    <cellStyle name="Vírgula 12 5" xfId="44622" xr:uid="{00000000-0005-0000-0000-00000BAE0000}"/>
    <cellStyle name="Vírgula 12 5 10" xfId="44623" xr:uid="{00000000-0005-0000-0000-00000CAE0000}"/>
    <cellStyle name="Vírgula 12 5 11" xfId="44624" xr:uid="{00000000-0005-0000-0000-00000DAE0000}"/>
    <cellStyle name="Vírgula 12 5 2" xfId="44625" xr:uid="{00000000-0005-0000-0000-00000EAE0000}"/>
    <cellStyle name="Vírgula 12 5 2 10" xfId="44626" xr:uid="{00000000-0005-0000-0000-00000FAE0000}"/>
    <cellStyle name="Vírgula 12 5 2 2" xfId="44627" xr:uid="{00000000-0005-0000-0000-000010AE0000}"/>
    <cellStyle name="Vírgula 12 5 2 2 2" xfId="44628" xr:uid="{00000000-0005-0000-0000-000011AE0000}"/>
    <cellStyle name="Vírgula 12 5 2 2 2 2" xfId="44629" xr:uid="{00000000-0005-0000-0000-000012AE0000}"/>
    <cellStyle name="Vírgula 12 5 2 2 2 2 2" xfId="44630" xr:uid="{00000000-0005-0000-0000-000013AE0000}"/>
    <cellStyle name="Vírgula 12 5 2 2 2 2 3" xfId="44631" xr:uid="{00000000-0005-0000-0000-000014AE0000}"/>
    <cellStyle name="Vírgula 12 5 2 2 2 2 4" xfId="44632" xr:uid="{00000000-0005-0000-0000-000015AE0000}"/>
    <cellStyle name="Vírgula 12 5 2 2 2 3" xfId="44633" xr:uid="{00000000-0005-0000-0000-000016AE0000}"/>
    <cellStyle name="Vírgula 12 5 2 2 2 3 2" xfId="44634" xr:uid="{00000000-0005-0000-0000-000017AE0000}"/>
    <cellStyle name="Vírgula 12 5 2 2 2 3 3" xfId="44635" xr:uid="{00000000-0005-0000-0000-000018AE0000}"/>
    <cellStyle name="Vírgula 12 5 2 2 2 4" xfId="44636" xr:uid="{00000000-0005-0000-0000-000019AE0000}"/>
    <cellStyle name="Vírgula 12 5 2 2 2 5" xfId="44637" xr:uid="{00000000-0005-0000-0000-00001AAE0000}"/>
    <cellStyle name="Vírgula 12 5 2 2 2 6" xfId="44638" xr:uid="{00000000-0005-0000-0000-00001BAE0000}"/>
    <cellStyle name="Vírgula 12 5 2 2 3" xfId="44639" xr:uid="{00000000-0005-0000-0000-00001CAE0000}"/>
    <cellStyle name="Vírgula 12 5 2 2 3 2" xfId="44640" xr:uid="{00000000-0005-0000-0000-00001DAE0000}"/>
    <cellStyle name="Vírgula 12 5 2 2 3 3" xfId="44641" xr:uid="{00000000-0005-0000-0000-00001EAE0000}"/>
    <cellStyle name="Vírgula 12 5 2 2 3 4" xfId="44642" xr:uid="{00000000-0005-0000-0000-00001FAE0000}"/>
    <cellStyle name="Vírgula 12 5 2 2 4" xfId="44643" xr:uid="{00000000-0005-0000-0000-000020AE0000}"/>
    <cellStyle name="Vírgula 12 5 2 2 4 2" xfId="44644" xr:uid="{00000000-0005-0000-0000-000021AE0000}"/>
    <cellStyle name="Vírgula 12 5 2 2 4 3" xfId="44645" xr:uid="{00000000-0005-0000-0000-000022AE0000}"/>
    <cellStyle name="Vírgula 12 5 2 2 4 4" xfId="44646" xr:uid="{00000000-0005-0000-0000-000023AE0000}"/>
    <cellStyle name="Vírgula 12 5 2 2 5" xfId="44647" xr:uid="{00000000-0005-0000-0000-000024AE0000}"/>
    <cellStyle name="Vírgula 12 5 2 2 5 2" xfId="44648" xr:uid="{00000000-0005-0000-0000-000025AE0000}"/>
    <cellStyle name="Vírgula 12 5 2 2 5 3" xfId="44649" xr:uid="{00000000-0005-0000-0000-000026AE0000}"/>
    <cellStyle name="Vírgula 12 5 2 2 5 4" xfId="44650" xr:uid="{00000000-0005-0000-0000-000027AE0000}"/>
    <cellStyle name="Vírgula 12 5 2 2 6" xfId="44651" xr:uid="{00000000-0005-0000-0000-000028AE0000}"/>
    <cellStyle name="Vírgula 12 5 2 2 6 2" xfId="44652" xr:uid="{00000000-0005-0000-0000-000029AE0000}"/>
    <cellStyle name="Vírgula 12 5 2 2 6 3" xfId="44653" xr:uid="{00000000-0005-0000-0000-00002AAE0000}"/>
    <cellStyle name="Vírgula 12 5 2 2 7" xfId="44654" xr:uid="{00000000-0005-0000-0000-00002BAE0000}"/>
    <cellStyle name="Vírgula 12 5 2 2 8" xfId="44655" xr:uid="{00000000-0005-0000-0000-00002CAE0000}"/>
    <cellStyle name="Vírgula 12 5 2 2 9" xfId="44656" xr:uid="{00000000-0005-0000-0000-00002DAE0000}"/>
    <cellStyle name="Vírgula 12 5 2 3" xfId="44657" xr:uid="{00000000-0005-0000-0000-00002EAE0000}"/>
    <cellStyle name="Vírgula 12 5 2 3 2" xfId="44658" xr:uid="{00000000-0005-0000-0000-00002FAE0000}"/>
    <cellStyle name="Vírgula 12 5 2 3 2 2" xfId="44659" xr:uid="{00000000-0005-0000-0000-000030AE0000}"/>
    <cellStyle name="Vírgula 12 5 2 3 2 3" xfId="44660" xr:uid="{00000000-0005-0000-0000-000031AE0000}"/>
    <cellStyle name="Vírgula 12 5 2 3 2 4" xfId="44661" xr:uid="{00000000-0005-0000-0000-000032AE0000}"/>
    <cellStyle name="Vírgula 12 5 2 3 3" xfId="44662" xr:uid="{00000000-0005-0000-0000-000033AE0000}"/>
    <cellStyle name="Vírgula 12 5 2 3 3 2" xfId="44663" xr:uid="{00000000-0005-0000-0000-000034AE0000}"/>
    <cellStyle name="Vírgula 12 5 2 3 3 3" xfId="44664" xr:uid="{00000000-0005-0000-0000-000035AE0000}"/>
    <cellStyle name="Vírgula 12 5 2 3 4" xfId="44665" xr:uid="{00000000-0005-0000-0000-000036AE0000}"/>
    <cellStyle name="Vírgula 12 5 2 3 5" xfId="44666" xr:uid="{00000000-0005-0000-0000-000037AE0000}"/>
    <cellStyle name="Vírgula 12 5 2 3 6" xfId="44667" xr:uid="{00000000-0005-0000-0000-000038AE0000}"/>
    <cellStyle name="Vírgula 12 5 2 4" xfId="44668" xr:uid="{00000000-0005-0000-0000-000039AE0000}"/>
    <cellStyle name="Vírgula 12 5 2 4 2" xfId="44669" xr:uid="{00000000-0005-0000-0000-00003AAE0000}"/>
    <cellStyle name="Vírgula 12 5 2 4 3" xfId="44670" xr:uid="{00000000-0005-0000-0000-00003BAE0000}"/>
    <cellStyle name="Vírgula 12 5 2 4 4" xfId="44671" xr:uid="{00000000-0005-0000-0000-00003CAE0000}"/>
    <cellStyle name="Vírgula 12 5 2 5" xfId="44672" xr:uid="{00000000-0005-0000-0000-00003DAE0000}"/>
    <cellStyle name="Vírgula 12 5 2 5 2" xfId="44673" xr:uid="{00000000-0005-0000-0000-00003EAE0000}"/>
    <cellStyle name="Vírgula 12 5 2 5 3" xfId="44674" xr:uid="{00000000-0005-0000-0000-00003FAE0000}"/>
    <cellStyle name="Vírgula 12 5 2 5 4" xfId="44675" xr:uid="{00000000-0005-0000-0000-000040AE0000}"/>
    <cellStyle name="Vírgula 12 5 2 6" xfId="44676" xr:uid="{00000000-0005-0000-0000-000041AE0000}"/>
    <cellStyle name="Vírgula 12 5 2 6 2" xfId="44677" xr:uid="{00000000-0005-0000-0000-000042AE0000}"/>
    <cellStyle name="Vírgula 12 5 2 6 3" xfId="44678" xr:uid="{00000000-0005-0000-0000-000043AE0000}"/>
    <cellStyle name="Vírgula 12 5 2 6 4" xfId="44679" xr:uid="{00000000-0005-0000-0000-000044AE0000}"/>
    <cellStyle name="Vírgula 12 5 2 7" xfId="44680" xr:uid="{00000000-0005-0000-0000-000045AE0000}"/>
    <cellStyle name="Vírgula 12 5 2 7 2" xfId="44681" xr:uid="{00000000-0005-0000-0000-000046AE0000}"/>
    <cellStyle name="Vírgula 12 5 2 7 3" xfId="44682" xr:uid="{00000000-0005-0000-0000-000047AE0000}"/>
    <cellStyle name="Vírgula 12 5 2 8" xfId="44683" xr:uid="{00000000-0005-0000-0000-000048AE0000}"/>
    <cellStyle name="Vírgula 12 5 2 9" xfId="44684" xr:uid="{00000000-0005-0000-0000-000049AE0000}"/>
    <cellStyle name="Vírgula 12 5 3" xfId="44685" xr:uid="{00000000-0005-0000-0000-00004AAE0000}"/>
    <cellStyle name="Vírgula 12 5 3 2" xfId="44686" xr:uid="{00000000-0005-0000-0000-00004BAE0000}"/>
    <cellStyle name="Vírgula 12 5 3 2 2" xfId="44687" xr:uid="{00000000-0005-0000-0000-00004CAE0000}"/>
    <cellStyle name="Vírgula 12 5 3 2 2 2" xfId="44688" xr:uid="{00000000-0005-0000-0000-00004DAE0000}"/>
    <cellStyle name="Vírgula 12 5 3 2 2 3" xfId="44689" xr:uid="{00000000-0005-0000-0000-00004EAE0000}"/>
    <cellStyle name="Vírgula 12 5 3 2 2 4" xfId="44690" xr:uid="{00000000-0005-0000-0000-00004FAE0000}"/>
    <cellStyle name="Vírgula 12 5 3 2 3" xfId="44691" xr:uid="{00000000-0005-0000-0000-000050AE0000}"/>
    <cellStyle name="Vírgula 12 5 3 2 3 2" xfId="44692" xr:uid="{00000000-0005-0000-0000-000051AE0000}"/>
    <cellStyle name="Vírgula 12 5 3 2 3 3" xfId="44693" xr:uid="{00000000-0005-0000-0000-000052AE0000}"/>
    <cellStyle name="Vírgula 12 5 3 2 4" xfId="44694" xr:uid="{00000000-0005-0000-0000-000053AE0000}"/>
    <cellStyle name="Vírgula 12 5 3 2 5" xfId="44695" xr:uid="{00000000-0005-0000-0000-000054AE0000}"/>
    <cellStyle name="Vírgula 12 5 3 2 6" xfId="44696" xr:uid="{00000000-0005-0000-0000-000055AE0000}"/>
    <cellStyle name="Vírgula 12 5 3 3" xfId="44697" xr:uid="{00000000-0005-0000-0000-000056AE0000}"/>
    <cellStyle name="Vírgula 12 5 3 3 2" xfId="44698" xr:uid="{00000000-0005-0000-0000-000057AE0000}"/>
    <cellStyle name="Vírgula 12 5 3 3 3" xfId="44699" xr:uid="{00000000-0005-0000-0000-000058AE0000}"/>
    <cellStyle name="Vírgula 12 5 3 3 4" xfId="44700" xr:uid="{00000000-0005-0000-0000-000059AE0000}"/>
    <cellStyle name="Vírgula 12 5 3 4" xfId="44701" xr:uid="{00000000-0005-0000-0000-00005AAE0000}"/>
    <cellStyle name="Vírgula 12 5 3 4 2" xfId="44702" xr:uid="{00000000-0005-0000-0000-00005BAE0000}"/>
    <cellStyle name="Vírgula 12 5 3 4 3" xfId="44703" xr:uid="{00000000-0005-0000-0000-00005CAE0000}"/>
    <cellStyle name="Vírgula 12 5 3 4 4" xfId="44704" xr:uid="{00000000-0005-0000-0000-00005DAE0000}"/>
    <cellStyle name="Vírgula 12 5 3 5" xfId="44705" xr:uid="{00000000-0005-0000-0000-00005EAE0000}"/>
    <cellStyle name="Vírgula 12 5 3 5 2" xfId="44706" xr:uid="{00000000-0005-0000-0000-00005FAE0000}"/>
    <cellStyle name="Vírgula 12 5 3 5 3" xfId="44707" xr:uid="{00000000-0005-0000-0000-000060AE0000}"/>
    <cellStyle name="Vírgula 12 5 3 5 4" xfId="44708" xr:uid="{00000000-0005-0000-0000-000061AE0000}"/>
    <cellStyle name="Vírgula 12 5 3 6" xfId="44709" xr:uid="{00000000-0005-0000-0000-000062AE0000}"/>
    <cellStyle name="Vírgula 12 5 3 6 2" xfId="44710" xr:uid="{00000000-0005-0000-0000-000063AE0000}"/>
    <cellStyle name="Vírgula 12 5 3 6 3" xfId="44711" xr:uid="{00000000-0005-0000-0000-000064AE0000}"/>
    <cellStyle name="Vírgula 12 5 3 7" xfId="44712" xr:uid="{00000000-0005-0000-0000-000065AE0000}"/>
    <cellStyle name="Vírgula 12 5 3 8" xfId="44713" xr:uid="{00000000-0005-0000-0000-000066AE0000}"/>
    <cellStyle name="Vírgula 12 5 3 9" xfId="44714" xr:uid="{00000000-0005-0000-0000-000067AE0000}"/>
    <cellStyle name="Vírgula 12 5 4" xfId="44715" xr:uid="{00000000-0005-0000-0000-000068AE0000}"/>
    <cellStyle name="Vírgula 12 5 4 2" xfId="44716" xr:uid="{00000000-0005-0000-0000-000069AE0000}"/>
    <cellStyle name="Vírgula 12 5 4 2 2" xfId="44717" xr:uid="{00000000-0005-0000-0000-00006AAE0000}"/>
    <cellStyle name="Vírgula 12 5 4 2 3" xfId="44718" xr:uid="{00000000-0005-0000-0000-00006BAE0000}"/>
    <cellStyle name="Vírgula 12 5 4 2 4" xfId="44719" xr:uid="{00000000-0005-0000-0000-00006CAE0000}"/>
    <cellStyle name="Vírgula 12 5 4 3" xfId="44720" xr:uid="{00000000-0005-0000-0000-00006DAE0000}"/>
    <cellStyle name="Vírgula 12 5 4 3 2" xfId="44721" xr:uid="{00000000-0005-0000-0000-00006EAE0000}"/>
    <cellStyle name="Vírgula 12 5 4 3 3" xfId="44722" xr:uid="{00000000-0005-0000-0000-00006FAE0000}"/>
    <cellStyle name="Vírgula 12 5 4 4" xfId="44723" xr:uid="{00000000-0005-0000-0000-000070AE0000}"/>
    <cellStyle name="Vírgula 12 5 4 5" xfId="44724" xr:uid="{00000000-0005-0000-0000-000071AE0000}"/>
    <cellStyle name="Vírgula 12 5 4 6" xfId="44725" xr:uid="{00000000-0005-0000-0000-000072AE0000}"/>
    <cellStyle name="Vírgula 12 5 5" xfId="44726" xr:uid="{00000000-0005-0000-0000-000073AE0000}"/>
    <cellStyle name="Vírgula 12 5 5 2" xfId="44727" xr:uid="{00000000-0005-0000-0000-000074AE0000}"/>
    <cellStyle name="Vírgula 12 5 5 3" xfId="44728" xr:uid="{00000000-0005-0000-0000-000075AE0000}"/>
    <cellStyle name="Vírgula 12 5 5 4" xfId="44729" xr:uid="{00000000-0005-0000-0000-000076AE0000}"/>
    <cellStyle name="Vírgula 12 5 6" xfId="44730" xr:uid="{00000000-0005-0000-0000-000077AE0000}"/>
    <cellStyle name="Vírgula 12 5 6 2" xfId="44731" xr:uid="{00000000-0005-0000-0000-000078AE0000}"/>
    <cellStyle name="Vírgula 12 5 6 3" xfId="44732" xr:uid="{00000000-0005-0000-0000-000079AE0000}"/>
    <cellStyle name="Vírgula 12 5 6 4" xfId="44733" xr:uid="{00000000-0005-0000-0000-00007AAE0000}"/>
    <cellStyle name="Vírgula 12 5 7" xfId="44734" xr:uid="{00000000-0005-0000-0000-00007BAE0000}"/>
    <cellStyle name="Vírgula 12 5 7 2" xfId="44735" xr:uid="{00000000-0005-0000-0000-00007CAE0000}"/>
    <cellStyle name="Vírgula 12 5 7 3" xfId="44736" xr:uid="{00000000-0005-0000-0000-00007DAE0000}"/>
    <cellStyle name="Vírgula 12 5 7 4" xfId="44737" xr:uid="{00000000-0005-0000-0000-00007EAE0000}"/>
    <cellStyle name="Vírgula 12 5 8" xfId="44738" xr:uid="{00000000-0005-0000-0000-00007FAE0000}"/>
    <cellStyle name="Vírgula 12 5 8 2" xfId="44739" xr:uid="{00000000-0005-0000-0000-000080AE0000}"/>
    <cellStyle name="Vírgula 12 5 8 3" xfId="44740" xr:uid="{00000000-0005-0000-0000-000081AE0000}"/>
    <cellStyle name="Vírgula 12 5 9" xfId="44741" xr:uid="{00000000-0005-0000-0000-000082AE0000}"/>
    <cellStyle name="Vírgula 12 6" xfId="44742" xr:uid="{00000000-0005-0000-0000-000083AE0000}"/>
    <cellStyle name="Vírgula 12 6 10" xfId="44743" xr:uid="{00000000-0005-0000-0000-000084AE0000}"/>
    <cellStyle name="Vírgula 12 6 11" xfId="44744" xr:uid="{00000000-0005-0000-0000-000085AE0000}"/>
    <cellStyle name="Vírgula 12 6 2" xfId="44745" xr:uid="{00000000-0005-0000-0000-000086AE0000}"/>
    <cellStyle name="Vírgula 12 6 2 10" xfId="44746" xr:uid="{00000000-0005-0000-0000-000087AE0000}"/>
    <cellStyle name="Vírgula 12 6 2 2" xfId="44747" xr:uid="{00000000-0005-0000-0000-000088AE0000}"/>
    <cellStyle name="Vírgula 12 6 2 2 2" xfId="44748" xr:uid="{00000000-0005-0000-0000-000089AE0000}"/>
    <cellStyle name="Vírgula 12 6 2 2 2 2" xfId="44749" xr:uid="{00000000-0005-0000-0000-00008AAE0000}"/>
    <cellStyle name="Vírgula 12 6 2 2 2 2 2" xfId="44750" xr:uid="{00000000-0005-0000-0000-00008BAE0000}"/>
    <cellStyle name="Vírgula 12 6 2 2 2 2 3" xfId="44751" xr:uid="{00000000-0005-0000-0000-00008CAE0000}"/>
    <cellStyle name="Vírgula 12 6 2 2 2 2 4" xfId="44752" xr:uid="{00000000-0005-0000-0000-00008DAE0000}"/>
    <cellStyle name="Vírgula 12 6 2 2 2 3" xfId="44753" xr:uid="{00000000-0005-0000-0000-00008EAE0000}"/>
    <cellStyle name="Vírgula 12 6 2 2 2 3 2" xfId="44754" xr:uid="{00000000-0005-0000-0000-00008FAE0000}"/>
    <cellStyle name="Vírgula 12 6 2 2 2 3 3" xfId="44755" xr:uid="{00000000-0005-0000-0000-000090AE0000}"/>
    <cellStyle name="Vírgula 12 6 2 2 2 4" xfId="44756" xr:uid="{00000000-0005-0000-0000-000091AE0000}"/>
    <cellStyle name="Vírgula 12 6 2 2 2 5" xfId="44757" xr:uid="{00000000-0005-0000-0000-000092AE0000}"/>
    <cellStyle name="Vírgula 12 6 2 2 2 6" xfId="44758" xr:uid="{00000000-0005-0000-0000-000093AE0000}"/>
    <cellStyle name="Vírgula 12 6 2 2 3" xfId="44759" xr:uid="{00000000-0005-0000-0000-000094AE0000}"/>
    <cellStyle name="Vírgula 12 6 2 2 3 2" xfId="44760" xr:uid="{00000000-0005-0000-0000-000095AE0000}"/>
    <cellStyle name="Vírgula 12 6 2 2 3 3" xfId="44761" xr:uid="{00000000-0005-0000-0000-000096AE0000}"/>
    <cellStyle name="Vírgula 12 6 2 2 3 4" xfId="44762" xr:uid="{00000000-0005-0000-0000-000097AE0000}"/>
    <cellStyle name="Vírgula 12 6 2 2 4" xfId="44763" xr:uid="{00000000-0005-0000-0000-000098AE0000}"/>
    <cellStyle name="Vírgula 12 6 2 2 4 2" xfId="44764" xr:uid="{00000000-0005-0000-0000-000099AE0000}"/>
    <cellStyle name="Vírgula 12 6 2 2 4 3" xfId="44765" xr:uid="{00000000-0005-0000-0000-00009AAE0000}"/>
    <cellStyle name="Vírgula 12 6 2 2 4 4" xfId="44766" xr:uid="{00000000-0005-0000-0000-00009BAE0000}"/>
    <cellStyle name="Vírgula 12 6 2 2 5" xfId="44767" xr:uid="{00000000-0005-0000-0000-00009CAE0000}"/>
    <cellStyle name="Vírgula 12 6 2 2 5 2" xfId="44768" xr:uid="{00000000-0005-0000-0000-00009DAE0000}"/>
    <cellStyle name="Vírgula 12 6 2 2 5 3" xfId="44769" xr:uid="{00000000-0005-0000-0000-00009EAE0000}"/>
    <cellStyle name="Vírgula 12 6 2 2 5 4" xfId="44770" xr:uid="{00000000-0005-0000-0000-00009FAE0000}"/>
    <cellStyle name="Vírgula 12 6 2 2 6" xfId="44771" xr:uid="{00000000-0005-0000-0000-0000A0AE0000}"/>
    <cellStyle name="Vírgula 12 6 2 2 6 2" xfId="44772" xr:uid="{00000000-0005-0000-0000-0000A1AE0000}"/>
    <cellStyle name="Vírgula 12 6 2 2 6 3" xfId="44773" xr:uid="{00000000-0005-0000-0000-0000A2AE0000}"/>
    <cellStyle name="Vírgula 12 6 2 2 7" xfId="44774" xr:uid="{00000000-0005-0000-0000-0000A3AE0000}"/>
    <cellStyle name="Vírgula 12 6 2 2 8" xfId="44775" xr:uid="{00000000-0005-0000-0000-0000A4AE0000}"/>
    <cellStyle name="Vírgula 12 6 2 2 9" xfId="44776" xr:uid="{00000000-0005-0000-0000-0000A5AE0000}"/>
    <cellStyle name="Vírgula 12 6 2 3" xfId="44777" xr:uid="{00000000-0005-0000-0000-0000A6AE0000}"/>
    <cellStyle name="Vírgula 12 6 2 3 2" xfId="44778" xr:uid="{00000000-0005-0000-0000-0000A7AE0000}"/>
    <cellStyle name="Vírgula 12 6 2 3 2 2" xfId="44779" xr:uid="{00000000-0005-0000-0000-0000A8AE0000}"/>
    <cellStyle name="Vírgula 12 6 2 3 2 3" xfId="44780" xr:uid="{00000000-0005-0000-0000-0000A9AE0000}"/>
    <cellStyle name="Vírgula 12 6 2 3 2 4" xfId="44781" xr:uid="{00000000-0005-0000-0000-0000AAAE0000}"/>
    <cellStyle name="Vírgula 12 6 2 3 3" xfId="44782" xr:uid="{00000000-0005-0000-0000-0000ABAE0000}"/>
    <cellStyle name="Vírgula 12 6 2 3 3 2" xfId="44783" xr:uid="{00000000-0005-0000-0000-0000ACAE0000}"/>
    <cellStyle name="Vírgula 12 6 2 3 3 3" xfId="44784" xr:uid="{00000000-0005-0000-0000-0000ADAE0000}"/>
    <cellStyle name="Vírgula 12 6 2 3 4" xfId="44785" xr:uid="{00000000-0005-0000-0000-0000AEAE0000}"/>
    <cellStyle name="Vírgula 12 6 2 3 5" xfId="44786" xr:uid="{00000000-0005-0000-0000-0000AFAE0000}"/>
    <cellStyle name="Vírgula 12 6 2 3 6" xfId="44787" xr:uid="{00000000-0005-0000-0000-0000B0AE0000}"/>
    <cellStyle name="Vírgula 12 6 2 4" xfId="44788" xr:uid="{00000000-0005-0000-0000-0000B1AE0000}"/>
    <cellStyle name="Vírgula 12 6 2 4 2" xfId="44789" xr:uid="{00000000-0005-0000-0000-0000B2AE0000}"/>
    <cellStyle name="Vírgula 12 6 2 4 3" xfId="44790" xr:uid="{00000000-0005-0000-0000-0000B3AE0000}"/>
    <cellStyle name="Vírgula 12 6 2 4 4" xfId="44791" xr:uid="{00000000-0005-0000-0000-0000B4AE0000}"/>
    <cellStyle name="Vírgula 12 6 2 5" xfId="44792" xr:uid="{00000000-0005-0000-0000-0000B5AE0000}"/>
    <cellStyle name="Vírgula 12 6 2 5 2" xfId="44793" xr:uid="{00000000-0005-0000-0000-0000B6AE0000}"/>
    <cellStyle name="Vírgula 12 6 2 5 3" xfId="44794" xr:uid="{00000000-0005-0000-0000-0000B7AE0000}"/>
    <cellStyle name="Vírgula 12 6 2 5 4" xfId="44795" xr:uid="{00000000-0005-0000-0000-0000B8AE0000}"/>
    <cellStyle name="Vírgula 12 6 2 6" xfId="44796" xr:uid="{00000000-0005-0000-0000-0000B9AE0000}"/>
    <cellStyle name="Vírgula 12 6 2 6 2" xfId="44797" xr:uid="{00000000-0005-0000-0000-0000BAAE0000}"/>
    <cellStyle name="Vírgula 12 6 2 6 3" xfId="44798" xr:uid="{00000000-0005-0000-0000-0000BBAE0000}"/>
    <cellStyle name="Vírgula 12 6 2 6 4" xfId="44799" xr:uid="{00000000-0005-0000-0000-0000BCAE0000}"/>
    <cellStyle name="Vírgula 12 6 2 7" xfId="44800" xr:uid="{00000000-0005-0000-0000-0000BDAE0000}"/>
    <cellStyle name="Vírgula 12 6 2 7 2" xfId="44801" xr:uid="{00000000-0005-0000-0000-0000BEAE0000}"/>
    <cellStyle name="Vírgula 12 6 2 7 3" xfId="44802" xr:uid="{00000000-0005-0000-0000-0000BFAE0000}"/>
    <cellStyle name="Vírgula 12 6 2 8" xfId="44803" xr:uid="{00000000-0005-0000-0000-0000C0AE0000}"/>
    <cellStyle name="Vírgula 12 6 2 9" xfId="44804" xr:uid="{00000000-0005-0000-0000-0000C1AE0000}"/>
    <cellStyle name="Vírgula 12 6 3" xfId="44805" xr:uid="{00000000-0005-0000-0000-0000C2AE0000}"/>
    <cellStyle name="Vírgula 12 6 3 2" xfId="44806" xr:uid="{00000000-0005-0000-0000-0000C3AE0000}"/>
    <cellStyle name="Vírgula 12 6 3 2 2" xfId="44807" xr:uid="{00000000-0005-0000-0000-0000C4AE0000}"/>
    <cellStyle name="Vírgula 12 6 3 2 2 2" xfId="44808" xr:uid="{00000000-0005-0000-0000-0000C5AE0000}"/>
    <cellStyle name="Vírgula 12 6 3 2 2 3" xfId="44809" xr:uid="{00000000-0005-0000-0000-0000C6AE0000}"/>
    <cellStyle name="Vírgula 12 6 3 2 2 4" xfId="44810" xr:uid="{00000000-0005-0000-0000-0000C7AE0000}"/>
    <cellStyle name="Vírgula 12 6 3 2 3" xfId="44811" xr:uid="{00000000-0005-0000-0000-0000C8AE0000}"/>
    <cellStyle name="Vírgula 12 6 3 2 3 2" xfId="44812" xr:uid="{00000000-0005-0000-0000-0000C9AE0000}"/>
    <cellStyle name="Vírgula 12 6 3 2 3 3" xfId="44813" xr:uid="{00000000-0005-0000-0000-0000CAAE0000}"/>
    <cellStyle name="Vírgula 12 6 3 2 4" xfId="44814" xr:uid="{00000000-0005-0000-0000-0000CBAE0000}"/>
    <cellStyle name="Vírgula 12 6 3 2 5" xfId="44815" xr:uid="{00000000-0005-0000-0000-0000CCAE0000}"/>
    <cellStyle name="Vírgula 12 6 3 2 6" xfId="44816" xr:uid="{00000000-0005-0000-0000-0000CDAE0000}"/>
    <cellStyle name="Vírgula 12 6 3 3" xfId="44817" xr:uid="{00000000-0005-0000-0000-0000CEAE0000}"/>
    <cellStyle name="Vírgula 12 6 3 3 2" xfId="44818" xr:uid="{00000000-0005-0000-0000-0000CFAE0000}"/>
    <cellStyle name="Vírgula 12 6 3 3 3" xfId="44819" xr:uid="{00000000-0005-0000-0000-0000D0AE0000}"/>
    <cellStyle name="Vírgula 12 6 3 3 4" xfId="44820" xr:uid="{00000000-0005-0000-0000-0000D1AE0000}"/>
    <cellStyle name="Vírgula 12 6 3 4" xfId="44821" xr:uid="{00000000-0005-0000-0000-0000D2AE0000}"/>
    <cellStyle name="Vírgula 12 6 3 4 2" xfId="44822" xr:uid="{00000000-0005-0000-0000-0000D3AE0000}"/>
    <cellStyle name="Vírgula 12 6 3 4 3" xfId="44823" xr:uid="{00000000-0005-0000-0000-0000D4AE0000}"/>
    <cellStyle name="Vírgula 12 6 3 4 4" xfId="44824" xr:uid="{00000000-0005-0000-0000-0000D5AE0000}"/>
    <cellStyle name="Vírgula 12 6 3 5" xfId="44825" xr:uid="{00000000-0005-0000-0000-0000D6AE0000}"/>
    <cellStyle name="Vírgula 12 6 3 5 2" xfId="44826" xr:uid="{00000000-0005-0000-0000-0000D7AE0000}"/>
    <cellStyle name="Vírgula 12 6 3 5 3" xfId="44827" xr:uid="{00000000-0005-0000-0000-0000D8AE0000}"/>
    <cellStyle name="Vírgula 12 6 3 5 4" xfId="44828" xr:uid="{00000000-0005-0000-0000-0000D9AE0000}"/>
    <cellStyle name="Vírgula 12 6 3 6" xfId="44829" xr:uid="{00000000-0005-0000-0000-0000DAAE0000}"/>
    <cellStyle name="Vírgula 12 6 3 6 2" xfId="44830" xr:uid="{00000000-0005-0000-0000-0000DBAE0000}"/>
    <cellStyle name="Vírgula 12 6 3 6 3" xfId="44831" xr:uid="{00000000-0005-0000-0000-0000DCAE0000}"/>
    <cellStyle name="Vírgula 12 6 3 7" xfId="44832" xr:uid="{00000000-0005-0000-0000-0000DDAE0000}"/>
    <cellStyle name="Vírgula 12 6 3 8" xfId="44833" xr:uid="{00000000-0005-0000-0000-0000DEAE0000}"/>
    <cellStyle name="Vírgula 12 6 3 9" xfId="44834" xr:uid="{00000000-0005-0000-0000-0000DFAE0000}"/>
    <cellStyle name="Vírgula 12 6 4" xfId="44835" xr:uid="{00000000-0005-0000-0000-0000E0AE0000}"/>
    <cellStyle name="Vírgula 12 6 4 2" xfId="44836" xr:uid="{00000000-0005-0000-0000-0000E1AE0000}"/>
    <cellStyle name="Vírgula 12 6 4 2 2" xfId="44837" xr:uid="{00000000-0005-0000-0000-0000E2AE0000}"/>
    <cellStyle name="Vírgula 12 6 4 2 3" xfId="44838" xr:uid="{00000000-0005-0000-0000-0000E3AE0000}"/>
    <cellStyle name="Vírgula 12 6 4 2 4" xfId="44839" xr:uid="{00000000-0005-0000-0000-0000E4AE0000}"/>
    <cellStyle name="Vírgula 12 6 4 3" xfId="44840" xr:uid="{00000000-0005-0000-0000-0000E5AE0000}"/>
    <cellStyle name="Vírgula 12 6 4 3 2" xfId="44841" xr:uid="{00000000-0005-0000-0000-0000E6AE0000}"/>
    <cellStyle name="Vírgula 12 6 4 3 3" xfId="44842" xr:uid="{00000000-0005-0000-0000-0000E7AE0000}"/>
    <cellStyle name="Vírgula 12 6 4 4" xfId="44843" xr:uid="{00000000-0005-0000-0000-0000E8AE0000}"/>
    <cellStyle name="Vírgula 12 6 4 5" xfId="44844" xr:uid="{00000000-0005-0000-0000-0000E9AE0000}"/>
    <cellStyle name="Vírgula 12 6 4 6" xfId="44845" xr:uid="{00000000-0005-0000-0000-0000EAAE0000}"/>
    <cellStyle name="Vírgula 12 6 5" xfId="44846" xr:uid="{00000000-0005-0000-0000-0000EBAE0000}"/>
    <cellStyle name="Vírgula 12 6 5 2" xfId="44847" xr:uid="{00000000-0005-0000-0000-0000ECAE0000}"/>
    <cellStyle name="Vírgula 12 6 5 3" xfId="44848" xr:uid="{00000000-0005-0000-0000-0000EDAE0000}"/>
    <cellStyle name="Vírgula 12 6 5 4" xfId="44849" xr:uid="{00000000-0005-0000-0000-0000EEAE0000}"/>
    <cellStyle name="Vírgula 12 6 6" xfId="44850" xr:uid="{00000000-0005-0000-0000-0000EFAE0000}"/>
    <cellStyle name="Vírgula 12 6 6 2" xfId="44851" xr:uid="{00000000-0005-0000-0000-0000F0AE0000}"/>
    <cellStyle name="Vírgula 12 6 6 3" xfId="44852" xr:uid="{00000000-0005-0000-0000-0000F1AE0000}"/>
    <cellStyle name="Vírgula 12 6 6 4" xfId="44853" xr:uid="{00000000-0005-0000-0000-0000F2AE0000}"/>
    <cellStyle name="Vírgula 12 6 7" xfId="44854" xr:uid="{00000000-0005-0000-0000-0000F3AE0000}"/>
    <cellStyle name="Vírgula 12 6 7 2" xfId="44855" xr:uid="{00000000-0005-0000-0000-0000F4AE0000}"/>
    <cellStyle name="Vírgula 12 6 7 3" xfId="44856" xr:uid="{00000000-0005-0000-0000-0000F5AE0000}"/>
    <cellStyle name="Vírgula 12 6 7 4" xfId="44857" xr:uid="{00000000-0005-0000-0000-0000F6AE0000}"/>
    <cellStyle name="Vírgula 12 6 8" xfId="44858" xr:uid="{00000000-0005-0000-0000-0000F7AE0000}"/>
    <cellStyle name="Vírgula 12 6 8 2" xfId="44859" xr:uid="{00000000-0005-0000-0000-0000F8AE0000}"/>
    <cellStyle name="Vírgula 12 6 8 3" xfId="44860" xr:uid="{00000000-0005-0000-0000-0000F9AE0000}"/>
    <cellStyle name="Vírgula 12 6 9" xfId="44861" xr:uid="{00000000-0005-0000-0000-0000FAAE0000}"/>
    <cellStyle name="Vírgula 12 7" xfId="44862" xr:uid="{00000000-0005-0000-0000-0000FBAE0000}"/>
    <cellStyle name="Vírgula 12 7 10" xfId="44863" xr:uid="{00000000-0005-0000-0000-0000FCAE0000}"/>
    <cellStyle name="Vírgula 12 7 2" xfId="44864" xr:uid="{00000000-0005-0000-0000-0000FDAE0000}"/>
    <cellStyle name="Vírgula 12 7 2 2" xfId="44865" xr:uid="{00000000-0005-0000-0000-0000FEAE0000}"/>
    <cellStyle name="Vírgula 12 7 2 2 2" xfId="44866" xr:uid="{00000000-0005-0000-0000-0000FFAE0000}"/>
    <cellStyle name="Vírgula 12 7 2 2 2 2" xfId="44867" xr:uid="{00000000-0005-0000-0000-000000AF0000}"/>
    <cellStyle name="Vírgula 12 7 2 2 2 3" xfId="44868" xr:uid="{00000000-0005-0000-0000-000001AF0000}"/>
    <cellStyle name="Vírgula 12 7 2 2 2 4" xfId="44869" xr:uid="{00000000-0005-0000-0000-000002AF0000}"/>
    <cellStyle name="Vírgula 12 7 2 2 3" xfId="44870" xr:uid="{00000000-0005-0000-0000-000003AF0000}"/>
    <cellStyle name="Vírgula 12 7 2 2 3 2" xfId="44871" xr:uid="{00000000-0005-0000-0000-000004AF0000}"/>
    <cellStyle name="Vírgula 12 7 2 2 3 3" xfId="44872" xr:uid="{00000000-0005-0000-0000-000005AF0000}"/>
    <cellStyle name="Vírgula 12 7 2 2 4" xfId="44873" xr:uid="{00000000-0005-0000-0000-000006AF0000}"/>
    <cellStyle name="Vírgula 12 7 2 2 5" xfId="44874" xr:uid="{00000000-0005-0000-0000-000007AF0000}"/>
    <cellStyle name="Vírgula 12 7 2 2 6" xfId="44875" xr:uid="{00000000-0005-0000-0000-000008AF0000}"/>
    <cellStyle name="Vírgula 12 7 2 3" xfId="44876" xr:uid="{00000000-0005-0000-0000-000009AF0000}"/>
    <cellStyle name="Vírgula 12 7 2 3 2" xfId="44877" xr:uid="{00000000-0005-0000-0000-00000AAF0000}"/>
    <cellStyle name="Vírgula 12 7 2 3 3" xfId="44878" xr:uid="{00000000-0005-0000-0000-00000BAF0000}"/>
    <cellStyle name="Vírgula 12 7 2 3 4" xfId="44879" xr:uid="{00000000-0005-0000-0000-00000CAF0000}"/>
    <cellStyle name="Vírgula 12 7 2 4" xfId="44880" xr:uid="{00000000-0005-0000-0000-00000DAF0000}"/>
    <cellStyle name="Vírgula 12 7 2 4 2" xfId="44881" xr:uid="{00000000-0005-0000-0000-00000EAF0000}"/>
    <cellStyle name="Vírgula 12 7 2 4 3" xfId="44882" xr:uid="{00000000-0005-0000-0000-00000FAF0000}"/>
    <cellStyle name="Vírgula 12 7 2 4 4" xfId="44883" xr:uid="{00000000-0005-0000-0000-000010AF0000}"/>
    <cellStyle name="Vírgula 12 7 2 5" xfId="44884" xr:uid="{00000000-0005-0000-0000-000011AF0000}"/>
    <cellStyle name="Vírgula 12 7 2 5 2" xfId="44885" xr:uid="{00000000-0005-0000-0000-000012AF0000}"/>
    <cellStyle name="Vírgula 12 7 2 5 3" xfId="44886" xr:uid="{00000000-0005-0000-0000-000013AF0000}"/>
    <cellStyle name="Vírgula 12 7 2 5 4" xfId="44887" xr:uid="{00000000-0005-0000-0000-000014AF0000}"/>
    <cellStyle name="Vírgula 12 7 2 6" xfId="44888" xr:uid="{00000000-0005-0000-0000-000015AF0000}"/>
    <cellStyle name="Vírgula 12 7 2 6 2" xfId="44889" xr:uid="{00000000-0005-0000-0000-000016AF0000}"/>
    <cellStyle name="Vírgula 12 7 2 6 3" xfId="44890" xr:uid="{00000000-0005-0000-0000-000017AF0000}"/>
    <cellStyle name="Vírgula 12 7 2 7" xfId="44891" xr:uid="{00000000-0005-0000-0000-000018AF0000}"/>
    <cellStyle name="Vírgula 12 7 2 8" xfId="44892" xr:uid="{00000000-0005-0000-0000-000019AF0000}"/>
    <cellStyle name="Vírgula 12 7 2 9" xfId="44893" xr:uid="{00000000-0005-0000-0000-00001AAF0000}"/>
    <cellStyle name="Vírgula 12 7 3" xfId="44894" xr:uid="{00000000-0005-0000-0000-00001BAF0000}"/>
    <cellStyle name="Vírgula 12 7 3 2" xfId="44895" xr:uid="{00000000-0005-0000-0000-00001CAF0000}"/>
    <cellStyle name="Vírgula 12 7 3 2 2" xfId="44896" xr:uid="{00000000-0005-0000-0000-00001DAF0000}"/>
    <cellStyle name="Vírgula 12 7 3 2 3" xfId="44897" xr:uid="{00000000-0005-0000-0000-00001EAF0000}"/>
    <cellStyle name="Vírgula 12 7 3 2 4" xfId="44898" xr:uid="{00000000-0005-0000-0000-00001FAF0000}"/>
    <cellStyle name="Vírgula 12 7 3 3" xfId="44899" xr:uid="{00000000-0005-0000-0000-000020AF0000}"/>
    <cellStyle name="Vírgula 12 7 3 3 2" xfId="44900" xr:uid="{00000000-0005-0000-0000-000021AF0000}"/>
    <cellStyle name="Vírgula 12 7 3 3 3" xfId="44901" xr:uid="{00000000-0005-0000-0000-000022AF0000}"/>
    <cellStyle name="Vírgula 12 7 3 4" xfId="44902" xr:uid="{00000000-0005-0000-0000-000023AF0000}"/>
    <cellStyle name="Vírgula 12 7 3 5" xfId="44903" xr:uid="{00000000-0005-0000-0000-000024AF0000}"/>
    <cellStyle name="Vírgula 12 7 3 6" xfId="44904" xr:uid="{00000000-0005-0000-0000-000025AF0000}"/>
    <cellStyle name="Vírgula 12 7 4" xfId="44905" xr:uid="{00000000-0005-0000-0000-000026AF0000}"/>
    <cellStyle name="Vírgula 12 7 4 2" xfId="44906" xr:uid="{00000000-0005-0000-0000-000027AF0000}"/>
    <cellStyle name="Vírgula 12 7 4 3" xfId="44907" xr:uid="{00000000-0005-0000-0000-000028AF0000}"/>
    <cellStyle name="Vírgula 12 7 4 4" xfId="44908" xr:uid="{00000000-0005-0000-0000-000029AF0000}"/>
    <cellStyle name="Vírgula 12 7 5" xfId="44909" xr:uid="{00000000-0005-0000-0000-00002AAF0000}"/>
    <cellStyle name="Vírgula 12 7 5 2" xfId="44910" xr:uid="{00000000-0005-0000-0000-00002BAF0000}"/>
    <cellStyle name="Vírgula 12 7 5 3" xfId="44911" xr:uid="{00000000-0005-0000-0000-00002CAF0000}"/>
    <cellStyle name="Vírgula 12 7 5 4" xfId="44912" xr:uid="{00000000-0005-0000-0000-00002DAF0000}"/>
    <cellStyle name="Vírgula 12 7 6" xfId="44913" xr:uid="{00000000-0005-0000-0000-00002EAF0000}"/>
    <cellStyle name="Vírgula 12 7 6 2" xfId="44914" xr:uid="{00000000-0005-0000-0000-00002FAF0000}"/>
    <cellStyle name="Vírgula 12 7 6 3" xfId="44915" xr:uid="{00000000-0005-0000-0000-000030AF0000}"/>
    <cellStyle name="Vírgula 12 7 6 4" xfId="44916" xr:uid="{00000000-0005-0000-0000-000031AF0000}"/>
    <cellStyle name="Vírgula 12 7 7" xfId="44917" xr:uid="{00000000-0005-0000-0000-000032AF0000}"/>
    <cellStyle name="Vírgula 12 7 7 2" xfId="44918" xr:uid="{00000000-0005-0000-0000-000033AF0000}"/>
    <cellStyle name="Vírgula 12 7 7 3" xfId="44919" xr:uid="{00000000-0005-0000-0000-000034AF0000}"/>
    <cellStyle name="Vírgula 12 7 8" xfId="44920" xr:uid="{00000000-0005-0000-0000-000035AF0000}"/>
    <cellStyle name="Vírgula 12 7 9" xfId="44921" xr:uid="{00000000-0005-0000-0000-000036AF0000}"/>
    <cellStyle name="Vírgula 12 8" xfId="44922" xr:uid="{00000000-0005-0000-0000-000037AF0000}"/>
    <cellStyle name="Vírgula 12 8 2" xfId="44923" xr:uid="{00000000-0005-0000-0000-000038AF0000}"/>
    <cellStyle name="Vírgula 12 8 2 2" xfId="44924" xr:uid="{00000000-0005-0000-0000-000039AF0000}"/>
    <cellStyle name="Vírgula 12 8 2 2 2" xfId="44925" xr:uid="{00000000-0005-0000-0000-00003AAF0000}"/>
    <cellStyle name="Vírgula 12 8 2 2 3" xfId="44926" xr:uid="{00000000-0005-0000-0000-00003BAF0000}"/>
    <cellStyle name="Vírgula 12 8 2 2 4" xfId="44927" xr:uid="{00000000-0005-0000-0000-00003CAF0000}"/>
    <cellStyle name="Vírgula 12 8 2 3" xfId="44928" xr:uid="{00000000-0005-0000-0000-00003DAF0000}"/>
    <cellStyle name="Vírgula 12 8 2 3 2" xfId="44929" xr:uid="{00000000-0005-0000-0000-00003EAF0000}"/>
    <cellStyle name="Vírgula 12 8 2 3 3" xfId="44930" xr:uid="{00000000-0005-0000-0000-00003FAF0000}"/>
    <cellStyle name="Vírgula 12 8 2 4" xfId="44931" xr:uid="{00000000-0005-0000-0000-000040AF0000}"/>
    <cellStyle name="Vírgula 12 8 2 5" xfId="44932" xr:uid="{00000000-0005-0000-0000-000041AF0000}"/>
    <cellStyle name="Vírgula 12 8 2 6" xfId="44933" xr:uid="{00000000-0005-0000-0000-000042AF0000}"/>
    <cellStyle name="Vírgula 12 8 3" xfId="44934" xr:uid="{00000000-0005-0000-0000-000043AF0000}"/>
    <cellStyle name="Vírgula 12 8 3 2" xfId="44935" xr:uid="{00000000-0005-0000-0000-000044AF0000}"/>
    <cellStyle name="Vírgula 12 8 3 3" xfId="44936" xr:uid="{00000000-0005-0000-0000-000045AF0000}"/>
    <cellStyle name="Vírgula 12 8 3 4" xfId="44937" xr:uid="{00000000-0005-0000-0000-000046AF0000}"/>
    <cellStyle name="Vírgula 12 8 4" xfId="44938" xr:uid="{00000000-0005-0000-0000-000047AF0000}"/>
    <cellStyle name="Vírgula 12 8 4 2" xfId="44939" xr:uid="{00000000-0005-0000-0000-000048AF0000}"/>
    <cellStyle name="Vírgula 12 8 4 3" xfId="44940" xr:uid="{00000000-0005-0000-0000-000049AF0000}"/>
    <cellStyle name="Vírgula 12 8 4 4" xfId="44941" xr:uid="{00000000-0005-0000-0000-00004AAF0000}"/>
    <cellStyle name="Vírgula 12 8 5" xfId="44942" xr:uid="{00000000-0005-0000-0000-00004BAF0000}"/>
    <cellStyle name="Vírgula 12 8 5 2" xfId="44943" xr:uid="{00000000-0005-0000-0000-00004CAF0000}"/>
    <cellStyle name="Vírgula 12 8 5 3" xfId="44944" xr:uid="{00000000-0005-0000-0000-00004DAF0000}"/>
    <cellStyle name="Vírgula 12 8 5 4" xfId="44945" xr:uid="{00000000-0005-0000-0000-00004EAF0000}"/>
    <cellStyle name="Vírgula 12 8 6" xfId="44946" xr:uid="{00000000-0005-0000-0000-00004FAF0000}"/>
    <cellStyle name="Vírgula 12 8 6 2" xfId="44947" xr:uid="{00000000-0005-0000-0000-000050AF0000}"/>
    <cellStyle name="Vírgula 12 8 6 3" xfId="44948" xr:uid="{00000000-0005-0000-0000-000051AF0000}"/>
    <cellStyle name="Vírgula 12 8 7" xfId="44949" xr:uid="{00000000-0005-0000-0000-000052AF0000}"/>
    <cellStyle name="Vírgula 12 8 8" xfId="44950" xr:uid="{00000000-0005-0000-0000-000053AF0000}"/>
    <cellStyle name="Vírgula 12 8 9" xfId="44951" xr:uid="{00000000-0005-0000-0000-000054AF0000}"/>
    <cellStyle name="Vírgula 12 9" xfId="44952" xr:uid="{00000000-0005-0000-0000-000055AF0000}"/>
    <cellStyle name="Vírgula 12 9 2" xfId="44953" xr:uid="{00000000-0005-0000-0000-000056AF0000}"/>
    <cellStyle name="Vírgula 12 9 2 2" xfId="44954" xr:uid="{00000000-0005-0000-0000-000057AF0000}"/>
    <cellStyle name="Vírgula 12 9 2 2 2" xfId="44955" xr:uid="{00000000-0005-0000-0000-000058AF0000}"/>
    <cellStyle name="Vírgula 12 9 2 2 3" xfId="44956" xr:uid="{00000000-0005-0000-0000-000059AF0000}"/>
    <cellStyle name="Vírgula 12 9 2 2 4" xfId="44957" xr:uid="{00000000-0005-0000-0000-00005AAF0000}"/>
    <cellStyle name="Vírgula 12 9 2 3" xfId="44958" xr:uid="{00000000-0005-0000-0000-00005BAF0000}"/>
    <cellStyle name="Vírgula 12 9 2 3 2" xfId="44959" xr:uid="{00000000-0005-0000-0000-00005CAF0000}"/>
    <cellStyle name="Vírgula 12 9 2 3 3" xfId="44960" xr:uid="{00000000-0005-0000-0000-00005DAF0000}"/>
    <cellStyle name="Vírgula 12 9 2 4" xfId="44961" xr:uid="{00000000-0005-0000-0000-00005EAF0000}"/>
    <cellStyle name="Vírgula 12 9 2 5" xfId="44962" xr:uid="{00000000-0005-0000-0000-00005FAF0000}"/>
    <cellStyle name="Vírgula 12 9 2 6" xfId="44963" xr:uid="{00000000-0005-0000-0000-000060AF0000}"/>
    <cellStyle name="Vírgula 12 9 3" xfId="44964" xr:uid="{00000000-0005-0000-0000-000061AF0000}"/>
    <cellStyle name="Vírgula 12 9 3 2" xfId="44965" xr:uid="{00000000-0005-0000-0000-000062AF0000}"/>
    <cellStyle name="Vírgula 12 9 3 3" xfId="44966" xr:uid="{00000000-0005-0000-0000-000063AF0000}"/>
    <cellStyle name="Vírgula 12 9 3 4" xfId="44967" xr:uid="{00000000-0005-0000-0000-000064AF0000}"/>
    <cellStyle name="Vírgula 12 9 4" xfId="44968" xr:uid="{00000000-0005-0000-0000-000065AF0000}"/>
    <cellStyle name="Vírgula 12 9 4 2" xfId="44969" xr:uid="{00000000-0005-0000-0000-000066AF0000}"/>
    <cellStyle name="Vírgula 12 9 4 3" xfId="44970" xr:uid="{00000000-0005-0000-0000-000067AF0000}"/>
    <cellStyle name="Vírgula 12 9 4 4" xfId="44971" xr:uid="{00000000-0005-0000-0000-000068AF0000}"/>
    <cellStyle name="Vírgula 12 9 5" xfId="44972" xr:uid="{00000000-0005-0000-0000-000069AF0000}"/>
    <cellStyle name="Vírgula 12 9 5 2" xfId="44973" xr:uid="{00000000-0005-0000-0000-00006AAF0000}"/>
    <cellStyle name="Vírgula 12 9 5 3" xfId="44974" xr:uid="{00000000-0005-0000-0000-00006BAF0000}"/>
    <cellStyle name="Vírgula 12 9 5 4" xfId="44975" xr:uid="{00000000-0005-0000-0000-00006CAF0000}"/>
    <cellStyle name="Vírgula 12 9 6" xfId="44976" xr:uid="{00000000-0005-0000-0000-00006DAF0000}"/>
    <cellStyle name="Vírgula 12 9 6 2" xfId="44977" xr:uid="{00000000-0005-0000-0000-00006EAF0000}"/>
    <cellStyle name="Vírgula 12 9 6 3" xfId="44978" xr:uid="{00000000-0005-0000-0000-00006FAF0000}"/>
    <cellStyle name="Vírgula 12 9 7" xfId="44979" xr:uid="{00000000-0005-0000-0000-000070AF0000}"/>
    <cellStyle name="Vírgula 12 9 8" xfId="44980" xr:uid="{00000000-0005-0000-0000-000071AF0000}"/>
    <cellStyle name="Vírgula 12 9 9" xfId="44981" xr:uid="{00000000-0005-0000-0000-000072AF0000}"/>
    <cellStyle name="Vírgula 13" xfId="175" xr:uid="{00000000-0005-0000-0000-000073AF0000}"/>
    <cellStyle name="Vírgula 13 2" xfId="360" xr:uid="{00000000-0005-0000-0000-000074AF0000}"/>
    <cellStyle name="Vírgula 14" xfId="44982" xr:uid="{00000000-0005-0000-0000-000075AF0000}"/>
    <cellStyle name="Vírgula 14 2" xfId="44983" xr:uid="{00000000-0005-0000-0000-000076AF0000}"/>
    <cellStyle name="Vírgula 15" xfId="54143" xr:uid="{00000000-0005-0000-0000-000077AF0000}"/>
    <cellStyle name="Vírgula 2" xfId="25" xr:uid="{00000000-0005-0000-0000-000078AF0000}"/>
    <cellStyle name="Vírgula 2 2" xfId="176" xr:uid="{00000000-0005-0000-0000-000079AF0000}"/>
    <cellStyle name="Vírgula 2 2 2" xfId="288" xr:uid="{00000000-0005-0000-0000-00007AAF0000}"/>
    <cellStyle name="Vírgula 2 2 2 2" xfId="576" xr:uid="{00000000-0005-0000-0000-00007BAF0000}"/>
    <cellStyle name="Vírgula 2 2 2 3" xfId="44984" xr:uid="{00000000-0005-0000-0000-00007CAF0000}"/>
    <cellStyle name="Vírgula 2 2 2 3 2" xfId="44985" xr:uid="{00000000-0005-0000-0000-00007DAF0000}"/>
    <cellStyle name="Vírgula 2 2 2 3 2 2" xfId="44986" xr:uid="{00000000-0005-0000-0000-00007EAF0000}"/>
    <cellStyle name="Vírgula 2 2 2 3 2 2 2" xfId="44987" xr:uid="{00000000-0005-0000-0000-00007FAF0000}"/>
    <cellStyle name="Vírgula 2 2 2 3 2 2 3" xfId="44988" xr:uid="{00000000-0005-0000-0000-000080AF0000}"/>
    <cellStyle name="Vírgula 2 2 2 3 2 3" xfId="44989" xr:uid="{00000000-0005-0000-0000-000081AF0000}"/>
    <cellStyle name="Vírgula 2 2 2 3 2 4" xfId="44990" xr:uid="{00000000-0005-0000-0000-000082AF0000}"/>
    <cellStyle name="Vírgula 2 2 2 3 2 5" xfId="44991" xr:uid="{00000000-0005-0000-0000-000083AF0000}"/>
    <cellStyle name="Vírgula 2 2 2 3 3" xfId="44992" xr:uid="{00000000-0005-0000-0000-000084AF0000}"/>
    <cellStyle name="Vírgula 2 2 2 3 3 2" xfId="44993" xr:uid="{00000000-0005-0000-0000-000085AF0000}"/>
    <cellStyle name="Vírgula 2 2 2 3 3 3" xfId="44994" xr:uid="{00000000-0005-0000-0000-000086AF0000}"/>
    <cellStyle name="Vírgula 2 2 2 3 4" xfId="44995" xr:uid="{00000000-0005-0000-0000-000087AF0000}"/>
    <cellStyle name="Vírgula 2 2 2 3 5" xfId="44996" xr:uid="{00000000-0005-0000-0000-000088AF0000}"/>
    <cellStyle name="Vírgula 2 2 2 3 6" xfId="44997" xr:uid="{00000000-0005-0000-0000-000089AF0000}"/>
    <cellStyle name="Vírgula 2 2 3" xfId="461" xr:uid="{00000000-0005-0000-0000-00008AAF0000}"/>
    <cellStyle name="Vírgula 2 2 4" xfId="44998" xr:uid="{00000000-0005-0000-0000-00008BAF0000}"/>
    <cellStyle name="Vírgula 2 2 4 2" xfId="44999" xr:uid="{00000000-0005-0000-0000-00008CAF0000}"/>
    <cellStyle name="Vírgula 2 2 4 2 2" xfId="45000" xr:uid="{00000000-0005-0000-0000-00008DAF0000}"/>
    <cellStyle name="Vírgula 2 2 4 2 2 2" xfId="45001" xr:uid="{00000000-0005-0000-0000-00008EAF0000}"/>
    <cellStyle name="Vírgula 2 2 4 2 2 3" xfId="45002" xr:uid="{00000000-0005-0000-0000-00008FAF0000}"/>
    <cellStyle name="Vírgula 2 2 4 2 2 4" xfId="45003" xr:uid="{00000000-0005-0000-0000-000090AF0000}"/>
    <cellStyle name="Vírgula 2 2 4 2 3" xfId="45004" xr:uid="{00000000-0005-0000-0000-000091AF0000}"/>
    <cellStyle name="Vírgula 2 2 4 2 3 2" xfId="45005" xr:uid="{00000000-0005-0000-0000-000092AF0000}"/>
    <cellStyle name="Vírgula 2 2 4 2 3 3" xfId="45006" xr:uid="{00000000-0005-0000-0000-000093AF0000}"/>
    <cellStyle name="Vírgula 2 2 4 2 4" xfId="45007" xr:uid="{00000000-0005-0000-0000-000094AF0000}"/>
    <cellStyle name="Vírgula 2 2 4 2 5" xfId="45008" xr:uid="{00000000-0005-0000-0000-000095AF0000}"/>
    <cellStyle name="Vírgula 2 2 4 2 6" xfId="45009" xr:uid="{00000000-0005-0000-0000-000096AF0000}"/>
    <cellStyle name="Vírgula 2 2 4 3" xfId="45010" xr:uid="{00000000-0005-0000-0000-000097AF0000}"/>
    <cellStyle name="Vírgula 2 2 4 3 2" xfId="45011" xr:uid="{00000000-0005-0000-0000-000098AF0000}"/>
    <cellStyle name="Vírgula 2 2 4 3 3" xfId="45012" xr:uid="{00000000-0005-0000-0000-000099AF0000}"/>
    <cellStyle name="Vírgula 2 2 4 3 4" xfId="45013" xr:uid="{00000000-0005-0000-0000-00009AAF0000}"/>
    <cellStyle name="Vírgula 2 2 4 4" xfId="45014" xr:uid="{00000000-0005-0000-0000-00009BAF0000}"/>
    <cellStyle name="Vírgula 2 2 4 4 2" xfId="45015" xr:uid="{00000000-0005-0000-0000-00009CAF0000}"/>
    <cellStyle name="Vírgula 2 2 4 4 3" xfId="45016" xr:uid="{00000000-0005-0000-0000-00009DAF0000}"/>
    <cellStyle name="Vírgula 2 2 4 4 4" xfId="45017" xr:uid="{00000000-0005-0000-0000-00009EAF0000}"/>
    <cellStyle name="Vírgula 2 2 4 5" xfId="45018" xr:uid="{00000000-0005-0000-0000-00009FAF0000}"/>
    <cellStyle name="Vírgula 2 2 4 5 2" xfId="45019" xr:uid="{00000000-0005-0000-0000-0000A0AF0000}"/>
    <cellStyle name="Vírgula 2 2 4 5 3" xfId="45020" xr:uid="{00000000-0005-0000-0000-0000A1AF0000}"/>
    <cellStyle name="Vírgula 2 2 4 5 4" xfId="45021" xr:uid="{00000000-0005-0000-0000-0000A2AF0000}"/>
    <cellStyle name="Vírgula 2 2 4 6" xfId="45022" xr:uid="{00000000-0005-0000-0000-0000A3AF0000}"/>
    <cellStyle name="Vírgula 2 2 4 6 2" xfId="45023" xr:uid="{00000000-0005-0000-0000-0000A4AF0000}"/>
    <cellStyle name="Vírgula 2 2 4 6 3" xfId="45024" xr:uid="{00000000-0005-0000-0000-0000A5AF0000}"/>
    <cellStyle name="Vírgula 2 2 4 7" xfId="45025" xr:uid="{00000000-0005-0000-0000-0000A6AF0000}"/>
    <cellStyle name="Vírgula 2 2 4 8" xfId="45026" xr:uid="{00000000-0005-0000-0000-0000A7AF0000}"/>
    <cellStyle name="Vírgula 2 2 4 9" xfId="45027" xr:uid="{00000000-0005-0000-0000-0000A8AF0000}"/>
    <cellStyle name="Vírgula 2 2 5" xfId="45028" xr:uid="{00000000-0005-0000-0000-0000A9AF0000}"/>
    <cellStyle name="Vírgula 2 2 5 2" xfId="45029" xr:uid="{00000000-0005-0000-0000-0000AAAF0000}"/>
    <cellStyle name="Vírgula 2 2 5 2 2" xfId="45030" xr:uid="{00000000-0005-0000-0000-0000ABAF0000}"/>
    <cellStyle name="Vírgula 2 2 5 2 2 2" xfId="45031" xr:uid="{00000000-0005-0000-0000-0000ACAF0000}"/>
    <cellStyle name="Vírgula 2 2 5 2 2 3" xfId="45032" xr:uid="{00000000-0005-0000-0000-0000ADAF0000}"/>
    <cellStyle name="Vírgula 2 2 5 2 3" xfId="45033" xr:uid="{00000000-0005-0000-0000-0000AEAF0000}"/>
    <cellStyle name="Vírgula 2 2 5 2 4" xfId="45034" xr:uid="{00000000-0005-0000-0000-0000AFAF0000}"/>
    <cellStyle name="Vírgula 2 2 5 2 5" xfId="45035" xr:uid="{00000000-0005-0000-0000-0000B0AF0000}"/>
    <cellStyle name="Vírgula 2 2 5 3" xfId="45036" xr:uid="{00000000-0005-0000-0000-0000B1AF0000}"/>
    <cellStyle name="Vírgula 2 2 5 3 2" xfId="45037" xr:uid="{00000000-0005-0000-0000-0000B2AF0000}"/>
    <cellStyle name="Vírgula 2 2 5 3 3" xfId="45038" xr:uid="{00000000-0005-0000-0000-0000B3AF0000}"/>
    <cellStyle name="Vírgula 2 2 5 4" xfId="45039" xr:uid="{00000000-0005-0000-0000-0000B4AF0000}"/>
    <cellStyle name="Vírgula 2 2 5 5" xfId="45040" xr:uid="{00000000-0005-0000-0000-0000B5AF0000}"/>
    <cellStyle name="Vírgula 2 2 5 6" xfId="45041" xr:uid="{00000000-0005-0000-0000-0000B6AF0000}"/>
    <cellStyle name="Vírgula 2 3" xfId="289" xr:uid="{00000000-0005-0000-0000-0000B7AF0000}"/>
    <cellStyle name="Vírgula 2 3 2" xfId="351" xr:uid="{00000000-0005-0000-0000-0000B8AF0000}"/>
    <cellStyle name="Vírgula 2 3 3" xfId="45042" xr:uid="{00000000-0005-0000-0000-0000B9AF0000}"/>
    <cellStyle name="Vírgula 2 3 3 2" xfId="45043" xr:uid="{00000000-0005-0000-0000-0000BAAF0000}"/>
    <cellStyle name="Vírgula 2 3 3 2 2" xfId="45044" xr:uid="{00000000-0005-0000-0000-0000BBAF0000}"/>
    <cellStyle name="Vírgula 2 3 3 2 2 2" xfId="45045" xr:uid="{00000000-0005-0000-0000-0000BCAF0000}"/>
    <cellStyle name="Vírgula 2 3 3 2 2 3" xfId="45046" xr:uid="{00000000-0005-0000-0000-0000BDAF0000}"/>
    <cellStyle name="Vírgula 2 3 3 2 3" xfId="45047" xr:uid="{00000000-0005-0000-0000-0000BEAF0000}"/>
    <cellStyle name="Vírgula 2 3 3 2 4" xfId="45048" xr:uid="{00000000-0005-0000-0000-0000BFAF0000}"/>
    <cellStyle name="Vírgula 2 3 3 2 5" xfId="45049" xr:uid="{00000000-0005-0000-0000-0000C0AF0000}"/>
    <cellStyle name="Vírgula 2 3 3 3" xfId="45050" xr:uid="{00000000-0005-0000-0000-0000C1AF0000}"/>
    <cellStyle name="Vírgula 2 3 3 3 2" xfId="45051" xr:uid="{00000000-0005-0000-0000-0000C2AF0000}"/>
    <cellStyle name="Vírgula 2 3 3 3 3" xfId="45052" xr:uid="{00000000-0005-0000-0000-0000C3AF0000}"/>
    <cellStyle name="Vírgula 2 3 3 4" xfId="45053" xr:uid="{00000000-0005-0000-0000-0000C4AF0000}"/>
    <cellStyle name="Vírgula 2 3 3 5" xfId="45054" xr:uid="{00000000-0005-0000-0000-0000C5AF0000}"/>
    <cellStyle name="Vírgula 2 3 3 6" xfId="45055" xr:uid="{00000000-0005-0000-0000-0000C6AF0000}"/>
    <cellStyle name="Vírgula 2 4" xfId="290" xr:uid="{00000000-0005-0000-0000-0000C7AF0000}"/>
    <cellStyle name="Vírgula 2 4 2" xfId="45056" xr:uid="{00000000-0005-0000-0000-0000C8AF0000}"/>
    <cellStyle name="Vírgula 2 4 2 2" xfId="45057" xr:uid="{00000000-0005-0000-0000-0000C9AF0000}"/>
    <cellStyle name="Vírgula 2 4 2 2 2" xfId="45058" xr:uid="{00000000-0005-0000-0000-0000CAAF0000}"/>
    <cellStyle name="Vírgula 2 4 2 2 2 2" xfId="45059" xr:uid="{00000000-0005-0000-0000-0000CBAF0000}"/>
    <cellStyle name="Vírgula 2 4 2 2 2 3" xfId="45060" xr:uid="{00000000-0005-0000-0000-0000CCAF0000}"/>
    <cellStyle name="Vírgula 2 4 2 2 3" xfId="45061" xr:uid="{00000000-0005-0000-0000-0000CDAF0000}"/>
    <cellStyle name="Vírgula 2 4 2 2 4" xfId="45062" xr:uid="{00000000-0005-0000-0000-0000CEAF0000}"/>
    <cellStyle name="Vírgula 2 4 2 2 5" xfId="45063" xr:uid="{00000000-0005-0000-0000-0000CFAF0000}"/>
    <cellStyle name="Vírgula 2 4 2 3" xfId="45064" xr:uid="{00000000-0005-0000-0000-0000D0AF0000}"/>
    <cellStyle name="Vírgula 2 4 2 3 2" xfId="45065" xr:uid="{00000000-0005-0000-0000-0000D1AF0000}"/>
    <cellStyle name="Vírgula 2 4 2 3 3" xfId="45066" xr:uid="{00000000-0005-0000-0000-0000D2AF0000}"/>
    <cellStyle name="Vírgula 2 4 2 4" xfId="45067" xr:uid="{00000000-0005-0000-0000-0000D3AF0000}"/>
    <cellStyle name="Vírgula 2 4 2 5" xfId="45068" xr:uid="{00000000-0005-0000-0000-0000D4AF0000}"/>
    <cellStyle name="Vírgula 2 4 2 6" xfId="45069" xr:uid="{00000000-0005-0000-0000-0000D5AF0000}"/>
    <cellStyle name="Vírgula 2 5" xfId="361" xr:uid="{00000000-0005-0000-0000-0000D6AF0000}"/>
    <cellStyle name="Vírgula 2 6" xfId="45070" xr:uid="{00000000-0005-0000-0000-0000D7AF0000}"/>
    <cellStyle name="Vírgula 2 6 2" xfId="45071" xr:uid="{00000000-0005-0000-0000-0000D8AF0000}"/>
    <cellStyle name="Vírgula 2 6 2 2" xfId="45072" xr:uid="{00000000-0005-0000-0000-0000D9AF0000}"/>
    <cellStyle name="Vírgula 2 6 2 2 2" xfId="45073" xr:uid="{00000000-0005-0000-0000-0000DAAF0000}"/>
    <cellStyle name="Vírgula 2 6 2 2 3" xfId="45074" xr:uid="{00000000-0005-0000-0000-0000DBAF0000}"/>
    <cellStyle name="Vírgula 2 6 2 2 4" xfId="45075" xr:uid="{00000000-0005-0000-0000-0000DCAF0000}"/>
    <cellStyle name="Vírgula 2 6 2 3" xfId="45076" xr:uid="{00000000-0005-0000-0000-0000DDAF0000}"/>
    <cellStyle name="Vírgula 2 6 2 3 2" xfId="45077" xr:uid="{00000000-0005-0000-0000-0000DEAF0000}"/>
    <cellStyle name="Vírgula 2 6 2 3 3" xfId="45078" xr:uid="{00000000-0005-0000-0000-0000DFAF0000}"/>
    <cellStyle name="Vírgula 2 6 2 4" xfId="45079" xr:uid="{00000000-0005-0000-0000-0000E0AF0000}"/>
    <cellStyle name="Vírgula 2 6 2 5" xfId="45080" xr:uid="{00000000-0005-0000-0000-0000E1AF0000}"/>
    <cellStyle name="Vírgula 2 6 2 6" xfId="45081" xr:uid="{00000000-0005-0000-0000-0000E2AF0000}"/>
    <cellStyle name="Vírgula 2 6 3" xfId="45082" xr:uid="{00000000-0005-0000-0000-0000E3AF0000}"/>
    <cellStyle name="Vírgula 2 6 3 2" xfId="45083" xr:uid="{00000000-0005-0000-0000-0000E4AF0000}"/>
    <cellStyle name="Vírgula 2 6 3 3" xfId="45084" xr:uid="{00000000-0005-0000-0000-0000E5AF0000}"/>
    <cellStyle name="Vírgula 2 6 3 4" xfId="45085" xr:uid="{00000000-0005-0000-0000-0000E6AF0000}"/>
    <cellStyle name="Vírgula 2 6 4" xfId="45086" xr:uid="{00000000-0005-0000-0000-0000E7AF0000}"/>
    <cellStyle name="Vírgula 2 6 4 2" xfId="45087" xr:uid="{00000000-0005-0000-0000-0000E8AF0000}"/>
    <cellStyle name="Vírgula 2 6 4 3" xfId="45088" xr:uid="{00000000-0005-0000-0000-0000E9AF0000}"/>
    <cellStyle name="Vírgula 2 6 4 4" xfId="45089" xr:uid="{00000000-0005-0000-0000-0000EAAF0000}"/>
    <cellStyle name="Vírgula 2 6 5" xfId="45090" xr:uid="{00000000-0005-0000-0000-0000EBAF0000}"/>
    <cellStyle name="Vírgula 2 6 5 2" xfId="45091" xr:uid="{00000000-0005-0000-0000-0000ECAF0000}"/>
    <cellStyle name="Vírgula 2 6 5 3" xfId="45092" xr:uid="{00000000-0005-0000-0000-0000EDAF0000}"/>
    <cellStyle name="Vírgula 2 6 5 4" xfId="45093" xr:uid="{00000000-0005-0000-0000-0000EEAF0000}"/>
    <cellStyle name="Vírgula 2 6 6" xfId="45094" xr:uid="{00000000-0005-0000-0000-0000EFAF0000}"/>
    <cellStyle name="Vírgula 2 6 6 2" xfId="45095" xr:uid="{00000000-0005-0000-0000-0000F0AF0000}"/>
    <cellStyle name="Vírgula 2 6 6 3" xfId="45096" xr:uid="{00000000-0005-0000-0000-0000F1AF0000}"/>
    <cellStyle name="Vírgula 2 6 7" xfId="45097" xr:uid="{00000000-0005-0000-0000-0000F2AF0000}"/>
    <cellStyle name="Vírgula 2 6 8" xfId="45098" xr:uid="{00000000-0005-0000-0000-0000F3AF0000}"/>
    <cellStyle name="Vírgula 2 6 9" xfId="45099" xr:uid="{00000000-0005-0000-0000-0000F4AF0000}"/>
    <cellStyle name="Vírgula 2 7" xfId="45100" xr:uid="{00000000-0005-0000-0000-0000F5AF0000}"/>
    <cellStyle name="Vírgula 2 7 2" xfId="45101" xr:uid="{00000000-0005-0000-0000-0000F6AF0000}"/>
    <cellStyle name="Vírgula 2 7 2 2" xfId="45102" xr:uid="{00000000-0005-0000-0000-0000F7AF0000}"/>
    <cellStyle name="Vírgula 2 7 2 2 2" xfId="45103" xr:uid="{00000000-0005-0000-0000-0000F8AF0000}"/>
    <cellStyle name="Vírgula 2 7 2 2 3" xfId="45104" xr:uid="{00000000-0005-0000-0000-0000F9AF0000}"/>
    <cellStyle name="Vírgula 2 7 2 3" xfId="45105" xr:uid="{00000000-0005-0000-0000-0000FAAF0000}"/>
    <cellStyle name="Vírgula 2 7 2 4" xfId="45106" xr:uid="{00000000-0005-0000-0000-0000FBAF0000}"/>
    <cellStyle name="Vírgula 2 7 2 5" xfId="45107" xr:uid="{00000000-0005-0000-0000-0000FCAF0000}"/>
    <cellStyle name="Vírgula 2 7 3" xfId="45108" xr:uid="{00000000-0005-0000-0000-0000FDAF0000}"/>
    <cellStyle name="Vírgula 2 7 3 2" xfId="45109" xr:uid="{00000000-0005-0000-0000-0000FEAF0000}"/>
    <cellStyle name="Vírgula 2 7 3 3" xfId="45110" xr:uid="{00000000-0005-0000-0000-0000FFAF0000}"/>
    <cellStyle name="Vírgula 2 7 4" xfId="45111" xr:uid="{00000000-0005-0000-0000-000000B00000}"/>
    <cellStyle name="Vírgula 2 7 5" xfId="45112" xr:uid="{00000000-0005-0000-0000-000001B00000}"/>
    <cellStyle name="Vírgula 2 7 6" xfId="45113" xr:uid="{00000000-0005-0000-0000-000002B00000}"/>
    <cellStyle name="Vírgula 3" xfId="26" xr:uid="{00000000-0005-0000-0000-000003B00000}"/>
    <cellStyle name="Vírgula 3 2" xfId="27" xr:uid="{00000000-0005-0000-0000-000004B00000}"/>
    <cellStyle name="Vírgula 3 2 2" xfId="291" xr:uid="{00000000-0005-0000-0000-000005B00000}"/>
    <cellStyle name="Vírgula 3 2 2 2" xfId="577" xr:uid="{00000000-0005-0000-0000-000006B00000}"/>
    <cellStyle name="Vírgula 3 2 3" xfId="356" xr:uid="{00000000-0005-0000-0000-000007B00000}"/>
    <cellStyle name="Vírgula 3 2 4" xfId="45114" xr:uid="{00000000-0005-0000-0000-000008B00000}"/>
    <cellStyle name="Vírgula 3 3" xfId="292" xr:uid="{00000000-0005-0000-0000-000009B00000}"/>
    <cellStyle name="Vírgula 3 3 2" xfId="578" xr:uid="{00000000-0005-0000-0000-00000AB00000}"/>
    <cellStyle name="Vírgula 3 4" xfId="45115" xr:uid="{00000000-0005-0000-0000-00000BB00000}"/>
    <cellStyle name="Vírgula 3 5" xfId="45116" xr:uid="{00000000-0005-0000-0000-00000CB00000}"/>
    <cellStyle name="Vírgula 3 6" xfId="45117" xr:uid="{00000000-0005-0000-0000-00000DB00000}"/>
    <cellStyle name="Vírgula 4" xfId="28" xr:uid="{00000000-0005-0000-0000-00000EB00000}"/>
    <cellStyle name="Vírgula 5" xfId="29" xr:uid="{00000000-0005-0000-0000-00000FB00000}"/>
    <cellStyle name="Vírgula 5 2" xfId="30" xr:uid="{00000000-0005-0000-0000-000010B00000}"/>
    <cellStyle name="Vírgula 5 2 2" xfId="177" xr:uid="{00000000-0005-0000-0000-000011B00000}"/>
    <cellStyle name="Vírgula 5 2 2 2" xfId="477" xr:uid="{00000000-0005-0000-0000-000012B00000}"/>
    <cellStyle name="Vírgula 5 2 3" xfId="355" xr:uid="{00000000-0005-0000-0000-000013B00000}"/>
    <cellStyle name="Vírgula 5 3" xfId="354" xr:uid="{00000000-0005-0000-0000-000014B00000}"/>
    <cellStyle name="Vírgula 6" xfId="31" xr:uid="{00000000-0005-0000-0000-000015B00000}"/>
    <cellStyle name="Vírgula 6 2" xfId="178" xr:uid="{00000000-0005-0000-0000-000016B00000}"/>
    <cellStyle name="Vírgula 6 2 2" xfId="293" xr:uid="{00000000-0005-0000-0000-000017B00000}"/>
    <cellStyle name="Vírgula 6 2 2 2" xfId="579" xr:uid="{00000000-0005-0000-0000-000018B00000}"/>
    <cellStyle name="Vírgula 6 2 3" xfId="462" xr:uid="{00000000-0005-0000-0000-000019B00000}"/>
    <cellStyle name="Vírgula 6 2 4" xfId="45118" xr:uid="{00000000-0005-0000-0000-00001AB00000}"/>
    <cellStyle name="Vírgula 6 3" xfId="179" xr:uid="{00000000-0005-0000-0000-00001BB00000}"/>
    <cellStyle name="Vírgula 6 3 2" xfId="294" xr:uid="{00000000-0005-0000-0000-00001CB00000}"/>
    <cellStyle name="Vírgula 6 3 2 2" xfId="580" xr:uid="{00000000-0005-0000-0000-00001DB00000}"/>
    <cellStyle name="Vírgula 6 3 3" xfId="478" xr:uid="{00000000-0005-0000-0000-00001EB00000}"/>
    <cellStyle name="Vírgula 6 3 4" xfId="45119" xr:uid="{00000000-0005-0000-0000-00001FB00000}"/>
    <cellStyle name="Vírgula 6 4" xfId="295" xr:uid="{00000000-0005-0000-0000-000020B00000}"/>
    <cellStyle name="Vírgula 6 4 2" xfId="581" xr:uid="{00000000-0005-0000-0000-000021B00000}"/>
    <cellStyle name="Vírgula 6 5" xfId="303" xr:uid="{00000000-0005-0000-0000-000022B00000}"/>
    <cellStyle name="Vírgula 6 5 2" xfId="363" xr:uid="{00000000-0005-0000-0000-000023B00000}"/>
    <cellStyle name="Vírgula 6 6" xfId="362" xr:uid="{00000000-0005-0000-0000-000024B00000}"/>
    <cellStyle name="Vírgula 7" xfId="180" xr:uid="{00000000-0005-0000-0000-000025B00000}"/>
    <cellStyle name="Vírgula 7 10" xfId="45120" xr:uid="{00000000-0005-0000-0000-000026B00000}"/>
    <cellStyle name="Vírgula 7 10 10" xfId="45121" xr:uid="{00000000-0005-0000-0000-000027B00000}"/>
    <cellStyle name="Vírgula 7 10 2" xfId="45122" xr:uid="{00000000-0005-0000-0000-000028B00000}"/>
    <cellStyle name="Vírgula 7 10 2 2" xfId="45123" xr:uid="{00000000-0005-0000-0000-000029B00000}"/>
    <cellStyle name="Vírgula 7 10 2 2 2" xfId="45124" xr:uid="{00000000-0005-0000-0000-00002AB00000}"/>
    <cellStyle name="Vírgula 7 10 2 2 2 2" xfId="45125" xr:uid="{00000000-0005-0000-0000-00002BB00000}"/>
    <cellStyle name="Vírgula 7 10 2 2 2 3" xfId="45126" xr:uid="{00000000-0005-0000-0000-00002CB00000}"/>
    <cellStyle name="Vírgula 7 10 2 2 2 4" xfId="45127" xr:uid="{00000000-0005-0000-0000-00002DB00000}"/>
    <cellStyle name="Vírgula 7 10 2 2 3" xfId="45128" xr:uid="{00000000-0005-0000-0000-00002EB00000}"/>
    <cellStyle name="Vírgula 7 10 2 2 3 2" xfId="45129" xr:uid="{00000000-0005-0000-0000-00002FB00000}"/>
    <cellStyle name="Vírgula 7 10 2 2 3 3" xfId="45130" xr:uid="{00000000-0005-0000-0000-000030B00000}"/>
    <cellStyle name="Vírgula 7 10 2 2 4" xfId="45131" xr:uid="{00000000-0005-0000-0000-000031B00000}"/>
    <cellStyle name="Vírgula 7 10 2 2 5" xfId="45132" xr:uid="{00000000-0005-0000-0000-000032B00000}"/>
    <cellStyle name="Vírgula 7 10 2 2 6" xfId="45133" xr:uid="{00000000-0005-0000-0000-000033B00000}"/>
    <cellStyle name="Vírgula 7 10 2 3" xfId="45134" xr:uid="{00000000-0005-0000-0000-000034B00000}"/>
    <cellStyle name="Vírgula 7 10 2 3 2" xfId="45135" xr:uid="{00000000-0005-0000-0000-000035B00000}"/>
    <cellStyle name="Vírgula 7 10 2 3 3" xfId="45136" xr:uid="{00000000-0005-0000-0000-000036B00000}"/>
    <cellStyle name="Vírgula 7 10 2 3 4" xfId="45137" xr:uid="{00000000-0005-0000-0000-000037B00000}"/>
    <cellStyle name="Vírgula 7 10 2 4" xfId="45138" xr:uid="{00000000-0005-0000-0000-000038B00000}"/>
    <cellStyle name="Vírgula 7 10 2 4 2" xfId="45139" xr:uid="{00000000-0005-0000-0000-000039B00000}"/>
    <cellStyle name="Vírgula 7 10 2 4 3" xfId="45140" xr:uid="{00000000-0005-0000-0000-00003AB00000}"/>
    <cellStyle name="Vírgula 7 10 2 4 4" xfId="45141" xr:uid="{00000000-0005-0000-0000-00003BB00000}"/>
    <cellStyle name="Vírgula 7 10 2 5" xfId="45142" xr:uid="{00000000-0005-0000-0000-00003CB00000}"/>
    <cellStyle name="Vírgula 7 10 2 5 2" xfId="45143" xr:uid="{00000000-0005-0000-0000-00003DB00000}"/>
    <cellStyle name="Vírgula 7 10 2 5 3" xfId="45144" xr:uid="{00000000-0005-0000-0000-00003EB00000}"/>
    <cellStyle name="Vírgula 7 10 2 5 4" xfId="45145" xr:uid="{00000000-0005-0000-0000-00003FB00000}"/>
    <cellStyle name="Vírgula 7 10 2 6" xfId="45146" xr:uid="{00000000-0005-0000-0000-000040B00000}"/>
    <cellStyle name="Vírgula 7 10 2 6 2" xfId="45147" xr:uid="{00000000-0005-0000-0000-000041B00000}"/>
    <cellStyle name="Vírgula 7 10 2 6 3" xfId="45148" xr:uid="{00000000-0005-0000-0000-000042B00000}"/>
    <cellStyle name="Vírgula 7 10 2 7" xfId="45149" xr:uid="{00000000-0005-0000-0000-000043B00000}"/>
    <cellStyle name="Vírgula 7 10 2 8" xfId="45150" xr:uid="{00000000-0005-0000-0000-000044B00000}"/>
    <cellStyle name="Vírgula 7 10 2 9" xfId="45151" xr:uid="{00000000-0005-0000-0000-000045B00000}"/>
    <cellStyle name="Vírgula 7 10 3" xfId="45152" xr:uid="{00000000-0005-0000-0000-000046B00000}"/>
    <cellStyle name="Vírgula 7 10 3 2" xfId="45153" xr:uid="{00000000-0005-0000-0000-000047B00000}"/>
    <cellStyle name="Vírgula 7 10 3 2 2" xfId="45154" xr:uid="{00000000-0005-0000-0000-000048B00000}"/>
    <cellStyle name="Vírgula 7 10 3 2 3" xfId="45155" xr:uid="{00000000-0005-0000-0000-000049B00000}"/>
    <cellStyle name="Vírgula 7 10 3 2 4" xfId="45156" xr:uid="{00000000-0005-0000-0000-00004AB00000}"/>
    <cellStyle name="Vírgula 7 10 3 3" xfId="45157" xr:uid="{00000000-0005-0000-0000-00004BB00000}"/>
    <cellStyle name="Vírgula 7 10 3 3 2" xfId="45158" xr:uid="{00000000-0005-0000-0000-00004CB00000}"/>
    <cellStyle name="Vírgula 7 10 3 3 3" xfId="45159" xr:uid="{00000000-0005-0000-0000-00004DB00000}"/>
    <cellStyle name="Vírgula 7 10 3 4" xfId="45160" xr:uid="{00000000-0005-0000-0000-00004EB00000}"/>
    <cellStyle name="Vírgula 7 10 3 5" xfId="45161" xr:uid="{00000000-0005-0000-0000-00004FB00000}"/>
    <cellStyle name="Vírgula 7 10 3 6" xfId="45162" xr:uid="{00000000-0005-0000-0000-000050B00000}"/>
    <cellStyle name="Vírgula 7 10 4" xfId="45163" xr:uid="{00000000-0005-0000-0000-000051B00000}"/>
    <cellStyle name="Vírgula 7 10 4 2" xfId="45164" xr:uid="{00000000-0005-0000-0000-000052B00000}"/>
    <cellStyle name="Vírgula 7 10 4 3" xfId="45165" xr:uid="{00000000-0005-0000-0000-000053B00000}"/>
    <cellStyle name="Vírgula 7 10 4 4" xfId="45166" xr:uid="{00000000-0005-0000-0000-000054B00000}"/>
    <cellStyle name="Vírgula 7 10 5" xfId="45167" xr:uid="{00000000-0005-0000-0000-000055B00000}"/>
    <cellStyle name="Vírgula 7 10 5 2" xfId="45168" xr:uid="{00000000-0005-0000-0000-000056B00000}"/>
    <cellStyle name="Vírgula 7 10 5 3" xfId="45169" xr:uid="{00000000-0005-0000-0000-000057B00000}"/>
    <cellStyle name="Vírgula 7 10 5 4" xfId="45170" xr:uid="{00000000-0005-0000-0000-000058B00000}"/>
    <cellStyle name="Vírgula 7 10 6" xfId="45171" xr:uid="{00000000-0005-0000-0000-000059B00000}"/>
    <cellStyle name="Vírgula 7 10 6 2" xfId="45172" xr:uid="{00000000-0005-0000-0000-00005AB00000}"/>
    <cellStyle name="Vírgula 7 10 6 3" xfId="45173" xr:uid="{00000000-0005-0000-0000-00005BB00000}"/>
    <cellStyle name="Vírgula 7 10 6 4" xfId="45174" xr:uid="{00000000-0005-0000-0000-00005CB00000}"/>
    <cellStyle name="Vírgula 7 10 7" xfId="45175" xr:uid="{00000000-0005-0000-0000-00005DB00000}"/>
    <cellStyle name="Vírgula 7 10 7 2" xfId="45176" xr:uid="{00000000-0005-0000-0000-00005EB00000}"/>
    <cellStyle name="Vírgula 7 10 7 3" xfId="45177" xr:uid="{00000000-0005-0000-0000-00005FB00000}"/>
    <cellStyle name="Vírgula 7 10 8" xfId="45178" xr:uid="{00000000-0005-0000-0000-000060B00000}"/>
    <cellStyle name="Vírgula 7 10 9" xfId="45179" xr:uid="{00000000-0005-0000-0000-000061B00000}"/>
    <cellStyle name="Vírgula 7 11" xfId="45180" xr:uid="{00000000-0005-0000-0000-000062B00000}"/>
    <cellStyle name="Vírgula 7 11 2" xfId="45181" xr:uid="{00000000-0005-0000-0000-000063B00000}"/>
    <cellStyle name="Vírgula 7 11 2 2" xfId="45182" xr:uid="{00000000-0005-0000-0000-000064B00000}"/>
    <cellStyle name="Vírgula 7 11 2 2 2" xfId="45183" xr:uid="{00000000-0005-0000-0000-000065B00000}"/>
    <cellStyle name="Vírgula 7 11 2 2 3" xfId="45184" xr:uid="{00000000-0005-0000-0000-000066B00000}"/>
    <cellStyle name="Vírgula 7 11 2 2 4" xfId="45185" xr:uid="{00000000-0005-0000-0000-000067B00000}"/>
    <cellStyle name="Vírgula 7 11 2 3" xfId="45186" xr:uid="{00000000-0005-0000-0000-000068B00000}"/>
    <cellStyle name="Vírgula 7 11 2 3 2" xfId="45187" xr:uid="{00000000-0005-0000-0000-000069B00000}"/>
    <cellStyle name="Vírgula 7 11 2 3 3" xfId="45188" xr:uid="{00000000-0005-0000-0000-00006AB00000}"/>
    <cellStyle name="Vírgula 7 11 2 4" xfId="45189" xr:uid="{00000000-0005-0000-0000-00006BB00000}"/>
    <cellStyle name="Vírgula 7 11 2 5" xfId="45190" xr:uid="{00000000-0005-0000-0000-00006CB00000}"/>
    <cellStyle name="Vírgula 7 11 2 6" xfId="45191" xr:uid="{00000000-0005-0000-0000-00006DB00000}"/>
    <cellStyle name="Vírgula 7 11 3" xfId="45192" xr:uid="{00000000-0005-0000-0000-00006EB00000}"/>
    <cellStyle name="Vírgula 7 11 3 2" xfId="45193" xr:uid="{00000000-0005-0000-0000-00006FB00000}"/>
    <cellStyle name="Vírgula 7 11 3 3" xfId="45194" xr:uid="{00000000-0005-0000-0000-000070B00000}"/>
    <cellStyle name="Vírgula 7 11 3 4" xfId="45195" xr:uid="{00000000-0005-0000-0000-000071B00000}"/>
    <cellStyle name="Vírgula 7 11 4" xfId="45196" xr:uid="{00000000-0005-0000-0000-000072B00000}"/>
    <cellStyle name="Vírgula 7 11 4 2" xfId="45197" xr:uid="{00000000-0005-0000-0000-000073B00000}"/>
    <cellStyle name="Vírgula 7 11 4 3" xfId="45198" xr:uid="{00000000-0005-0000-0000-000074B00000}"/>
    <cellStyle name="Vírgula 7 11 4 4" xfId="45199" xr:uid="{00000000-0005-0000-0000-000075B00000}"/>
    <cellStyle name="Vírgula 7 11 5" xfId="45200" xr:uid="{00000000-0005-0000-0000-000076B00000}"/>
    <cellStyle name="Vírgula 7 11 5 2" xfId="45201" xr:uid="{00000000-0005-0000-0000-000077B00000}"/>
    <cellStyle name="Vírgula 7 11 5 3" xfId="45202" xr:uid="{00000000-0005-0000-0000-000078B00000}"/>
    <cellStyle name="Vírgula 7 11 5 4" xfId="45203" xr:uid="{00000000-0005-0000-0000-000079B00000}"/>
    <cellStyle name="Vírgula 7 11 6" xfId="45204" xr:uid="{00000000-0005-0000-0000-00007AB00000}"/>
    <cellStyle name="Vírgula 7 11 6 2" xfId="45205" xr:uid="{00000000-0005-0000-0000-00007BB00000}"/>
    <cellStyle name="Vírgula 7 11 6 3" xfId="45206" xr:uid="{00000000-0005-0000-0000-00007CB00000}"/>
    <cellStyle name="Vírgula 7 11 7" xfId="45207" xr:uid="{00000000-0005-0000-0000-00007DB00000}"/>
    <cellStyle name="Vírgula 7 11 8" xfId="45208" xr:uid="{00000000-0005-0000-0000-00007EB00000}"/>
    <cellStyle name="Vírgula 7 11 9" xfId="45209" xr:uid="{00000000-0005-0000-0000-00007FB00000}"/>
    <cellStyle name="Vírgula 7 12" xfId="45210" xr:uid="{00000000-0005-0000-0000-000080B00000}"/>
    <cellStyle name="Vírgula 7 12 2" xfId="45211" xr:uid="{00000000-0005-0000-0000-000081B00000}"/>
    <cellStyle name="Vírgula 7 12 2 2" xfId="45212" xr:uid="{00000000-0005-0000-0000-000082B00000}"/>
    <cellStyle name="Vírgula 7 12 2 2 2" xfId="45213" xr:uid="{00000000-0005-0000-0000-000083B00000}"/>
    <cellStyle name="Vírgula 7 12 2 2 3" xfId="45214" xr:uid="{00000000-0005-0000-0000-000084B00000}"/>
    <cellStyle name="Vírgula 7 12 2 2 4" xfId="45215" xr:uid="{00000000-0005-0000-0000-000085B00000}"/>
    <cellStyle name="Vírgula 7 12 2 3" xfId="45216" xr:uid="{00000000-0005-0000-0000-000086B00000}"/>
    <cellStyle name="Vírgula 7 12 2 3 2" xfId="45217" xr:uid="{00000000-0005-0000-0000-000087B00000}"/>
    <cellStyle name="Vírgula 7 12 2 3 3" xfId="45218" xr:uid="{00000000-0005-0000-0000-000088B00000}"/>
    <cellStyle name="Vírgula 7 12 2 4" xfId="45219" xr:uid="{00000000-0005-0000-0000-000089B00000}"/>
    <cellStyle name="Vírgula 7 12 2 5" xfId="45220" xr:uid="{00000000-0005-0000-0000-00008AB00000}"/>
    <cellStyle name="Vírgula 7 12 2 6" xfId="45221" xr:uid="{00000000-0005-0000-0000-00008BB00000}"/>
    <cellStyle name="Vírgula 7 12 3" xfId="45222" xr:uid="{00000000-0005-0000-0000-00008CB00000}"/>
    <cellStyle name="Vírgula 7 12 3 2" xfId="45223" xr:uid="{00000000-0005-0000-0000-00008DB00000}"/>
    <cellStyle name="Vírgula 7 12 3 3" xfId="45224" xr:uid="{00000000-0005-0000-0000-00008EB00000}"/>
    <cellStyle name="Vírgula 7 12 3 4" xfId="45225" xr:uid="{00000000-0005-0000-0000-00008FB00000}"/>
    <cellStyle name="Vírgula 7 12 4" xfId="45226" xr:uid="{00000000-0005-0000-0000-000090B00000}"/>
    <cellStyle name="Vírgula 7 12 4 2" xfId="45227" xr:uid="{00000000-0005-0000-0000-000091B00000}"/>
    <cellStyle name="Vírgula 7 12 4 3" xfId="45228" xr:uid="{00000000-0005-0000-0000-000092B00000}"/>
    <cellStyle name="Vírgula 7 12 4 4" xfId="45229" xr:uid="{00000000-0005-0000-0000-000093B00000}"/>
    <cellStyle name="Vírgula 7 12 5" xfId="45230" xr:uid="{00000000-0005-0000-0000-000094B00000}"/>
    <cellStyle name="Vírgula 7 12 5 2" xfId="45231" xr:uid="{00000000-0005-0000-0000-000095B00000}"/>
    <cellStyle name="Vírgula 7 12 5 3" xfId="45232" xr:uid="{00000000-0005-0000-0000-000096B00000}"/>
    <cellStyle name="Vírgula 7 12 5 4" xfId="45233" xr:uid="{00000000-0005-0000-0000-000097B00000}"/>
    <cellStyle name="Vírgula 7 12 6" xfId="45234" xr:uid="{00000000-0005-0000-0000-000098B00000}"/>
    <cellStyle name="Vírgula 7 12 6 2" xfId="45235" xr:uid="{00000000-0005-0000-0000-000099B00000}"/>
    <cellStyle name="Vírgula 7 12 6 3" xfId="45236" xr:uid="{00000000-0005-0000-0000-00009AB00000}"/>
    <cellStyle name="Vírgula 7 12 7" xfId="45237" xr:uid="{00000000-0005-0000-0000-00009BB00000}"/>
    <cellStyle name="Vírgula 7 12 8" xfId="45238" xr:uid="{00000000-0005-0000-0000-00009CB00000}"/>
    <cellStyle name="Vírgula 7 12 9" xfId="45239" xr:uid="{00000000-0005-0000-0000-00009DB00000}"/>
    <cellStyle name="Vírgula 7 13" xfId="45240" xr:uid="{00000000-0005-0000-0000-00009EB00000}"/>
    <cellStyle name="Vírgula 7 13 2" xfId="45241" xr:uid="{00000000-0005-0000-0000-00009FB00000}"/>
    <cellStyle name="Vírgula 7 13 2 2" xfId="45242" xr:uid="{00000000-0005-0000-0000-0000A0B00000}"/>
    <cellStyle name="Vírgula 7 13 2 2 2" xfId="45243" xr:uid="{00000000-0005-0000-0000-0000A1B00000}"/>
    <cellStyle name="Vírgula 7 13 2 2 3" xfId="45244" xr:uid="{00000000-0005-0000-0000-0000A2B00000}"/>
    <cellStyle name="Vírgula 7 13 2 2 4" xfId="45245" xr:uid="{00000000-0005-0000-0000-0000A3B00000}"/>
    <cellStyle name="Vírgula 7 13 2 3" xfId="45246" xr:uid="{00000000-0005-0000-0000-0000A4B00000}"/>
    <cellStyle name="Vírgula 7 13 2 3 2" xfId="45247" xr:uid="{00000000-0005-0000-0000-0000A5B00000}"/>
    <cellStyle name="Vírgula 7 13 2 3 3" xfId="45248" xr:uid="{00000000-0005-0000-0000-0000A6B00000}"/>
    <cellStyle name="Vírgula 7 13 2 4" xfId="45249" xr:uid="{00000000-0005-0000-0000-0000A7B00000}"/>
    <cellStyle name="Vírgula 7 13 2 5" xfId="45250" xr:uid="{00000000-0005-0000-0000-0000A8B00000}"/>
    <cellStyle name="Vírgula 7 13 2 6" xfId="45251" xr:uid="{00000000-0005-0000-0000-0000A9B00000}"/>
    <cellStyle name="Vírgula 7 13 3" xfId="45252" xr:uid="{00000000-0005-0000-0000-0000AAB00000}"/>
    <cellStyle name="Vírgula 7 13 3 2" xfId="45253" xr:uid="{00000000-0005-0000-0000-0000ABB00000}"/>
    <cellStyle name="Vírgula 7 13 3 3" xfId="45254" xr:uid="{00000000-0005-0000-0000-0000ACB00000}"/>
    <cellStyle name="Vírgula 7 13 3 4" xfId="45255" xr:uid="{00000000-0005-0000-0000-0000ADB00000}"/>
    <cellStyle name="Vírgula 7 13 4" xfId="45256" xr:uid="{00000000-0005-0000-0000-0000AEB00000}"/>
    <cellStyle name="Vírgula 7 13 4 2" xfId="45257" xr:uid="{00000000-0005-0000-0000-0000AFB00000}"/>
    <cellStyle name="Vírgula 7 13 4 3" xfId="45258" xr:uid="{00000000-0005-0000-0000-0000B0B00000}"/>
    <cellStyle name="Vírgula 7 13 4 4" xfId="45259" xr:uid="{00000000-0005-0000-0000-0000B1B00000}"/>
    <cellStyle name="Vírgula 7 13 5" xfId="45260" xr:uid="{00000000-0005-0000-0000-0000B2B00000}"/>
    <cellStyle name="Vírgula 7 13 5 2" xfId="45261" xr:uid="{00000000-0005-0000-0000-0000B3B00000}"/>
    <cellStyle name="Vírgula 7 13 5 3" xfId="45262" xr:uid="{00000000-0005-0000-0000-0000B4B00000}"/>
    <cellStyle name="Vírgula 7 13 5 4" xfId="45263" xr:uid="{00000000-0005-0000-0000-0000B5B00000}"/>
    <cellStyle name="Vírgula 7 13 6" xfId="45264" xr:uid="{00000000-0005-0000-0000-0000B6B00000}"/>
    <cellStyle name="Vírgula 7 13 6 2" xfId="45265" xr:uid="{00000000-0005-0000-0000-0000B7B00000}"/>
    <cellStyle name="Vírgula 7 13 6 3" xfId="45266" xr:uid="{00000000-0005-0000-0000-0000B8B00000}"/>
    <cellStyle name="Vírgula 7 13 7" xfId="45267" xr:uid="{00000000-0005-0000-0000-0000B9B00000}"/>
    <cellStyle name="Vírgula 7 13 8" xfId="45268" xr:uid="{00000000-0005-0000-0000-0000BAB00000}"/>
    <cellStyle name="Vírgula 7 13 9" xfId="45269" xr:uid="{00000000-0005-0000-0000-0000BBB00000}"/>
    <cellStyle name="Vírgula 7 14" xfId="45270" xr:uid="{00000000-0005-0000-0000-0000BCB00000}"/>
    <cellStyle name="Vírgula 7 14 2" xfId="45271" xr:uid="{00000000-0005-0000-0000-0000BDB00000}"/>
    <cellStyle name="Vírgula 7 14 2 2" xfId="45272" xr:uid="{00000000-0005-0000-0000-0000BEB00000}"/>
    <cellStyle name="Vírgula 7 14 2 2 2" xfId="45273" xr:uid="{00000000-0005-0000-0000-0000BFB00000}"/>
    <cellStyle name="Vírgula 7 14 2 2 3" xfId="45274" xr:uid="{00000000-0005-0000-0000-0000C0B00000}"/>
    <cellStyle name="Vírgula 7 14 2 2 4" xfId="45275" xr:uid="{00000000-0005-0000-0000-0000C1B00000}"/>
    <cellStyle name="Vírgula 7 14 2 3" xfId="45276" xr:uid="{00000000-0005-0000-0000-0000C2B00000}"/>
    <cellStyle name="Vírgula 7 14 2 3 2" xfId="45277" xr:uid="{00000000-0005-0000-0000-0000C3B00000}"/>
    <cellStyle name="Vírgula 7 14 2 3 3" xfId="45278" xr:uid="{00000000-0005-0000-0000-0000C4B00000}"/>
    <cellStyle name="Vírgula 7 14 2 4" xfId="45279" xr:uid="{00000000-0005-0000-0000-0000C5B00000}"/>
    <cellStyle name="Vírgula 7 14 2 5" xfId="45280" xr:uid="{00000000-0005-0000-0000-0000C6B00000}"/>
    <cellStyle name="Vírgula 7 14 2 6" xfId="45281" xr:uid="{00000000-0005-0000-0000-0000C7B00000}"/>
    <cellStyle name="Vírgula 7 14 3" xfId="45282" xr:uid="{00000000-0005-0000-0000-0000C8B00000}"/>
    <cellStyle name="Vírgula 7 14 3 2" xfId="45283" xr:uid="{00000000-0005-0000-0000-0000C9B00000}"/>
    <cellStyle name="Vírgula 7 14 3 3" xfId="45284" xr:uid="{00000000-0005-0000-0000-0000CAB00000}"/>
    <cellStyle name="Vírgula 7 14 3 4" xfId="45285" xr:uid="{00000000-0005-0000-0000-0000CBB00000}"/>
    <cellStyle name="Vírgula 7 14 4" xfId="45286" xr:uid="{00000000-0005-0000-0000-0000CCB00000}"/>
    <cellStyle name="Vírgula 7 14 4 2" xfId="45287" xr:uid="{00000000-0005-0000-0000-0000CDB00000}"/>
    <cellStyle name="Vírgula 7 14 4 3" xfId="45288" xr:uid="{00000000-0005-0000-0000-0000CEB00000}"/>
    <cellStyle name="Vírgula 7 14 4 4" xfId="45289" xr:uid="{00000000-0005-0000-0000-0000CFB00000}"/>
    <cellStyle name="Vírgula 7 14 5" xfId="45290" xr:uid="{00000000-0005-0000-0000-0000D0B00000}"/>
    <cellStyle name="Vírgula 7 14 5 2" xfId="45291" xr:uid="{00000000-0005-0000-0000-0000D1B00000}"/>
    <cellStyle name="Vírgula 7 14 5 3" xfId="45292" xr:uid="{00000000-0005-0000-0000-0000D2B00000}"/>
    <cellStyle name="Vírgula 7 14 6" xfId="45293" xr:uid="{00000000-0005-0000-0000-0000D3B00000}"/>
    <cellStyle name="Vírgula 7 14 7" xfId="45294" xr:uid="{00000000-0005-0000-0000-0000D4B00000}"/>
    <cellStyle name="Vírgula 7 14 8" xfId="45295" xr:uid="{00000000-0005-0000-0000-0000D5B00000}"/>
    <cellStyle name="Vírgula 7 15" xfId="45296" xr:uid="{00000000-0005-0000-0000-0000D6B00000}"/>
    <cellStyle name="Vírgula 7 15 2" xfId="45297" xr:uid="{00000000-0005-0000-0000-0000D7B00000}"/>
    <cellStyle name="Vírgula 7 15 2 2" xfId="45298" xr:uid="{00000000-0005-0000-0000-0000D8B00000}"/>
    <cellStyle name="Vírgula 7 15 2 3" xfId="45299" xr:uid="{00000000-0005-0000-0000-0000D9B00000}"/>
    <cellStyle name="Vírgula 7 15 2 4" xfId="45300" xr:uid="{00000000-0005-0000-0000-0000DAB00000}"/>
    <cellStyle name="Vírgula 7 15 3" xfId="45301" xr:uid="{00000000-0005-0000-0000-0000DBB00000}"/>
    <cellStyle name="Vírgula 7 15 3 2" xfId="45302" xr:uid="{00000000-0005-0000-0000-0000DCB00000}"/>
    <cellStyle name="Vírgula 7 15 3 3" xfId="45303" xr:uid="{00000000-0005-0000-0000-0000DDB00000}"/>
    <cellStyle name="Vírgula 7 15 3 4" xfId="45304" xr:uid="{00000000-0005-0000-0000-0000DEB00000}"/>
    <cellStyle name="Vírgula 7 15 4" xfId="45305" xr:uid="{00000000-0005-0000-0000-0000DFB00000}"/>
    <cellStyle name="Vírgula 7 15 4 2" xfId="45306" xr:uid="{00000000-0005-0000-0000-0000E0B00000}"/>
    <cellStyle name="Vírgula 7 15 4 3" xfId="45307" xr:uid="{00000000-0005-0000-0000-0000E1B00000}"/>
    <cellStyle name="Vírgula 7 15 5" xfId="45308" xr:uid="{00000000-0005-0000-0000-0000E2B00000}"/>
    <cellStyle name="Vírgula 7 15 6" xfId="45309" xr:uid="{00000000-0005-0000-0000-0000E3B00000}"/>
    <cellStyle name="Vírgula 7 15 7" xfId="45310" xr:uid="{00000000-0005-0000-0000-0000E4B00000}"/>
    <cellStyle name="Vírgula 7 16" xfId="45311" xr:uid="{00000000-0005-0000-0000-0000E5B00000}"/>
    <cellStyle name="Vírgula 7 16 2" xfId="45312" xr:uid="{00000000-0005-0000-0000-0000E6B00000}"/>
    <cellStyle name="Vírgula 7 16 3" xfId="45313" xr:uid="{00000000-0005-0000-0000-0000E7B00000}"/>
    <cellStyle name="Vírgula 7 16 4" xfId="45314" xr:uid="{00000000-0005-0000-0000-0000E8B00000}"/>
    <cellStyle name="Vírgula 7 17" xfId="45315" xr:uid="{00000000-0005-0000-0000-0000E9B00000}"/>
    <cellStyle name="Vírgula 7 17 2" xfId="45316" xr:uid="{00000000-0005-0000-0000-0000EAB00000}"/>
    <cellStyle name="Vírgula 7 17 3" xfId="45317" xr:uid="{00000000-0005-0000-0000-0000EBB00000}"/>
    <cellStyle name="Vírgula 7 17 4" xfId="45318" xr:uid="{00000000-0005-0000-0000-0000ECB00000}"/>
    <cellStyle name="Vírgula 7 18" xfId="45319" xr:uid="{00000000-0005-0000-0000-0000EDB00000}"/>
    <cellStyle name="Vírgula 7 18 2" xfId="45320" xr:uid="{00000000-0005-0000-0000-0000EEB00000}"/>
    <cellStyle name="Vírgula 7 18 3" xfId="45321" xr:uid="{00000000-0005-0000-0000-0000EFB00000}"/>
    <cellStyle name="Vírgula 7 18 4" xfId="45322" xr:uid="{00000000-0005-0000-0000-0000F0B00000}"/>
    <cellStyle name="Vírgula 7 19" xfId="45323" xr:uid="{00000000-0005-0000-0000-0000F1B00000}"/>
    <cellStyle name="Vírgula 7 19 2" xfId="45324" xr:uid="{00000000-0005-0000-0000-0000F2B00000}"/>
    <cellStyle name="Vírgula 7 19 3" xfId="45325" xr:uid="{00000000-0005-0000-0000-0000F3B00000}"/>
    <cellStyle name="Vírgula 7 2" xfId="181" xr:uid="{00000000-0005-0000-0000-0000F4B00000}"/>
    <cellStyle name="Vírgula 7 2 10" xfId="45326" xr:uid="{00000000-0005-0000-0000-0000F5B00000}"/>
    <cellStyle name="Vírgula 7 2 10 2" xfId="45327" xr:uid="{00000000-0005-0000-0000-0000F6B00000}"/>
    <cellStyle name="Vírgula 7 2 10 2 2" xfId="45328" xr:uid="{00000000-0005-0000-0000-0000F7B00000}"/>
    <cellStyle name="Vírgula 7 2 10 2 2 2" xfId="45329" xr:uid="{00000000-0005-0000-0000-0000F8B00000}"/>
    <cellStyle name="Vírgula 7 2 10 2 2 3" xfId="45330" xr:uid="{00000000-0005-0000-0000-0000F9B00000}"/>
    <cellStyle name="Vírgula 7 2 10 2 2 4" xfId="45331" xr:uid="{00000000-0005-0000-0000-0000FAB00000}"/>
    <cellStyle name="Vírgula 7 2 10 2 3" xfId="45332" xr:uid="{00000000-0005-0000-0000-0000FBB00000}"/>
    <cellStyle name="Vírgula 7 2 10 2 3 2" xfId="45333" xr:uid="{00000000-0005-0000-0000-0000FCB00000}"/>
    <cellStyle name="Vírgula 7 2 10 2 3 3" xfId="45334" xr:uid="{00000000-0005-0000-0000-0000FDB00000}"/>
    <cellStyle name="Vírgula 7 2 10 2 4" xfId="45335" xr:uid="{00000000-0005-0000-0000-0000FEB00000}"/>
    <cellStyle name="Vírgula 7 2 10 2 5" xfId="45336" xr:uid="{00000000-0005-0000-0000-0000FFB00000}"/>
    <cellStyle name="Vírgula 7 2 10 2 6" xfId="45337" xr:uid="{00000000-0005-0000-0000-000000B10000}"/>
    <cellStyle name="Vírgula 7 2 10 3" xfId="45338" xr:uid="{00000000-0005-0000-0000-000001B10000}"/>
    <cellStyle name="Vírgula 7 2 10 3 2" xfId="45339" xr:uid="{00000000-0005-0000-0000-000002B10000}"/>
    <cellStyle name="Vírgula 7 2 10 3 3" xfId="45340" xr:uid="{00000000-0005-0000-0000-000003B10000}"/>
    <cellStyle name="Vírgula 7 2 10 3 4" xfId="45341" xr:uid="{00000000-0005-0000-0000-000004B10000}"/>
    <cellStyle name="Vírgula 7 2 10 4" xfId="45342" xr:uid="{00000000-0005-0000-0000-000005B10000}"/>
    <cellStyle name="Vírgula 7 2 10 4 2" xfId="45343" xr:uid="{00000000-0005-0000-0000-000006B10000}"/>
    <cellStyle name="Vírgula 7 2 10 4 3" xfId="45344" xr:uid="{00000000-0005-0000-0000-000007B10000}"/>
    <cellStyle name="Vírgula 7 2 10 4 4" xfId="45345" xr:uid="{00000000-0005-0000-0000-000008B10000}"/>
    <cellStyle name="Vírgula 7 2 10 5" xfId="45346" xr:uid="{00000000-0005-0000-0000-000009B10000}"/>
    <cellStyle name="Vírgula 7 2 10 5 2" xfId="45347" xr:uid="{00000000-0005-0000-0000-00000AB10000}"/>
    <cellStyle name="Vírgula 7 2 10 5 3" xfId="45348" xr:uid="{00000000-0005-0000-0000-00000BB10000}"/>
    <cellStyle name="Vírgula 7 2 10 5 4" xfId="45349" xr:uid="{00000000-0005-0000-0000-00000CB10000}"/>
    <cellStyle name="Vírgula 7 2 10 6" xfId="45350" xr:uid="{00000000-0005-0000-0000-00000DB10000}"/>
    <cellStyle name="Vírgula 7 2 10 6 2" xfId="45351" xr:uid="{00000000-0005-0000-0000-00000EB10000}"/>
    <cellStyle name="Vírgula 7 2 10 6 3" xfId="45352" xr:uid="{00000000-0005-0000-0000-00000FB10000}"/>
    <cellStyle name="Vírgula 7 2 10 7" xfId="45353" xr:uid="{00000000-0005-0000-0000-000010B10000}"/>
    <cellStyle name="Vírgula 7 2 10 8" xfId="45354" xr:uid="{00000000-0005-0000-0000-000011B10000}"/>
    <cellStyle name="Vírgula 7 2 10 9" xfId="45355" xr:uid="{00000000-0005-0000-0000-000012B10000}"/>
    <cellStyle name="Vírgula 7 2 11" xfId="45356" xr:uid="{00000000-0005-0000-0000-000013B10000}"/>
    <cellStyle name="Vírgula 7 2 11 2" xfId="45357" xr:uid="{00000000-0005-0000-0000-000014B10000}"/>
    <cellStyle name="Vírgula 7 2 11 2 2" xfId="45358" xr:uid="{00000000-0005-0000-0000-000015B10000}"/>
    <cellStyle name="Vírgula 7 2 11 2 2 2" xfId="45359" xr:uid="{00000000-0005-0000-0000-000016B10000}"/>
    <cellStyle name="Vírgula 7 2 11 2 2 3" xfId="45360" xr:uid="{00000000-0005-0000-0000-000017B10000}"/>
    <cellStyle name="Vírgula 7 2 11 2 2 4" xfId="45361" xr:uid="{00000000-0005-0000-0000-000018B10000}"/>
    <cellStyle name="Vírgula 7 2 11 2 3" xfId="45362" xr:uid="{00000000-0005-0000-0000-000019B10000}"/>
    <cellStyle name="Vírgula 7 2 11 2 3 2" xfId="45363" xr:uid="{00000000-0005-0000-0000-00001AB10000}"/>
    <cellStyle name="Vírgula 7 2 11 2 3 3" xfId="45364" xr:uid="{00000000-0005-0000-0000-00001BB10000}"/>
    <cellStyle name="Vírgula 7 2 11 2 4" xfId="45365" xr:uid="{00000000-0005-0000-0000-00001CB10000}"/>
    <cellStyle name="Vírgula 7 2 11 2 5" xfId="45366" xr:uid="{00000000-0005-0000-0000-00001DB10000}"/>
    <cellStyle name="Vírgula 7 2 11 2 6" xfId="45367" xr:uid="{00000000-0005-0000-0000-00001EB10000}"/>
    <cellStyle name="Vírgula 7 2 11 3" xfId="45368" xr:uid="{00000000-0005-0000-0000-00001FB10000}"/>
    <cellStyle name="Vírgula 7 2 11 3 2" xfId="45369" xr:uid="{00000000-0005-0000-0000-000020B10000}"/>
    <cellStyle name="Vírgula 7 2 11 3 3" xfId="45370" xr:uid="{00000000-0005-0000-0000-000021B10000}"/>
    <cellStyle name="Vírgula 7 2 11 3 4" xfId="45371" xr:uid="{00000000-0005-0000-0000-000022B10000}"/>
    <cellStyle name="Vírgula 7 2 11 4" xfId="45372" xr:uid="{00000000-0005-0000-0000-000023B10000}"/>
    <cellStyle name="Vírgula 7 2 11 4 2" xfId="45373" xr:uid="{00000000-0005-0000-0000-000024B10000}"/>
    <cellStyle name="Vírgula 7 2 11 4 3" xfId="45374" xr:uid="{00000000-0005-0000-0000-000025B10000}"/>
    <cellStyle name="Vírgula 7 2 11 4 4" xfId="45375" xr:uid="{00000000-0005-0000-0000-000026B10000}"/>
    <cellStyle name="Vírgula 7 2 11 5" xfId="45376" xr:uid="{00000000-0005-0000-0000-000027B10000}"/>
    <cellStyle name="Vírgula 7 2 11 5 2" xfId="45377" xr:uid="{00000000-0005-0000-0000-000028B10000}"/>
    <cellStyle name="Vírgula 7 2 11 5 3" xfId="45378" xr:uid="{00000000-0005-0000-0000-000029B10000}"/>
    <cellStyle name="Vírgula 7 2 11 6" xfId="45379" xr:uid="{00000000-0005-0000-0000-00002AB10000}"/>
    <cellStyle name="Vírgula 7 2 11 7" xfId="45380" xr:uid="{00000000-0005-0000-0000-00002BB10000}"/>
    <cellStyle name="Vírgula 7 2 11 8" xfId="45381" xr:uid="{00000000-0005-0000-0000-00002CB10000}"/>
    <cellStyle name="Vírgula 7 2 12" xfId="45382" xr:uid="{00000000-0005-0000-0000-00002DB10000}"/>
    <cellStyle name="Vírgula 7 2 12 2" xfId="45383" xr:uid="{00000000-0005-0000-0000-00002EB10000}"/>
    <cellStyle name="Vírgula 7 2 12 2 2" xfId="45384" xr:uid="{00000000-0005-0000-0000-00002FB10000}"/>
    <cellStyle name="Vírgula 7 2 12 2 3" xfId="45385" xr:uid="{00000000-0005-0000-0000-000030B10000}"/>
    <cellStyle name="Vírgula 7 2 12 2 4" xfId="45386" xr:uid="{00000000-0005-0000-0000-000031B10000}"/>
    <cellStyle name="Vírgula 7 2 12 3" xfId="45387" xr:uid="{00000000-0005-0000-0000-000032B10000}"/>
    <cellStyle name="Vírgula 7 2 12 3 2" xfId="45388" xr:uid="{00000000-0005-0000-0000-000033B10000}"/>
    <cellStyle name="Vírgula 7 2 12 3 3" xfId="45389" xr:uid="{00000000-0005-0000-0000-000034B10000}"/>
    <cellStyle name="Vírgula 7 2 12 3 4" xfId="45390" xr:uid="{00000000-0005-0000-0000-000035B10000}"/>
    <cellStyle name="Vírgula 7 2 12 4" xfId="45391" xr:uid="{00000000-0005-0000-0000-000036B10000}"/>
    <cellStyle name="Vírgula 7 2 12 4 2" xfId="45392" xr:uid="{00000000-0005-0000-0000-000037B10000}"/>
    <cellStyle name="Vírgula 7 2 12 4 3" xfId="45393" xr:uid="{00000000-0005-0000-0000-000038B10000}"/>
    <cellStyle name="Vírgula 7 2 12 5" xfId="45394" xr:uid="{00000000-0005-0000-0000-000039B10000}"/>
    <cellStyle name="Vírgula 7 2 12 6" xfId="45395" xr:uid="{00000000-0005-0000-0000-00003AB10000}"/>
    <cellStyle name="Vírgula 7 2 12 7" xfId="45396" xr:uid="{00000000-0005-0000-0000-00003BB10000}"/>
    <cellStyle name="Vírgula 7 2 13" xfId="45397" xr:uid="{00000000-0005-0000-0000-00003CB10000}"/>
    <cellStyle name="Vírgula 7 2 13 2" xfId="45398" xr:uid="{00000000-0005-0000-0000-00003DB10000}"/>
    <cellStyle name="Vírgula 7 2 13 3" xfId="45399" xr:uid="{00000000-0005-0000-0000-00003EB10000}"/>
    <cellStyle name="Vírgula 7 2 13 4" xfId="45400" xr:uid="{00000000-0005-0000-0000-00003FB10000}"/>
    <cellStyle name="Vírgula 7 2 14" xfId="45401" xr:uid="{00000000-0005-0000-0000-000040B10000}"/>
    <cellStyle name="Vírgula 7 2 14 2" xfId="45402" xr:uid="{00000000-0005-0000-0000-000041B10000}"/>
    <cellStyle name="Vírgula 7 2 14 3" xfId="45403" xr:uid="{00000000-0005-0000-0000-000042B10000}"/>
    <cellStyle name="Vírgula 7 2 14 4" xfId="45404" xr:uid="{00000000-0005-0000-0000-000043B10000}"/>
    <cellStyle name="Vírgula 7 2 15" xfId="45405" xr:uid="{00000000-0005-0000-0000-000044B10000}"/>
    <cellStyle name="Vírgula 7 2 15 2" xfId="45406" xr:uid="{00000000-0005-0000-0000-000045B10000}"/>
    <cellStyle name="Vírgula 7 2 15 3" xfId="45407" xr:uid="{00000000-0005-0000-0000-000046B10000}"/>
    <cellStyle name="Vírgula 7 2 15 4" xfId="45408" xr:uid="{00000000-0005-0000-0000-000047B10000}"/>
    <cellStyle name="Vírgula 7 2 16" xfId="45409" xr:uid="{00000000-0005-0000-0000-000048B10000}"/>
    <cellStyle name="Vírgula 7 2 16 2" xfId="45410" xr:uid="{00000000-0005-0000-0000-000049B10000}"/>
    <cellStyle name="Vírgula 7 2 16 3" xfId="45411" xr:uid="{00000000-0005-0000-0000-00004AB10000}"/>
    <cellStyle name="Vírgula 7 2 17" xfId="45412" xr:uid="{00000000-0005-0000-0000-00004BB10000}"/>
    <cellStyle name="Vírgula 7 2 18" xfId="45413" xr:uid="{00000000-0005-0000-0000-00004CB10000}"/>
    <cellStyle name="Vírgula 7 2 19" xfId="45414" xr:uid="{00000000-0005-0000-0000-00004DB10000}"/>
    <cellStyle name="Vírgula 7 2 2" xfId="296" xr:uid="{00000000-0005-0000-0000-00004EB10000}"/>
    <cellStyle name="Vírgula 7 2 2 10" xfId="45415" xr:uid="{00000000-0005-0000-0000-00004FB10000}"/>
    <cellStyle name="Vírgula 7 2 2 10 2" xfId="45416" xr:uid="{00000000-0005-0000-0000-000050B10000}"/>
    <cellStyle name="Vírgula 7 2 2 10 3" xfId="45417" xr:uid="{00000000-0005-0000-0000-000051B10000}"/>
    <cellStyle name="Vírgula 7 2 2 10 4" xfId="45418" xr:uid="{00000000-0005-0000-0000-000052B10000}"/>
    <cellStyle name="Vírgula 7 2 2 11" xfId="45419" xr:uid="{00000000-0005-0000-0000-000053B10000}"/>
    <cellStyle name="Vírgula 7 2 2 11 2" xfId="45420" xr:uid="{00000000-0005-0000-0000-000054B10000}"/>
    <cellStyle name="Vírgula 7 2 2 11 3" xfId="45421" xr:uid="{00000000-0005-0000-0000-000055B10000}"/>
    <cellStyle name="Vírgula 7 2 2 12" xfId="45422" xr:uid="{00000000-0005-0000-0000-000056B10000}"/>
    <cellStyle name="Vírgula 7 2 2 13" xfId="45423" xr:uid="{00000000-0005-0000-0000-000057B10000}"/>
    <cellStyle name="Vírgula 7 2 2 14" xfId="45424" xr:uid="{00000000-0005-0000-0000-000058B10000}"/>
    <cellStyle name="Vírgula 7 2 2 2" xfId="582" xr:uid="{00000000-0005-0000-0000-000059B10000}"/>
    <cellStyle name="Vírgula 7 2 2 2 10" xfId="45425" xr:uid="{00000000-0005-0000-0000-00005AB10000}"/>
    <cellStyle name="Vírgula 7 2 2 2 11" xfId="45426" xr:uid="{00000000-0005-0000-0000-00005BB10000}"/>
    <cellStyle name="Vírgula 7 2 2 2 2" xfId="45427" xr:uid="{00000000-0005-0000-0000-00005CB10000}"/>
    <cellStyle name="Vírgula 7 2 2 2 2 10" xfId="45428" xr:uid="{00000000-0005-0000-0000-00005DB10000}"/>
    <cellStyle name="Vírgula 7 2 2 2 2 2" xfId="45429" xr:uid="{00000000-0005-0000-0000-00005EB10000}"/>
    <cellStyle name="Vírgula 7 2 2 2 2 2 2" xfId="45430" xr:uid="{00000000-0005-0000-0000-00005FB10000}"/>
    <cellStyle name="Vírgula 7 2 2 2 2 2 2 2" xfId="45431" xr:uid="{00000000-0005-0000-0000-000060B10000}"/>
    <cellStyle name="Vírgula 7 2 2 2 2 2 2 2 2" xfId="45432" xr:uid="{00000000-0005-0000-0000-000061B10000}"/>
    <cellStyle name="Vírgula 7 2 2 2 2 2 2 2 3" xfId="45433" xr:uid="{00000000-0005-0000-0000-000062B10000}"/>
    <cellStyle name="Vírgula 7 2 2 2 2 2 2 2 4" xfId="45434" xr:uid="{00000000-0005-0000-0000-000063B10000}"/>
    <cellStyle name="Vírgula 7 2 2 2 2 2 2 3" xfId="45435" xr:uid="{00000000-0005-0000-0000-000064B10000}"/>
    <cellStyle name="Vírgula 7 2 2 2 2 2 2 3 2" xfId="45436" xr:uid="{00000000-0005-0000-0000-000065B10000}"/>
    <cellStyle name="Vírgula 7 2 2 2 2 2 2 3 3" xfId="45437" xr:uid="{00000000-0005-0000-0000-000066B10000}"/>
    <cellStyle name="Vírgula 7 2 2 2 2 2 2 4" xfId="45438" xr:uid="{00000000-0005-0000-0000-000067B10000}"/>
    <cellStyle name="Vírgula 7 2 2 2 2 2 2 5" xfId="45439" xr:uid="{00000000-0005-0000-0000-000068B10000}"/>
    <cellStyle name="Vírgula 7 2 2 2 2 2 2 6" xfId="45440" xr:uid="{00000000-0005-0000-0000-000069B10000}"/>
    <cellStyle name="Vírgula 7 2 2 2 2 2 3" xfId="45441" xr:uid="{00000000-0005-0000-0000-00006AB10000}"/>
    <cellStyle name="Vírgula 7 2 2 2 2 2 3 2" xfId="45442" xr:uid="{00000000-0005-0000-0000-00006BB10000}"/>
    <cellStyle name="Vírgula 7 2 2 2 2 2 3 3" xfId="45443" xr:uid="{00000000-0005-0000-0000-00006CB10000}"/>
    <cellStyle name="Vírgula 7 2 2 2 2 2 3 4" xfId="45444" xr:uid="{00000000-0005-0000-0000-00006DB10000}"/>
    <cellStyle name="Vírgula 7 2 2 2 2 2 4" xfId="45445" xr:uid="{00000000-0005-0000-0000-00006EB10000}"/>
    <cellStyle name="Vírgula 7 2 2 2 2 2 4 2" xfId="45446" xr:uid="{00000000-0005-0000-0000-00006FB10000}"/>
    <cellStyle name="Vírgula 7 2 2 2 2 2 4 3" xfId="45447" xr:uid="{00000000-0005-0000-0000-000070B10000}"/>
    <cellStyle name="Vírgula 7 2 2 2 2 2 4 4" xfId="45448" xr:uid="{00000000-0005-0000-0000-000071B10000}"/>
    <cellStyle name="Vírgula 7 2 2 2 2 2 5" xfId="45449" xr:uid="{00000000-0005-0000-0000-000072B10000}"/>
    <cellStyle name="Vírgula 7 2 2 2 2 2 5 2" xfId="45450" xr:uid="{00000000-0005-0000-0000-000073B10000}"/>
    <cellStyle name="Vírgula 7 2 2 2 2 2 5 3" xfId="45451" xr:uid="{00000000-0005-0000-0000-000074B10000}"/>
    <cellStyle name="Vírgula 7 2 2 2 2 2 5 4" xfId="45452" xr:uid="{00000000-0005-0000-0000-000075B10000}"/>
    <cellStyle name="Vírgula 7 2 2 2 2 2 6" xfId="45453" xr:uid="{00000000-0005-0000-0000-000076B10000}"/>
    <cellStyle name="Vírgula 7 2 2 2 2 2 6 2" xfId="45454" xr:uid="{00000000-0005-0000-0000-000077B10000}"/>
    <cellStyle name="Vírgula 7 2 2 2 2 2 6 3" xfId="45455" xr:uid="{00000000-0005-0000-0000-000078B10000}"/>
    <cellStyle name="Vírgula 7 2 2 2 2 2 7" xfId="45456" xr:uid="{00000000-0005-0000-0000-000079B10000}"/>
    <cellStyle name="Vírgula 7 2 2 2 2 2 8" xfId="45457" xr:uid="{00000000-0005-0000-0000-00007AB10000}"/>
    <cellStyle name="Vírgula 7 2 2 2 2 2 9" xfId="45458" xr:uid="{00000000-0005-0000-0000-00007BB10000}"/>
    <cellStyle name="Vírgula 7 2 2 2 2 3" xfId="45459" xr:uid="{00000000-0005-0000-0000-00007CB10000}"/>
    <cellStyle name="Vírgula 7 2 2 2 2 3 2" xfId="45460" xr:uid="{00000000-0005-0000-0000-00007DB10000}"/>
    <cellStyle name="Vírgula 7 2 2 2 2 3 2 2" xfId="45461" xr:uid="{00000000-0005-0000-0000-00007EB10000}"/>
    <cellStyle name="Vírgula 7 2 2 2 2 3 2 3" xfId="45462" xr:uid="{00000000-0005-0000-0000-00007FB10000}"/>
    <cellStyle name="Vírgula 7 2 2 2 2 3 2 4" xfId="45463" xr:uid="{00000000-0005-0000-0000-000080B10000}"/>
    <cellStyle name="Vírgula 7 2 2 2 2 3 3" xfId="45464" xr:uid="{00000000-0005-0000-0000-000081B10000}"/>
    <cellStyle name="Vírgula 7 2 2 2 2 3 3 2" xfId="45465" xr:uid="{00000000-0005-0000-0000-000082B10000}"/>
    <cellStyle name="Vírgula 7 2 2 2 2 3 3 3" xfId="45466" xr:uid="{00000000-0005-0000-0000-000083B10000}"/>
    <cellStyle name="Vírgula 7 2 2 2 2 3 4" xfId="45467" xr:uid="{00000000-0005-0000-0000-000084B10000}"/>
    <cellStyle name="Vírgula 7 2 2 2 2 3 5" xfId="45468" xr:uid="{00000000-0005-0000-0000-000085B10000}"/>
    <cellStyle name="Vírgula 7 2 2 2 2 3 6" xfId="45469" xr:uid="{00000000-0005-0000-0000-000086B10000}"/>
    <cellStyle name="Vírgula 7 2 2 2 2 4" xfId="45470" xr:uid="{00000000-0005-0000-0000-000087B10000}"/>
    <cellStyle name="Vírgula 7 2 2 2 2 4 2" xfId="45471" xr:uid="{00000000-0005-0000-0000-000088B10000}"/>
    <cellStyle name="Vírgula 7 2 2 2 2 4 3" xfId="45472" xr:uid="{00000000-0005-0000-0000-000089B10000}"/>
    <cellStyle name="Vírgula 7 2 2 2 2 4 4" xfId="45473" xr:uid="{00000000-0005-0000-0000-00008AB10000}"/>
    <cellStyle name="Vírgula 7 2 2 2 2 5" xfId="45474" xr:uid="{00000000-0005-0000-0000-00008BB10000}"/>
    <cellStyle name="Vírgula 7 2 2 2 2 5 2" xfId="45475" xr:uid="{00000000-0005-0000-0000-00008CB10000}"/>
    <cellStyle name="Vírgula 7 2 2 2 2 5 3" xfId="45476" xr:uid="{00000000-0005-0000-0000-00008DB10000}"/>
    <cellStyle name="Vírgula 7 2 2 2 2 5 4" xfId="45477" xr:uid="{00000000-0005-0000-0000-00008EB10000}"/>
    <cellStyle name="Vírgula 7 2 2 2 2 6" xfId="45478" xr:uid="{00000000-0005-0000-0000-00008FB10000}"/>
    <cellStyle name="Vírgula 7 2 2 2 2 6 2" xfId="45479" xr:uid="{00000000-0005-0000-0000-000090B10000}"/>
    <cellStyle name="Vírgula 7 2 2 2 2 6 3" xfId="45480" xr:uid="{00000000-0005-0000-0000-000091B10000}"/>
    <cellStyle name="Vírgula 7 2 2 2 2 6 4" xfId="45481" xr:uid="{00000000-0005-0000-0000-000092B10000}"/>
    <cellStyle name="Vírgula 7 2 2 2 2 7" xfId="45482" xr:uid="{00000000-0005-0000-0000-000093B10000}"/>
    <cellStyle name="Vírgula 7 2 2 2 2 7 2" xfId="45483" xr:uid="{00000000-0005-0000-0000-000094B10000}"/>
    <cellStyle name="Vírgula 7 2 2 2 2 7 3" xfId="45484" xr:uid="{00000000-0005-0000-0000-000095B10000}"/>
    <cellStyle name="Vírgula 7 2 2 2 2 8" xfId="45485" xr:uid="{00000000-0005-0000-0000-000096B10000}"/>
    <cellStyle name="Vírgula 7 2 2 2 2 9" xfId="45486" xr:uid="{00000000-0005-0000-0000-000097B10000}"/>
    <cellStyle name="Vírgula 7 2 2 2 3" xfId="45487" xr:uid="{00000000-0005-0000-0000-000098B10000}"/>
    <cellStyle name="Vírgula 7 2 2 2 3 2" xfId="45488" xr:uid="{00000000-0005-0000-0000-000099B10000}"/>
    <cellStyle name="Vírgula 7 2 2 2 3 2 2" xfId="45489" xr:uid="{00000000-0005-0000-0000-00009AB10000}"/>
    <cellStyle name="Vírgula 7 2 2 2 3 2 2 2" xfId="45490" xr:uid="{00000000-0005-0000-0000-00009BB10000}"/>
    <cellStyle name="Vírgula 7 2 2 2 3 2 2 3" xfId="45491" xr:uid="{00000000-0005-0000-0000-00009CB10000}"/>
    <cellStyle name="Vírgula 7 2 2 2 3 2 2 4" xfId="45492" xr:uid="{00000000-0005-0000-0000-00009DB10000}"/>
    <cellStyle name="Vírgula 7 2 2 2 3 2 3" xfId="45493" xr:uid="{00000000-0005-0000-0000-00009EB10000}"/>
    <cellStyle name="Vírgula 7 2 2 2 3 2 3 2" xfId="45494" xr:uid="{00000000-0005-0000-0000-00009FB10000}"/>
    <cellStyle name="Vírgula 7 2 2 2 3 2 3 3" xfId="45495" xr:uid="{00000000-0005-0000-0000-0000A0B10000}"/>
    <cellStyle name="Vírgula 7 2 2 2 3 2 4" xfId="45496" xr:uid="{00000000-0005-0000-0000-0000A1B10000}"/>
    <cellStyle name="Vírgula 7 2 2 2 3 2 5" xfId="45497" xr:uid="{00000000-0005-0000-0000-0000A2B10000}"/>
    <cellStyle name="Vírgula 7 2 2 2 3 2 6" xfId="45498" xr:uid="{00000000-0005-0000-0000-0000A3B10000}"/>
    <cellStyle name="Vírgula 7 2 2 2 3 3" xfId="45499" xr:uid="{00000000-0005-0000-0000-0000A4B10000}"/>
    <cellStyle name="Vírgula 7 2 2 2 3 3 2" xfId="45500" xr:uid="{00000000-0005-0000-0000-0000A5B10000}"/>
    <cellStyle name="Vírgula 7 2 2 2 3 3 3" xfId="45501" xr:uid="{00000000-0005-0000-0000-0000A6B10000}"/>
    <cellStyle name="Vírgula 7 2 2 2 3 3 4" xfId="45502" xr:uid="{00000000-0005-0000-0000-0000A7B10000}"/>
    <cellStyle name="Vírgula 7 2 2 2 3 4" xfId="45503" xr:uid="{00000000-0005-0000-0000-0000A8B10000}"/>
    <cellStyle name="Vírgula 7 2 2 2 3 4 2" xfId="45504" xr:uid="{00000000-0005-0000-0000-0000A9B10000}"/>
    <cellStyle name="Vírgula 7 2 2 2 3 4 3" xfId="45505" xr:uid="{00000000-0005-0000-0000-0000AAB10000}"/>
    <cellStyle name="Vírgula 7 2 2 2 3 4 4" xfId="45506" xr:uid="{00000000-0005-0000-0000-0000ABB10000}"/>
    <cellStyle name="Vírgula 7 2 2 2 3 5" xfId="45507" xr:uid="{00000000-0005-0000-0000-0000ACB10000}"/>
    <cellStyle name="Vírgula 7 2 2 2 3 5 2" xfId="45508" xr:uid="{00000000-0005-0000-0000-0000ADB10000}"/>
    <cellStyle name="Vírgula 7 2 2 2 3 5 3" xfId="45509" xr:uid="{00000000-0005-0000-0000-0000AEB10000}"/>
    <cellStyle name="Vírgula 7 2 2 2 3 5 4" xfId="45510" xr:uid="{00000000-0005-0000-0000-0000AFB10000}"/>
    <cellStyle name="Vírgula 7 2 2 2 3 6" xfId="45511" xr:uid="{00000000-0005-0000-0000-0000B0B10000}"/>
    <cellStyle name="Vírgula 7 2 2 2 3 6 2" xfId="45512" xr:uid="{00000000-0005-0000-0000-0000B1B10000}"/>
    <cellStyle name="Vírgula 7 2 2 2 3 6 3" xfId="45513" xr:uid="{00000000-0005-0000-0000-0000B2B10000}"/>
    <cellStyle name="Vírgula 7 2 2 2 3 7" xfId="45514" xr:uid="{00000000-0005-0000-0000-0000B3B10000}"/>
    <cellStyle name="Vírgula 7 2 2 2 3 8" xfId="45515" xr:uid="{00000000-0005-0000-0000-0000B4B10000}"/>
    <cellStyle name="Vírgula 7 2 2 2 3 9" xfId="45516" xr:uid="{00000000-0005-0000-0000-0000B5B10000}"/>
    <cellStyle name="Vírgula 7 2 2 2 4" xfId="45517" xr:uid="{00000000-0005-0000-0000-0000B6B10000}"/>
    <cellStyle name="Vírgula 7 2 2 2 4 2" xfId="45518" xr:uid="{00000000-0005-0000-0000-0000B7B10000}"/>
    <cellStyle name="Vírgula 7 2 2 2 4 2 2" xfId="45519" xr:uid="{00000000-0005-0000-0000-0000B8B10000}"/>
    <cellStyle name="Vírgula 7 2 2 2 4 2 3" xfId="45520" xr:uid="{00000000-0005-0000-0000-0000B9B10000}"/>
    <cellStyle name="Vírgula 7 2 2 2 4 2 4" xfId="45521" xr:uid="{00000000-0005-0000-0000-0000BAB10000}"/>
    <cellStyle name="Vírgula 7 2 2 2 4 3" xfId="45522" xr:uid="{00000000-0005-0000-0000-0000BBB10000}"/>
    <cellStyle name="Vírgula 7 2 2 2 4 3 2" xfId="45523" xr:uid="{00000000-0005-0000-0000-0000BCB10000}"/>
    <cellStyle name="Vírgula 7 2 2 2 4 3 3" xfId="45524" xr:uid="{00000000-0005-0000-0000-0000BDB10000}"/>
    <cellStyle name="Vírgula 7 2 2 2 4 4" xfId="45525" xr:uid="{00000000-0005-0000-0000-0000BEB10000}"/>
    <cellStyle name="Vírgula 7 2 2 2 4 5" xfId="45526" xr:uid="{00000000-0005-0000-0000-0000BFB10000}"/>
    <cellStyle name="Vírgula 7 2 2 2 4 6" xfId="45527" xr:uid="{00000000-0005-0000-0000-0000C0B10000}"/>
    <cellStyle name="Vírgula 7 2 2 2 5" xfId="45528" xr:uid="{00000000-0005-0000-0000-0000C1B10000}"/>
    <cellStyle name="Vírgula 7 2 2 2 5 2" xfId="45529" xr:uid="{00000000-0005-0000-0000-0000C2B10000}"/>
    <cellStyle name="Vírgula 7 2 2 2 5 3" xfId="45530" xr:uid="{00000000-0005-0000-0000-0000C3B10000}"/>
    <cellStyle name="Vírgula 7 2 2 2 5 4" xfId="45531" xr:uid="{00000000-0005-0000-0000-0000C4B10000}"/>
    <cellStyle name="Vírgula 7 2 2 2 6" xfId="45532" xr:uid="{00000000-0005-0000-0000-0000C5B10000}"/>
    <cellStyle name="Vírgula 7 2 2 2 6 2" xfId="45533" xr:uid="{00000000-0005-0000-0000-0000C6B10000}"/>
    <cellStyle name="Vírgula 7 2 2 2 6 3" xfId="45534" xr:uid="{00000000-0005-0000-0000-0000C7B10000}"/>
    <cellStyle name="Vírgula 7 2 2 2 6 4" xfId="45535" xr:uid="{00000000-0005-0000-0000-0000C8B10000}"/>
    <cellStyle name="Vírgula 7 2 2 2 7" xfId="45536" xr:uid="{00000000-0005-0000-0000-0000C9B10000}"/>
    <cellStyle name="Vírgula 7 2 2 2 7 2" xfId="45537" xr:uid="{00000000-0005-0000-0000-0000CAB10000}"/>
    <cellStyle name="Vírgula 7 2 2 2 7 3" xfId="45538" xr:uid="{00000000-0005-0000-0000-0000CBB10000}"/>
    <cellStyle name="Vírgula 7 2 2 2 7 4" xfId="45539" xr:uid="{00000000-0005-0000-0000-0000CCB10000}"/>
    <cellStyle name="Vírgula 7 2 2 2 8" xfId="45540" xr:uid="{00000000-0005-0000-0000-0000CDB10000}"/>
    <cellStyle name="Vírgula 7 2 2 2 8 2" xfId="45541" xr:uid="{00000000-0005-0000-0000-0000CEB10000}"/>
    <cellStyle name="Vírgula 7 2 2 2 8 3" xfId="45542" xr:uid="{00000000-0005-0000-0000-0000CFB10000}"/>
    <cellStyle name="Vírgula 7 2 2 2 9" xfId="45543" xr:uid="{00000000-0005-0000-0000-0000D0B10000}"/>
    <cellStyle name="Vírgula 7 2 2 3" xfId="45544" xr:uid="{00000000-0005-0000-0000-0000D1B10000}"/>
    <cellStyle name="Vírgula 7 2 2 3 10" xfId="45545" xr:uid="{00000000-0005-0000-0000-0000D2B10000}"/>
    <cellStyle name="Vírgula 7 2 2 3 2" xfId="45546" xr:uid="{00000000-0005-0000-0000-0000D3B10000}"/>
    <cellStyle name="Vírgula 7 2 2 3 2 2" xfId="45547" xr:uid="{00000000-0005-0000-0000-0000D4B10000}"/>
    <cellStyle name="Vírgula 7 2 2 3 2 2 2" xfId="45548" xr:uid="{00000000-0005-0000-0000-0000D5B10000}"/>
    <cellStyle name="Vírgula 7 2 2 3 2 2 2 2" xfId="45549" xr:uid="{00000000-0005-0000-0000-0000D6B10000}"/>
    <cellStyle name="Vírgula 7 2 2 3 2 2 2 3" xfId="45550" xr:uid="{00000000-0005-0000-0000-0000D7B10000}"/>
    <cellStyle name="Vírgula 7 2 2 3 2 2 2 4" xfId="45551" xr:uid="{00000000-0005-0000-0000-0000D8B10000}"/>
    <cellStyle name="Vírgula 7 2 2 3 2 2 3" xfId="45552" xr:uid="{00000000-0005-0000-0000-0000D9B10000}"/>
    <cellStyle name="Vírgula 7 2 2 3 2 2 3 2" xfId="45553" xr:uid="{00000000-0005-0000-0000-0000DAB10000}"/>
    <cellStyle name="Vírgula 7 2 2 3 2 2 3 3" xfId="45554" xr:uid="{00000000-0005-0000-0000-0000DBB10000}"/>
    <cellStyle name="Vírgula 7 2 2 3 2 2 4" xfId="45555" xr:uid="{00000000-0005-0000-0000-0000DCB10000}"/>
    <cellStyle name="Vírgula 7 2 2 3 2 2 5" xfId="45556" xr:uid="{00000000-0005-0000-0000-0000DDB10000}"/>
    <cellStyle name="Vírgula 7 2 2 3 2 2 6" xfId="45557" xr:uid="{00000000-0005-0000-0000-0000DEB10000}"/>
    <cellStyle name="Vírgula 7 2 2 3 2 3" xfId="45558" xr:uid="{00000000-0005-0000-0000-0000DFB10000}"/>
    <cellStyle name="Vírgula 7 2 2 3 2 3 2" xfId="45559" xr:uid="{00000000-0005-0000-0000-0000E0B10000}"/>
    <cellStyle name="Vírgula 7 2 2 3 2 3 3" xfId="45560" xr:uid="{00000000-0005-0000-0000-0000E1B10000}"/>
    <cellStyle name="Vírgula 7 2 2 3 2 3 4" xfId="45561" xr:uid="{00000000-0005-0000-0000-0000E2B10000}"/>
    <cellStyle name="Vírgula 7 2 2 3 2 4" xfId="45562" xr:uid="{00000000-0005-0000-0000-0000E3B10000}"/>
    <cellStyle name="Vírgula 7 2 2 3 2 4 2" xfId="45563" xr:uid="{00000000-0005-0000-0000-0000E4B10000}"/>
    <cellStyle name="Vírgula 7 2 2 3 2 4 3" xfId="45564" xr:uid="{00000000-0005-0000-0000-0000E5B10000}"/>
    <cellStyle name="Vírgula 7 2 2 3 2 4 4" xfId="45565" xr:uid="{00000000-0005-0000-0000-0000E6B10000}"/>
    <cellStyle name="Vírgula 7 2 2 3 2 5" xfId="45566" xr:uid="{00000000-0005-0000-0000-0000E7B10000}"/>
    <cellStyle name="Vírgula 7 2 2 3 2 5 2" xfId="45567" xr:uid="{00000000-0005-0000-0000-0000E8B10000}"/>
    <cellStyle name="Vírgula 7 2 2 3 2 5 3" xfId="45568" xr:uid="{00000000-0005-0000-0000-0000E9B10000}"/>
    <cellStyle name="Vírgula 7 2 2 3 2 5 4" xfId="45569" xr:uid="{00000000-0005-0000-0000-0000EAB10000}"/>
    <cellStyle name="Vírgula 7 2 2 3 2 6" xfId="45570" xr:uid="{00000000-0005-0000-0000-0000EBB10000}"/>
    <cellStyle name="Vírgula 7 2 2 3 2 6 2" xfId="45571" xr:uid="{00000000-0005-0000-0000-0000ECB10000}"/>
    <cellStyle name="Vírgula 7 2 2 3 2 6 3" xfId="45572" xr:uid="{00000000-0005-0000-0000-0000EDB10000}"/>
    <cellStyle name="Vírgula 7 2 2 3 2 7" xfId="45573" xr:uid="{00000000-0005-0000-0000-0000EEB10000}"/>
    <cellStyle name="Vírgula 7 2 2 3 2 8" xfId="45574" xr:uid="{00000000-0005-0000-0000-0000EFB10000}"/>
    <cellStyle name="Vírgula 7 2 2 3 2 9" xfId="45575" xr:uid="{00000000-0005-0000-0000-0000F0B10000}"/>
    <cellStyle name="Vírgula 7 2 2 3 3" xfId="45576" xr:uid="{00000000-0005-0000-0000-0000F1B10000}"/>
    <cellStyle name="Vírgula 7 2 2 3 3 2" xfId="45577" xr:uid="{00000000-0005-0000-0000-0000F2B10000}"/>
    <cellStyle name="Vírgula 7 2 2 3 3 2 2" xfId="45578" xr:uid="{00000000-0005-0000-0000-0000F3B10000}"/>
    <cellStyle name="Vírgula 7 2 2 3 3 2 3" xfId="45579" xr:uid="{00000000-0005-0000-0000-0000F4B10000}"/>
    <cellStyle name="Vírgula 7 2 2 3 3 2 4" xfId="45580" xr:uid="{00000000-0005-0000-0000-0000F5B10000}"/>
    <cellStyle name="Vírgula 7 2 2 3 3 3" xfId="45581" xr:uid="{00000000-0005-0000-0000-0000F6B10000}"/>
    <cellStyle name="Vírgula 7 2 2 3 3 3 2" xfId="45582" xr:uid="{00000000-0005-0000-0000-0000F7B10000}"/>
    <cellStyle name="Vírgula 7 2 2 3 3 3 3" xfId="45583" xr:uid="{00000000-0005-0000-0000-0000F8B10000}"/>
    <cellStyle name="Vírgula 7 2 2 3 3 4" xfId="45584" xr:uid="{00000000-0005-0000-0000-0000F9B10000}"/>
    <cellStyle name="Vírgula 7 2 2 3 3 5" xfId="45585" xr:uid="{00000000-0005-0000-0000-0000FAB10000}"/>
    <cellStyle name="Vírgula 7 2 2 3 3 6" xfId="45586" xr:uid="{00000000-0005-0000-0000-0000FBB10000}"/>
    <cellStyle name="Vírgula 7 2 2 3 4" xfId="45587" xr:uid="{00000000-0005-0000-0000-0000FCB10000}"/>
    <cellStyle name="Vírgula 7 2 2 3 4 2" xfId="45588" xr:uid="{00000000-0005-0000-0000-0000FDB10000}"/>
    <cellStyle name="Vírgula 7 2 2 3 4 3" xfId="45589" xr:uid="{00000000-0005-0000-0000-0000FEB10000}"/>
    <cellStyle name="Vírgula 7 2 2 3 4 4" xfId="45590" xr:uid="{00000000-0005-0000-0000-0000FFB10000}"/>
    <cellStyle name="Vírgula 7 2 2 3 5" xfId="45591" xr:uid="{00000000-0005-0000-0000-000000B20000}"/>
    <cellStyle name="Vírgula 7 2 2 3 5 2" xfId="45592" xr:uid="{00000000-0005-0000-0000-000001B20000}"/>
    <cellStyle name="Vírgula 7 2 2 3 5 3" xfId="45593" xr:uid="{00000000-0005-0000-0000-000002B20000}"/>
    <cellStyle name="Vírgula 7 2 2 3 5 4" xfId="45594" xr:uid="{00000000-0005-0000-0000-000003B20000}"/>
    <cellStyle name="Vírgula 7 2 2 3 6" xfId="45595" xr:uid="{00000000-0005-0000-0000-000004B20000}"/>
    <cellStyle name="Vírgula 7 2 2 3 6 2" xfId="45596" xr:uid="{00000000-0005-0000-0000-000005B20000}"/>
    <cellStyle name="Vírgula 7 2 2 3 6 3" xfId="45597" xr:uid="{00000000-0005-0000-0000-000006B20000}"/>
    <cellStyle name="Vírgula 7 2 2 3 6 4" xfId="45598" xr:uid="{00000000-0005-0000-0000-000007B20000}"/>
    <cellStyle name="Vírgula 7 2 2 3 7" xfId="45599" xr:uid="{00000000-0005-0000-0000-000008B20000}"/>
    <cellStyle name="Vírgula 7 2 2 3 7 2" xfId="45600" xr:uid="{00000000-0005-0000-0000-000009B20000}"/>
    <cellStyle name="Vírgula 7 2 2 3 7 3" xfId="45601" xr:uid="{00000000-0005-0000-0000-00000AB20000}"/>
    <cellStyle name="Vírgula 7 2 2 3 8" xfId="45602" xr:uid="{00000000-0005-0000-0000-00000BB20000}"/>
    <cellStyle name="Vírgula 7 2 2 3 9" xfId="45603" xr:uid="{00000000-0005-0000-0000-00000CB20000}"/>
    <cellStyle name="Vírgula 7 2 2 4" xfId="45604" xr:uid="{00000000-0005-0000-0000-00000DB20000}"/>
    <cellStyle name="Vírgula 7 2 2 4 2" xfId="45605" xr:uid="{00000000-0005-0000-0000-00000EB20000}"/>
    <cellStyle name="Vírgula 7 2 2 4 2 2" xfId="45606" xr:uid="{00000000-0005-0000-0000-00000FB20000}"/>
    <cellStyle name="Vírgula 7 2 2 4 2 2 2" xfId="45607" xr:uid="{00000000-0005-0000-0000-000010B20000}"/>
    <cellStyle name="Vírgula 7 2 2 4 2 2 3" xfId="45608" xr:uid="{00000000-0005-0000-0000-000011B20000}"/>
    <cellStyle name="Vírgula 7 2 2 4 2 2 4" xfId="45609" xr:uid="{00000000-0005-0000-0000-000012B20000}"/>
    <cellStyle name="Vírgula 7 2 2 4 2 3" xfId="45610" xr:uid="{00000000-0005-0000-0000-000013B20000}"/>
    <cellStyle name="Vírgula 7 2 2 4 2 3 2" xfId="45611" xr:uid="{00000000-0005-0000-0000-000014B20000}"/>
    <cellStyle name="Vírgula 7 2 2 4 2 3 3" xfId="45612" xr:uid="{00000000-0005-0000-0000-000015B20000}"/>
    <cellStyle name="Vírgula 7 2 2 4 2 4" xfId="45613" xr:uid="{00000000-0005-0000-0000-000016B20000}"/>
    <cellStyle name="Vírgula 7 2 2 4 2 5" xfId="45614" xr:uid="{00000000-0005-0000-0000-000017B20000}"/>
    <cellStyle name="Vírgula 7 2 2 4 2 6" xfId="45615" xr:uid="{00000000-0005-0000-0000-000018B20000}"/>
    <cellStyle name="Vírgula 7 2 2 4 3" xfId="45616" xr:uid="{00000000-0005-0000-0000-000019B20000}"/>
    <cellStyle name="Vírgula 7 2 2 4 3 2" xfId="45617" xr:uid="{00000000-0005-0000-0000-00001AB20000}"/>
    <cellStyle name="Vírgula 7 2 2 4 3 3" xfId="45618" xr:uid="{00000000-0005-0000-0000-00001BB20000}"/>
    <cellStyle name="Vírgula 7 2 2 4 3 4" xfId="45619" xr:uid="{00000000-0005-0000-0000-00001CB20000}"/>
    <cellStyle name="Vírgula 7 2 2 4 4" xfId="45620" xr:uid="{00000000-0005-0000-0000-00001DB20000}"/>
    <cellStyle name="Vírgula 7 2 2 4 4 2" xfId="45621" xr:uid="{00000000-0005-0000-0000-00001EB20000}"/>
    <cellStyle name="Vírgula 7 2 2 4 4 3" xfId="45622" xr:uid="{00000000-0005-0000-0000-00001FB20000}"/>
    <cellStyle name="Vírgula 7 2 2 4 4 4" xfId="45623" xr:uid="{00000000-0005-0000-0000-000020B20000}"/>
    <cellStyle name="Vírgula 7 2 2 4 5" xfId="45624" xr:uid="{00000000-0005-0000-0000-000021B20000}"/>
    <cellStyle name="Vírgula 7 2 2 4 5 2" xfId="45625" xr:uid="{00000000-0005-0000-0000-000022B20000}"/>
    <cellStyle name="Vírgula 7 2 2 4 5 3" xfId="45626" xr:uid="{00000000-0005-0000-0000-000023B20000}"/>
    <cellStyle name="Vírgula 7 2 2 4 5 4" xfId="45627" xr:uid="{00000000-0005-0000-0000-000024B20000}"/>
    <cellStyle name="Vírgula 7 2 2 4 6" xfId="45628" xr:uid="{00000000-0005-0000-0000-000025B20000}"/>
    <cellStyle name="Vírgula 7 2 2 4 6 2" xfId="45629" xr:uid="{00000000-0005-0000-0000-000026B20000}"/>
    <cellStyle name="Vírgula 7 2 2 4 6 3" xfId="45630" xr:uid="{00000000-0005-0000-0000-000027B20000}"/>
    <cellStyle name="Vírgula 7 2 2 4 7" xfId="45631" xr:uid="{00000000-0005-0000-0000-000028B20000}"/>
    <cellStyle name="Vírgula 7 2 2 4 8" xfId="45632" xr:uid="{00000000-0005-0000-0000-000029B20000}"/>
    <cellStyle name="Vírgula 7 2 2 4 9" xfId="45633" xr:uid="{00000000-0005-0000-0000-00002AB20000}"/>
    <cellStyle name="Vírgula 7 2 2 5" xfId="45634" xr:uid="{00000000-0005-0000-0000-00002BB20000}"/>
    <cellStyle name="Vírgula 7 2 2 5 2" xfId="45635" xr:uid="{00000000-0005-0000-0000-00002CB20000}"/>
    <cellStyle name="Vírgula 7 2 2 5 2 2" xfId="45636" xr:uid="{00000000-0005-0000-0000-00002DB20000}"/>
    <cellStyle name="Vírgula 7 2 2 5 2 2 2" xfId="45637" xr:uid="{00000000-0005-0000-0000-00002EB20000}"/>
    <cellStyle name="Vírgula 7 2 2 5 2 2 3" xfId="45638" xr:uid="{00000000-0005-0000-0000-00002FB20000}"/>
    <cellStyle name="Vírgula 7 2 2 5 2 2 4" xfId="45639" xr:uid="{00000000-0005-0000-0000-000030B20000}"/>
    <cellStyle name="Vírgula 7 2 2 5 2 3" xfId="45640" xr:uid="{00000000-0005-0000-0000-000031B20000}"/>
    <cellStyle name="Vírgula 7 2 2 5 2 3 2" xfId="45641" xr:uid="{00000000-0005-0000-0000-000032B20000}"/>
    <cellStyle name="Vírgula 7 2 2 5 2 3 3" xfId="45642" xr:uid="{00000000-0005-0000-0000-000033B20000}"/>
    <cellStyle name="Vírgula 7 2 2 5 2 4" xfId="45643" xr:uid="{00000000-0005-0000-0000-000034B20000}"/>
    <cellStyle name="Vírgula 7 2 2 5 2 5" xfId="45644" xr:uid="{00000000-0005-0000-0000-000035B20000}"/>
    <cellStyle name="Vírgula 7 2 2 5 2 6" xfId="45645" xr:uid="{00000000-0005-0000-0000-000036B20000}"/>
    <cellStyle name="Vírgula 7 2 2 5 3" xfId="45646" xr:uid="{00000000-0005-0000-0000-000037B20000}"/>
    <cellStyle name="Vírgula 7 2 2 5 3 2" xfId="45647" xr:uid="{00000000-0005-0000-0000-000038B20000}"/>
    <cellStyle name="Vírgula 7 2 2 5 3 3" xfId="45648" xr:uid="{00000000-0005-0000-0000-000039B20000}"/>
    <cellStyle name="Vírgula 7 2 2 5 3 4" xfId="45649" xr:uid="{00000000-0005-0000-0000-00003AB20000}"/>
    <cellStyle name="Vírgula 7 2 2 5 4" xfId="45650" xr:uid="{00000000-0005-0000-0000-00003BB20000}"/>
    <cellStyle name="Vírgula 7 2 2 5 4 2" xfId="45651" xr:uid="{00000000-0005-0000-0000-00003CB20000}"/>
    <cellStyle name="Vírgula 7 2 2 5 4 3" xfId="45652" xr:uid="{00000000-0005-0000-0000-00003DB20000}"/>
    <cellStyle name="Vírgula 7 2 2 5 4 4" xfId="45653" xr:uid="{00000000-0005-0000-0000-00003EB20000}"/>
    <cellStyle name="Vírgula 7 2 2 5 5" xfId="45654" xr:uid="{00000000-0005-0000-0000-00003FB20000}"/>
    <cellStyle name="Vírgula 7 2 2 5 5 2" xfId="45655" xr:uid="{00000000-0005-0000-0000-000040B20000}"/>
    <cellStyle name="Vírgula 7 2 2 5 5 3" xfId="45656" xr:uid="{00000000-0005-0000-0000-000041B20000}"/>
    <cellStyle name="Vírgula 7 2 2 5 5 4" xfId="45657" xr:uid="{00000000-0005-0000-0000-000042B20000}"/>
    <cellStyle name="Vírgula 7 2 2 5 6" xfId="45658" xr:uid="{00000000-0005-0000-0000-000043B20000}"/>
    <cellStyle name="Vírgula 7 2 2 5 6 2" xfId="45659" xr:uid="{00000000-0005-0000-0000-000044B20000}"/>
    <cellStyle name="Vírgula 7 2 2 5 6 3" xfId="45660" xr:uid="{00000000-0005-0000-0000-000045B20000}"/>
    <cellStyle name="Vírgula 7 2 2 5 7" xfId="45661" xr:uid="{00000000-0005-0000-0000-000046B20000}"/>
    <cellStyle name="Vírgula 7 2 2 5 8" xfId="45662" xr:uid="{00000000-0005-0000-0000-000047B20000}"/>
    <cellStyle name="Vírgula 7 2 2 5 9" xfId="45663" xr:uid="{00000000-0005-0000-0000-000048B20000}"/>
    <cellStyle name="Vírgula 7 2 2 6" xfId="45664" xr:uid="{00000000-0005-0000-0000-000049B20000}"/>
    <cellStyle name="Vírgula 7 2 2 6 2" xfId="45665" xr:uid="{00000000-0005-0000-0000-00004AB20000}"/>
    <cellStyle name="Vírgula 7 2 2 6 2 2" xfId="45666" xr:uid="{00000000-0005-0000-0000-00004BB20000}"/>
    <cellStyle name="Vírgula 7 2 2 6 2 2 2" xfId="45667" xr:uid="{00000000-0005-0000-0000-00004CB20000}"/>
    <cellStyle name="Vírgula 7 2 2 6 2 2 3" xfId="45668" xr:uid="{00000000-0005-0000-0000-00004DB20000}"/>
    <cellStyle name="Vírgula 7 2 2 6 2 2 4" xfId="45669" xr:uid="{00000000-0005-0000-0000-00004EB20000}"/>
    <cellStyle name="Vírgula 7 2 2 6 2 3" xfId="45670" xr:uid="{00000000-0005-0000-0000-00004FB20000}"/>
    <cellStyle name="Vírgula 7 2 2 6 2 3 2" xfId="45671" xr:uid="{00000000-0005-0000-0000-000050B20000}"/>
    <cellStyle name="Vírgula 7 2 2 6 2 3 3" xfId="45672" xr:uid="{00000000-0005-0000-0000-000051B20000}"/>
    <cellStyle name="Vírgula 7 2 2 6 2 4" xfId="45673" xr:uid="{00000000-0005-0000-0000-000052B20000}"/>
    <cellStyle name="Vírgula 7 2 2 6 2 5" xfId="45674" xr:uid="{00000000-0005-0000-0000-000053B20000}"/>
    <cellStyle name="Vírgula 7 2 2 6 2 6" xfId="45675" xr:uid="{00000000-0005-0000-0000-000054B20000}"/>
    <cellStyle name="Vírgula 7 2 2 6 3" xfId="45676" xr:uid="{00000000-0005-0000-0000-000055B20000}"/>
    <cellStyle name="Vírgula 7 2 2 6 3 2" xfId="45677" xr:uid="{00000000-0005-0000-0000-000056B20000}"/>
    <cellStyle name="Vírgula 7 2 2 6 3 3" xfId="45678" xr:uid="{00000000-0005-0000-0000-000057B20000}"/>
    <cellStyle name="Vírgula 7 2 2 6 3 4" xfId="45679" xr:uid="{00000000-0005-0000-0000-000058B20000}"/>
    <cellStyle name="Vírgula 7 2 2 6 4" xfId="45680" xr:uid="{00000000-0005-0000-0000-000059B20000}"/>
    <cellStyle name="Vírgula 7 2 2 6 4 2" xfId="45681" xr:uid="{00000000-0005-0000-0000-00005AB20000}"/>
    <cellStyle name="Vírgula 7 2 2 6 4 3" xfId="45682" xr:uid="{00000000-0005-0000-0000-00005BB20000}"/>
    <cellStyle name="Vírgula 7 2 2 6 4 4" xfId="45683" xr:uid="{00000000-0005-0000-0000-00005CB20000}"/>
    <cellStyle name="Vírgula 7 2 2 6 5" xfId="45684" xr:uid="{00000000-0005-0000-0000-00005DB20000}"/>
    <cellStyle name="Vírgula 7 2 2 6 5 2" xfId="45685" xr:uid="{00000000-0005-0000-0000-00005EB20000}"/>
    <cellStyle name="Vírgula 7 2 2 6 5 3" xfId="45686" xr:uid="{00000000-0005-0000-0000-00005FB20000}"/>
    <cellStyle name="Vírgula 7 2 2 6 6" xfId="45687" xr:uid="{00000000-0005-0000-0000-000060B20000}"/>
    <cellStyle name="Vírgula 7 2 2 6 7" xfId="45688" xr:uid="{00000000-0005-0000-0000-000061B20000}"/>
    <cellStyle name="Vírgula 7 2 2 6 8" xfId="45689" xr:uid="{00000000-0005-0000-0000-000062B20000}"/>
    <cellStyle name="Vírgula 7 2 2 7" xfId="45690" xr:uid="{00000000-0005-0000-0000-000063B20000}"/>
    <cellStyle name="Vírgula 7 2 2 7 2" xfId="45691" xr:uid="{00000000-0005-0000-0000-000064B20000}"/>
    <cellStyle name="Vírgula 7 2 2 7 2 2" xfId="45692" xr:uid="{00000000-0005-0000-0000-000065B20000}"/>
    <cellStyle name="Vírgula 7 2 2 7 2 3" xfId="45693" xr:uid="{00000000-0005-0000-0000-000066B20000}"/>
    <cellStyle name="Vírgula 7 2 2 7 2 4" xfId="45694" xr:uid="{00000000-0005-0000-0000-000067B20000}"/>
    <cellStyle name="Vírgula 7 2 2 7 3" xfId="45695" xr:uid="{00000000-0005-0000-0000-000068B20000}"/>
    <cellStyle name="Vírgula 7 2 2 7 3 2" xfId="45696" xr:uid="{00000000-0005-0000-0000-000069B20000}"/>
    <cellStyle name="Vírgula 7 2 2 7 3 3" xfId="45697" xr:uid="{00000000-0005-0000-0000-00006AB20000}"/>
    <cellStyle name="Vírgula 7 2 2 7 4" xfId="45698" xr:uid="{00000000-0005-0000-0000-00006BB20000}"/>
    <cellStyle name="Vírgula 7 2 2 7 5" xfId="45699" xr:uid="{00000000-0005-0000-0000-00006CB20000}"/>
    <cellStyle name="Vírgula 7 2 2 7 6" xfId="45700" xr:uid="{00000000-0005-0000-0000-00006DB20000}"/>
    <cellStyle name="Vírgula 7 2 2 8" xfId="45701" xr:uid="{00000000-0005-0000-0000-00006EB20000}"/>
    <cellStyle name="Vírgula 7 2 2 8 2" xfId="45702" xr:uid="{00000000-0005-0000-0000-00006FB20000}"/>
    <cellStyle name="Vírgula 7 2 2 8 3" xfId="45703" xr:uid="{00000000-0005-0000-0000-000070B20000}"/>
    <cellStyle name="Vírgula 7 2 2 8 4" xfId="45704" xr:uid="{00000000-0005-0000-0000-000071B20000}"/>
    <cellStyle name="Vírgula 7 2 2 9" xfId="45705" xr:uid="{00000000-0005-0000-0000-000072B20000}"/>
    <cellStyle name="Vírgula 7 2 2 9 2" xfId="45706" xr:uid="{00000000-0005-0000-0000-000073B20000}"/>
    <cellStyle name="Vírgula 7 2 2 9 3" xfId="45707" xr:uid="{00000000-0005-0000-0000-000074B20000}"/>
    <cellStyle name="Vírgula 7 2 2 9 4" xfId="45708" xr:uid="{00000000-0005-0000-0000-000075B20000}"/>
    <cellStyle name="Vírgula 7 2 3" xfId="338" xr:uid="{00000000-0005-0000-0000-000076B20000}"/>
    <cellStyle name="Vírgula 7 2 3 10" xfId="45709" xr:uid="{00000000-0005-0000-0000-000077B20000}"/>
    <cellStyle name="Vírgula 7 2 3 10 2" xfId="45710" xr:uid="{00000000-0005-0000-0000-000078B20000}"/>
    <cellStyle name="Vírgula 7 2 3 10 3" xfId="45711" xr:uid="{00000000-0005-0000-0000-000079B20000}"/>
    <cellStyle name="Vírgula 7 2 3 10 4" xfId="45712" xr:uid="{00000000-0005-0000-0000-00007AB20000}"/>
    <cellStyle name="Vírgula 7 2 3 11" xfId="45713" xr:uid="{00000000-0005-0000-0000-00007BB20000}"/>
    <cellStyle name="Vírgula 7 2 3 11 2" xfId="45714" xr:uid="{00000000-0005-0000-0000-00007CB20000}"/>
    <cellStyle name="Vírgula 7 2 3 11 3" xfId="45715" xr:uid="{00000000-0005-0000-0000-00007DB20000}"/>
    <cellStyle name="Vírgula 7 2 3 12" xfId="45716" xr:uid="{00000000-0005-0000-0000-00007EB20000}"/>
    <cellStyle name="Vírgula 7 2 3 13" xfId="45717" xr:uid="{00000000-0005-0000-0000-00007FB20000}"/>
    <cellStyle name="Vírgula 7 2 3 14" xfId="45718" xr:uid="{00000000-0005-0000-0000-000080B20000}"/>
    <cellStyle name="Vírgula 7 2 3 2" xfId="45719" xr:uid="{00000000-0005-0000-0000-000081B20000}"/>
    <cellStyle name="Vírgula 7 2 3 2 10" xfId="45720" xr:uid="{00000000-0005-0000-0000-000082B20000}"/>
    <cellStyle name="Vírgula 7 2 3 2 11" xfId="45721" xr:uid="{00000000-0005-0000-0000-000083B20000}"/>
    <cellStyle name="Vírgula 7 2 3 2 2" xfId="45722" xr:uid="{00000000-0005-0000-0000-000084B20000}"/>
    <cellStyle name="Vírgula 7 2 3 2 2 10" xfId="45723" xr:uid="{00000000-0005-0000-0000-000085B20000}"/>
    <cellStyle name="Vírgula 7 2 3 2 2 2" xfId="45724" xr:uid="{00000000-0005-0000-0000-000086B20000}"/>
    <cellStyle name="Vírgula 7 2 3 2 2 2 2" xfId="45725" xr:uid="{00000000-0005-0000-0000-000087B20000}"/>
    <cellStyle name="Vírgula 7 2 3 2 2 2 2 2" xfId="45726" xr:uid="{00000000-0005-0000-0000-000088B20000}"/>
    <cellStyle name="Vírgula 7 2 3 2 2 2 2 2 2" xfId="45727" xr:uid="{00000000-0005-0000-0000-000089B20000}"/>
    <cellStyle name="Vírgula 7 2 3 2 2 2 2 2 3" xfId="45728" xr:uid="{00000000-0005-0000-0000-00008AB20000}"/>
    <cellStyle name="Vírgula 7 2 3 2 2 2 2 2 4" xfId="45729" xr:uid="{00000000-0005-0000-0000-00008BB20000}"/>
    <cellStyle name="Vírgula 7 2 3 2 2 2 2 3" xfId="45730" xr:uid="{00000000-0005-0000-0000-00008CB20000}"/>
    <cellStyle name="Vírgula 7 2 3 2 2 2 2 3 2" xfId="45731" xr:uid="{00000000-0005-0000-0000-00008DB20000}"/>
    <cellStyle name="Vírgula 7 2 3 2 2 2 2 3 3" xfId="45732" xr:uid="{00000000-0005-0000-0000-00008EB20000}"/>
    <cellStyle name="Vírgula 7 2 3 2 2 2 2 4" xfId="45733" xr:uid="{00000000-0005-0000-0000-00008FB20000}"/>
    <cellStyle name="Vírgula 7 2 3 2 2 2 2 5" xfId="45734" xr:uid="{00000000-0005-0000-0000-000090B20000}"/>
    <cellStyle name="Vírgula 7 2 3 2 2 2 2 6" xfId="45735" xr:uid="{00000000-0005-0000-0000-000091B20000}"/>
    <cellStyle name="Vírgula 7 2 3 2 2 2 3" xfId="45736" xr:uid="{00000000-0005-0000-0000-000092B20000}"/>
    <cellStyle name="Vírgula 7 2 3 2 2 2 3 2" xfId="45737" xr:uid="{00000000-0005-0000-0000-000093B20000}"/>
    <cellStyle name="Vírgula 7 2 3 2 2 2 3 3" xfId="45738" xr:uid="{00000000-0005-0000-0000-000094B20000}"/>
    <cellStyle name="Vírgula 7 2 3 2 2 2 3 4" xfId="45739" xr:uid="{00000000-0005-0000-0000-000095B20000}"/>
    <cellStyle name="Vírgula 7 2 3 2 2 2 4" xfId="45740" xr:uid="{00000000-0005-0000-0000-000096B20000}"/>
    <cellStyle name="Vírgula 7 2 3 2 2 2 4 2" xfId="45741" xr:uid="{00000000-0005-0000-0000-000097B20000}"/>
    <cellStyle name="Vírgula 7 2 3 2 2 2 4 3" xfId="45742" xr:uid="{00000000-0005-0000-0000-000098B20000}"/>
    <cellStyle name="Vírgula 7 2 3 2 2 2 4 4" xfId="45743" xr:uid="{00000000-0005-0000-0000-000099B20000}"/>
    <cellStyle name="Vírgula 7 2 3 2 2 2 5" xfId="45744" xr:uid="{00000000-0005-0000-0000-00009AB20000}"/>
    <cellStyle name="Vírgula 7 2 3 2 2 2 5 2" xfId="45745" xr:uid="{00000000-0005-0000-0000-00009BB20000}"/>
    <cellStyle name="Vírgula 7 2 3 2 2 2 5 3" xfId="45746" xr:uid="{00000000-0005-0000-0000-00009CB20000}"/>
    <cellStyle name="Vírgula 7 2 3 2 2 2 5 4" xfId="45747" xr:uid="{00000000-0005-0000-0000-00009DB20000}"/>
    <cellStyle name="Vírgula 7 2 3 2 2 2 6" xfId="45748" xr:uid="{00000000-0005-0000-0000-00009EB20000}"/>
    <cellStyle name="Vírgula 7 2 3 2 2 2 6 2" xfId="45749" xr:uid="{00000000-0005-0000-0000-00009FB20000}"/>
    <cellStyle name="Vírgula 7 2 3 2 2 2 6 3" xfId="45750" xr:uid="{00000000-0005-0000-0000-0000A0B20000}"/>
    <cellStyle name="Vírgula 7 2 3 2 2 2 7" xfId="45751" xr:uid="{00000000-0005-0000-0000-0000A1B20000}"/>
    <cellStyle name="Vírgula 7 2 3 2 2 2 8" xfId="45752" xr:uid="{00000000-0005-0000-0000-0000A2B20000}"/>
    <cellStyle name="Vírgula 7 2 3 2 2 2 9" xfId="45753" xr:uid="{00000000-0005-0000-0000-0000A3B20000}"/>
    <cellStyle name="Vírgula 7 2 3 2 2 3" xfId="45754" xr:uid="{00000000-0005-0000-0000-0000A4B20000}"/>
    <cellStyle name="Vírgula 7 2 3 2 2 3 2" xfId="45755" xr:uid="{00000000-0005-0000-0000-0000A5B20000}"/>
    <cellStyle name="Vírgula 7 2 3 2 2 3 2 2" xfId="45756" xr:uid="{00000000-0005-0000-0000-0000A6B20000}"/>
    <cellStyle name="Vírgula 7 2 3 2 2 3 2 3" xfId="45757" xr:uid="{00000000-0005-0000-0000-0000A7B20000}"/>
    <cellStyle name="Vírgula 7 2 3 2 2 3 2 4" xfId="45758" xr:uid="{00000000-0005-0000-0000-0000A8B20000}"/>
    <cellStyle name="Vírgula 7 2 3 2 2 3 3" xfId="45759" xr:uid="{00000000-0005-0000-0000-0000A9B20000}"/>
    <cellStyle name="Vírgula 7 2 3 2 2 3 3 2" xfId="45760" xr:uid="{00000000-0005-0000-0000-0000AAB20000}"/>
    <cellStyle name="Vírgula 7 2 3 2 2 3 3 3" xfId="45761" xr:uid="{00000000-0005-0000-0000-0000ABB20000}"/>
    <cellStyle name="Vírgula 7 2 3 2 2 3 4" xfId="45762" xr:uid="{00000000-0005-0000-0000-0000ACB20000}"/>
    <cellStyle name="Vírgula 7 2 3 2 2 3 5" xfId="45763" xr:uid="{00000000-0005-0000-0000-0000ADB20000}"/>
    <cellStyle name="Vírgula 7 2 3 2 2 3 6" xfId="45764" xr:uid="{00000000-0005-0000-0000-0000AEB20000}"/>
    <cellStyle name="Vírgula 7 2 3 2 2 4" xfId="45765" xr:uid="{00000000-0005-0000-0000-0000AFB20000}"/>
    <cellStyle name="Vírgula 7 2 3 2 2 4 2" xfId="45766" xr:uid="{00000000-0005-0000-0000-0000B0B20000}"/>
    <cellStyle name="Vírgula 7 2 3 2 2 4 3" xfId="45767" xr:uid="{00000000-0005-0000-0000-0000B1B20000}"/>
    <cellStyle name="Vírgula 7 2 3 2 2 4 4" xfId="45768" xr:uid="{00000000-0005-0000-0000-0000B2B20000}"/>
    <cellStyle name="Vírgula 7 2 3 2 2 5" xfId="45769" xr:uid="{00000000-0005-0000-0000-0000B3B20000}"/>
    <cellStyle name="Vírgula 7 2 3 2 2 5 2" xfId="45770" xr:uid="{00000000-0005-0000-0000-0000B4B20000}"/>
    <cellStyle name="Vírgula 7 2 3 2 2 5 3" xfId="45771" xr:uid="{00000000-0005-0000-0000-0000B5B20000}"/>
    <cellStyle name="Vírgula 7 2 3 2 2 5 4" xfId="45772" xr:uid="{00000000-0005-0000-0000-0000B6B20000}"/>
    <cellStyle name="Vírgula 7 2 3 2 2 6" xfId="45773" xr:uid="{00000000-0005-0000-0000-0000B7B20000}"/>
    <cellStyle name="Vírgula 7 2 3 2 2 6 2" xfId="45774" xr:uid="{00000000-0005-0000-0000-0000B8B20000}"/>
    <cellStyle name="Vírgula 7 2 3 2 2 6 3" xfId="45775" xr:uid="{00000000-0005-0000-0000-0000B9B20000}"/>
    <cellStyle name="Vírgula 7 2 3 2 2 6 4" xfId="45776" xr:uid="{00000000-0005-0000-0000-0000BAB20000}"/>
    <cellStyle name="Vírgula 7 2 3 2 2 7" xfId="45777" xr:uid="{00000000-0005-0000-0000-0000BBB20000}"/>
    <cellStyle name="Vírgula 7 2 3 2 2 7 2" xfId="45778" xr:uid="{00000000-0005-0000-0000-0000BCB20000}"/>
    <cellStyle name="Vírgula 7 2 3 2 2 7 3" xfId="45779" xr:uid="{00000000-0005-0000-0000-0000BDB20000}"/>
    <cellStyle name="Vírgula 7 2 3 2 2 8" xfId="45780" xr:uid="{00000000-0005-0000-0000-0000BEB20000}"/>
    <cellStyle name="Vírgula 7 2 3 2 2 9" xfId="45781" xr:uid="{00000000-0005-0000-0000-0000BFB20000}"/>
    <cellStyle name="Vírgula 7 2 3 2 3" xfId="45782" xr:uid="{00000000-0005-0000-0000-0000C0B20000}"/>
    <cellStyle name="Vírgula 7 2 3 2 3 2" xfId="45783" xr:uid="{00000000-0005-0000-0000-0000C1B20000}"/>
    <cellStyle name="Vírgula 7 2 3 2 3 2 2" xfId="45784" xr:uid="{00000000-0005-0000-0000-0000C2B20000}"/>
    <cellStyle name="Vírgula 7 2 3 2 3 2 2 2" xfId="45785" xr:uid="{00000000-0005-0000-0000-0000C3B20000}"/>
    <cellStyle name="Vírgula 7 2 3 2 3 2 2 3" xfId="45786" xr:uid="{00000000-0005-0000-0000-0000C4B20000}"/>
    <cellStyle name="Vírgula 7 2 3 2 3 2 2 4" xfId="45787" xr:uid="{00000000-0005-0000-0000-0000C5B20000}"/>
    <cellStyle name="Vírgula 7 2 3 2 3 2 3" xfId="45788" xr:uid="{00000000-0005-0000-0000-0000C6B20000}"/>
    <cellStyle name="Vírgula 7 2 3 2 3 2 3 2" xfId="45789" xr:uid="{00000000-0005-0000-0000-0000C7B20000}"/>
    <cellStyle name="Vírgula 7 2 3 2 3 2 3 3" xfId="45790" xr:uid="{00000000-0005-0000-0000-0000C8B20000}"/>
    <cellStyle name="Vírgula 7 2 3 2 3 2 4" xfId="45791" xr:uid="{00000000-0005-0000-0000-0000C9B20000}"/>
    <cellStyle name="Vírgula 7 2 3 2 3 2 5" xfId="45792" xr:uid="{00000000-0005-0000-0000-0000CAB20000}"/>
    <cellStyle name="Vírgula 7 2 3 2 3 2 6" xfId="45793" xr:uid="{00000000-0005-0000-0000-0000CBB20000}"/>
    <cellStyle name="Vírgula 7 2 3 2 3 3" xfId="45794" xr:uid="{00000000-0005-0000-0000-0000CCB20000}"/>
    <cellStyle name="Vírgula 7 2 3 2 3 3 2" xfId="45795" xr:uid="{00000000-0005-0000-0000-0000CDB20000}"/>
    <cellStyle name="Vírgula 7 2 3 2 3 3 3" xfId="45796" xr:uid="{00000000-0005-0000-0000-0000CEB20000}"/>
    <cellStyle name="Vírgula 7 2 3 2 3 3 4" xfId="45797" xr:uid="{00000000-0005-0000-0000-0000CFB20000}"/>
    <cellStyle name="Vírgula 7 2 3 2 3 4" xfId="45798" xr:uid="{00000000-0005-0000-0000-0000D0B20000}"/>
    <cellStyle name="Vírgula 7 2 3 2 3 4 2" xfId="45799" xr:uid="{00000000-0005-0000-0000-0000D1B20000}"/>
    <cellStyle name="Vírgula 7 2 3 2 3 4 3" xfId="45800" xr:uid="{00000000-0005-0000-0000-0000D2B20000}"/>
    <cellStyle name="Vírgula 7 2 3 2 3 4 4" xfId="45801" xr:uid="{00000000-0005-0000-0000-0000D3B20000}"/>
    <cellStyle name="Vírgula 7 2 3 2 3 5" xfId="45802" xr:uid="{00000000-0005-0000-0000-0000D4B20000}"/>
    <cellStyle name="Vírgula 7 2 3 2 3 5 2" xfId="45803" xr:uid="{00000000-0005-0000-0000-0000D5B20000}"/>
    <cellStyle name="Vírgula 7 2 3 2 3 5 3" xfId="45804" xr:uid="{00000000-0005-0000-0000-0000D6B20000}"/>
    <cellStyle name="Vírgula 7 2 3 2 3 5 4" xfId="45805" xr:uid="{00000000-0005-0000-0000-0000D7B20000}"/>
    <cellStyle name="Vírgula 7 2 3 2 3 6" xfId="45806" xr:uid="{00000000-0005-0000-0000-0000D8B20000}"/>
    <cellStyle name="Vírgula 7 2 3 2 3 6 2" xfId="45807" xr:uid="{00000000-0005-0000-0000-0000D9B20000}"/>
    <cellStyle name="Vírgula 7 2 3 2 3 6 3" xfId="45808" xr:uid="{00000000-0005-0000-0000-0000DAB20000}"/>
    <cellStyle name="Vírgula 7 2 3 2 3 7" xfId="45809" xr:uid="{00000000-0005-0000-0000-0000DBB20000}"/>
    <cellStyle name="Vírgula 7 2 3 2 3 8" xfId="45810" xr:uid="{00000000-0005-0000-0000-0000DCB20000}"/>
    <cellStyle name="Vírgula 7 2 3 2 3 9" xfId="45811" xr:uid="{00000000-0005-0000-0000-0000DDB20000}"/>
    <cellStyle name="Vírgula 7 2 3 2 4" xfId="45812" xr:uid="{00000000-0005-0000-0000-0000DEB20000}"/>
    <cellStyle name="Vírgula 7 2 3 2 4 2" xfId="45813" xr:uid="{00000000-0005-0000-0000-0000DFB20000}"/>
    <cellStyle name="Vírgula 7 2 3 2 4 2 2" xfId="45814" xr:uid="{00000000-0005-0000-0000-0000E0B20000}"/>
    <cellStyle name="Vírgula 7 2 3 2 4 2 3" xfId="45815" xr:uid="{00000000-0005-0000-0000-0000E1B20000}"/>
    <cellStyle name="Vírgula 7 2 3 2 4 2 4" xfId="45816" xr:uid="{00000000-0005-0000-0000-0000E2B20000}"/>
    <cellStyle name="Vírgula 7 2 3 2 4 3" xfId="45817" xr:uid="{00000000-0005-0000-0000-0000E3B20000}"/>
    <cellStyle name="Vírgula 7 2 3 2 4 3 2" xfId="45818" xr:uid="{00000000-0005-0000-0000-0000E4B20000}"/>
    <cellStyle name="Vírgula 7 2 3 2 4 3 3" xfId="45819" xr:uid="{00000000-0005-0000-0000-0000E5B20000}"/>
    <cellStyle name="Vírgula 7 2 3 2 4 4" xfId="45820" xr:uid="{00000000-0005-0000-0000-0000E6B20000}"/>
    <cellStyle name="Vírgula 7 2 3 2 4 5" xfId="45821" xr:uid="{00000000-0005-0000-0000-0000E7B20000}"/>
    <cellStyle name="Vírgula 7 2 3 2 4 6" xfId="45822" xr:uid="{00000000-0005-0000-0000-0000E8B20000}"/>
    <cellStyle name="Vírgula 7 2 3 2 5" xfId="45823" xr:uid="{00000000-0005-0000-0000-0000E9B20000}"/>
    <cellStyle name="Vírgula 7 2 3 2 5 2" xfId="45824" xr:uid="{00000000-0005-0000-0000-0000EAB20000}"/>
    <cellStyle name="Vírgula 7 2 3 2 5 3" xfId="45825" xr:uid="{00000000-0005-0000-0000-0000EBB20000}"/>
    <cellStyle name="Vírgula 7 2 3 2 5 4" xfId="45826" xr:uid="{00000000-0005-0000-0000-0000ECB20000}"/>
    <cellStyle name="Vírgula 7 2 3 2 6" xfId="45827" xr:uid="{00000000-0005-0000-0000-0000EDB20000}"/>
    <cellStyle name="Vírgula 7 2 3 2 6 2" xfId="45828" xr:uid="{00000000-0005-0000-0000-0000EEB20000}"/>
    <cellStyle name="Vírgula 7 2 3 2 6 3" xfId="45829" xr:uid="{00000000-0005-0000-0000-0000EFB20000}"/>
    <cellStyle name="Vírgula 7 2 3 2 6 4" xfId="45830" xr:uid="{00000000-0005-0000-0000-0000F0B20000}"/>
    <cellStyle name="Vírgula 7 2 3 2 7" xfId="45831" xr:uid="{00000000-0005-0000-0000-0000F1B20000}"/>
    <cellStyle name="Vírgula 7 2 3 2 7 2" xfId="45832" xr:uid="{00000000-0005-0000-0000-0000F2B20000}"/>
    <cellStyle name="Vírgula 7 2 3 2 7 3" xfId="45833" xr:uid="{00000000-0005-0000-0000-0000F3B20000}"/>
    <cellStyle name="Vírgula 7 2 3 2 7 4" xfId="45834" xr:uid="{00000000-0005-0000-0000-0000F4B20000}"/>
    <cellStyle name="Vírgula 7 2 3 2 8" xfId="45835" xr:uid="{00000000-0005-0000-0000-0000F5B20000}"/>
    <cellStyle name="Vírgula 7 2 3 2 8 2" xfId="45836" xr:uid="{00000000-0005-0000-0000-0000F6B20000}"/>
    <cellStyle name="Vírgula 7 2 3 2 8 3" xfId="45837" xr:uid="{00000000-0005-0000-0000-0000F7B20000}"/>
    <cellStyle name="Vírgula 7 2 3 2 9" xfId="45838" xr:uid="{00000000-0005-0000-0000-0000F8B20000}"/>
    <cellStyle name="Vírgula 7 2 3 3" xfId="45839" xr:uid="{00000000-0005-0000-0000-0000F9B20000}"/>
    <cellStyle name="Vírgula 7 2 3 3 10" xfId="45840" xr:uid="{00000000-0005-0000-0000-0000FAB20000}"/>
    <cellStyle name="Vírgula 7 2 3 3 2" xfId="45841" xr:uid="{00000000-0005-0000-0000-0000FBB20000}"/>
    <cellStyle name="Vírgula 7 2 3 3 2 2" xfId="45842" xr:uid="{00000000-0005-0000-0000-0000FCB20000}"/>
    <cellStyle name="Vírgula 7 2 3 3 2 2 2" xfId="45843" xr:uid="{00000000-0005-0000-0000-0000FDB20000}"/>
    <cellStyle name="Vírgula 7 2 3 3 2 2 2 2" xfId="45844" xr:uid="{00000000-0005-0000-0000-0000FEB20000}"/>
    <cellStyle name="Vírgula 7 2 3 3 2 2 2 3" xfId="45845" xr:uid="{00000000-0005-0000-0000-0000FFB20000}"/>
    <cellStyle name="Vírgula 7 2 3 3 2 2 2 4" xfId="45846" xr:uid="{00000000-0005-0000-0000-000000B30000}"/>
    <cellStyle name="Vírgula 7 2 3 3 2 2 3" xfId="45847" xr:uid="{00000000-0005-0000-0000-000001B30000}"/>
    <cellStyle name="Vírgula 7 2 3 3 2 2 3 2" xfId="45848" xr:uid="{00000000-0005-0000-0000-000002B30000}"/>
    <cellStyle name="Vírgula 7 2 3 3 2 2 3 3" xfId="45849" xr:uid="{00000000-0005-0000-0000-000003B30000}"/>
    <cellStyle name="Vírgula 7 2 3 3 2 2 4" xfId="45850" xr:uid="{00000000-0005-0000-0000-000004B30000}"/>
    <cellStyle name="Vírgula 7 2 3 3 2 2 5" xfId="45851" xr:uid="{00000000-0005-0000-0000-000005B30000}"/>
    <cellStyle name="Vírgula 7 2 3 3 2 2 6" xfId="45852" xr:uid="{00000000-0005-0000-0000-000006B30000}"/>
    <cellStyle name="Vírgula 7 2 3 3 2 3" xfId="45853" xr:uid="{00000000-0005-0000-0000-000007B30000}"/>
    <cellStyle name="Vírgula 7 2 3 3 2 3 2" xfId="45854" xr:uid="{00000000-0005-0000-0000-000008B30000}"/>
    <cellStyle name="Vírgula 7 2 3 3 2 3 3" xfId="45855" xr:uid="{00000000-0005-0000-0000-000009B30000}"/>
    <cellStyle name="Vírgula 7 2 3 3 2 3 4" xfId="45856" xr:uid="{00000000-0005-0000-0000-00000AB30000}"/>
    <cellStyle name="Vírgula 7 2 3 3 2 4" xfId="45857" xr:uid="{00000000-0005-0000-0000-00000BB30000}"/>
    <cellStyle name="Vírgula 7 2 3 3 2 4 2" xfId="45858" xr:uid="{00000000-0005-0000-0000-00000CB30000}"/>
    <cellStyle name="Vírgula 7 2 3 3 2 4 3" xfId="45859" xr:uid="{00000000-0005-0000-0000-00000DB30000}"/>
    <cellStyle name="Vírgula 7 2 3 3 2 4 4" xfId="45860" xr:uid="{00000000-0005-0000-0000-00000EB30000}"/>
    <cellStyle name="Vírgula 7 2 3 3 2 5" xfId="45861" xr:uid="{00000000-0005-0000-0000-00000FB30000}"/>
    <cellStyle name="Vírgula 7 2 3 3 2 5 2" xfId="45862" xr:uid="{00000000-0005-0000-0000-000010B30000}"/>
    <cellStyle name="Vírgula 7 2 3 3 2 5 3" xfId="45863" xr:uid="{00000000-0005-0000-0000-000011B30000}"/>
    <cellStyle name="Vírgula 7 2 3 3 2 5 4" xfId="45864" xr:uid="{00000000-0005-0000-0000-000012B30000}"/>
    <cellStyle name="Vírgula 7 2 3 3 2 6" xfId="45865" xr:uid="{00000000-0005-0000-0000-000013B30000}"/>
    <cellStyle name="Vírgula 7 2 3 3 2 6 2" xfId="45866" xr:uid="{00000000-0005-0000-0000-000014B30000}"/>
    <cellStyle name="Vírgula 7 2 3 3 2 6 3" xfId="45867" xr:uid="{00000000-0005-0000-0000-000015B30000}"/>
    <cellStyle name="Vírgula 7 2 3 3 2 7" xfId="45868" xr:uid="{00000000-0005-0000-0000-000016B30000}"/>
    <cellStyle name="Vírgula 7 2 3 3 2 8" xfId="45869" xr:uid="{00000000-0005-0000-0000-000017B30000}"/>
    <cellStyle name="Vírgula 7 2 3 3 2 9" xfId="45870" xr:uid="{00000000-0005-0000-0000-000018B30000}"/>
    <cellStyle name="Vírgula 7 2 3 3 3" xfId="45871" xr:uid="{00000000-0005-0000-0000-000019B30000}"/>
    <cellStyle name="Vírgula 7 2 3 3 3 2" xfId="45872" xr:uid="{00000000-0005-0000-0000-00001AB30000}"/>
    <cellStyle name="Vírgula 7 2 3 3 3 2 2" xfId="45873" xr:uid="{00000000-0005-0000-0000-00001BB30000}"/>
    <cellStyle name="Vírgula 7 2 3 3 3 2 3" xfId="45874" xr:uid="{00000000-0005-0000-0000-00001CB30000}"/>
    <cellStyle name="Vírgula 7 2 3 3 3 2 4" xfId="45875" xr:uid="{00000000-0005-0000-0000-00001DB30000}"/>
    <cellStyle name="Vírgula 7 2 3 3 3 3" xfId="45876" xr:uid="{00000000-0005-0000-0000-00001EB30000}"/>
    <cellStyle name="Vírgula 7 2 3 3 3 3 2" xfId="45877" xr:uid="{00000000-0005-0000-0000-00001FB30000}"/>
    <cellStyle name="Vírgula 7 2 3 3 3 3 3" xfId="45878" xr:uid="{00000000-0005-0000-0000-000020B30000}"/>
    <cellStyle name="Vírgula 7 2 3 3 3 4" xfId="45879" xr:uid="{00000000-0005-0000-0000-000021B30000}"/>
    <cellStyle name="Vírgula 7 2 3 3 3 5" xfId="45880" xr:uid="{00000000-0005-0000-0000-000022B30000}"/>
    <cellStyle name="Vírgula 7 2 3 3 3 6" xfId="45881" xr:uid="{00000000-0005-0000-0000-000023B30000}"/>
    <cellStyle name="Vírgula 7 2 3 3 4" xfId="45882" xr:uid="{00000000-0005-0000-0000-000024B30000}"/>
    <cellStyle name="Vírgula 7 2 3 3 4 2" xfId="45883" xr:uid="{00000000-0005-0000-0000-000025B30000}"/>
    <cellStyle name="Vírgula 7 2 3 3 4 3" xfId="45884" xr:uid="{00000000-0005-0000-0000-000026B30000}"/>
    <cellStyle name="Vírgula 7 2 3 3 4 4" xfId="45885" xr:uid="{00000000-0005-0000-0000-000027B30000}"/>
    <cellStyle name="Vírgula 7 2 3 3 5" xfId="45886" xr:uid="{00000000-0005-0000-0000-000028B30000}"/>
    <cellStyle name="Vírgula 7 2 3 3 5 2" xfId="45887" xr:uid="{00000000-0005-0000-0000-000029B30000}"/>
    <cellStyle name="Vírgula 7 2 3 3 5 3" xfId="45888" xr:uid="{00000000-0005-0000-0000-00002AB30000}"/>
    <cellStyle name="Vírgula 7 2 3 3 5 4" xfId="45889" xr:uid="{00000000-0005-0000-0000-00002BB30000}"/>
    <cellStyle name="Vírgula 7 2 3 3 6" xfId="45890" xr:uid="{00000000-0005-0000-0000-00002CB30000}"/>
    <cellStyle name="Vírgula 7 2 3 3 6 2" xfId="45891" xr:uid="{00000000-0005-0000-0000-00002DB30000}"/>
    <cellStyle name="Vírgula 7 2 3 3 6 3" xfId="45892" xr:uid="{00000000-0005-0000-0000-00002EB30000}"/>
    <cellStyle name="Vírgula 7 2 3 3 6 4" xfId="45893" xr:uid="{00000000-0005-0000-0000-00002FB30000}"/>
    <cellStyle name="Vírgula 7 2 3 3 7" xfId="45894" xr:uid="{00000000-0005-0000-0000-000030B30000}"/>
    <cellStyle name="Vírgula 7 2 3 3 7 2" xfId="45895" xr:uid="{00000000-0005-0000-0000-000031B30000}"/>
    <cellStyle name="Vírgula 7 2 3 3 7 3" xfId="45896" xr:uid="{00000000-0005-0000-0000-000032B30000}"/>
    <cellStyle name="Vírgula 7 2 3 3 8" xfId="45897" xr:uid="{00000000-0005-0000-0000-000033B30000}"/>
    <cellStyle name="Vírgula 7 2 3 3 9" xfId="45898" xr:uid="{00000000-0005-0000-0000-000034B30000}"/>
    <cellStyle name="Vírgula 7 2 3 4" xfId="45899" xr:uid="{00000000-0005-0000-0000-000035B30000}"/>
    <cellStyle name="Vírgula 7 2 3 4 2" xfId="45900" xr:uid="{00000000-0005-0000-0000-000036B30000}"/>
    <cellStyle name="Vírgula 7 2 3 4 2 2" xfId="45901" xr:uid="{00000000-0005-0000-0000-000037B30000}"/>
    <cellStyle name="Vírgula 7 2 3 4 2 2 2" xfId="45902" xr:uid="{00000000-0005-0000-0000-000038B30000}"/>
    <cellStyle name="Vírgula 7 2 3 4 2 2 3" xfId="45903" xr:uid="{00000000-0005-0000-0000-000039B30000}"/>
    <cellStyle name="Vírgula 7 2 3 4 2 2 4" xfId="45904" xr:uid="{00000000-0005-0000-0000-00003AB30000}"/>
    <cellStyle name="Vírgula 7 2 3 4 2 3" xfId="45905" xr:uid="{00000000-0005-0000-0000-00003BB30000}"/>
    <cellStyle name="Vírgula 7 2 3 4 2 3 2" xfId="45906" xr:uid="{00000000-0005-0000-0000-00003CB30000}"/>
    <cellStyle name="Vírgula 7 2 3 4 2 3 3" xfId="45907" xr:uid="{00000000-0005-0000-0000-00003DB30000}"/>
    <cellStyle name="Vírgula 7 2 3 4 2 4" xfId="45908" xr:uid="{00000000-0005-0000-0000-00003EB30000}"/>
    <cellStyle name="Vírgula 7 2 3 4 2 5" xfId="45909" xr:uid="{00000000-0005-0000-0000-00003FB30000}"/>
    <cellStyle name="Vírgula 7 2 3 4 2 6" xfId="45910" xr:uid="{00000000-0005-0000-0000-000040B30000}"/>
    <cellStyle name="Vírgula 7 2 3 4 3" xfId="45911" xr:uid="{00000000-0005-0000-0000-000041B30000}"/>
    <cellStyle name="Vírgula 7 2 3 4 3 2" xfId="45912" xr:uid="{00000000-0005-0000-0000-000042B30000}"/>
    <cellStyle name="Vírgula 7 2 3 4 3 3" xfId="45913" xr:uid="{00000000-0005-0000-0000-000043B30000}"/>
    <cellStyle name="Vírgula 7 2 3 4 3 4" xfId="45914" xr:uid="{00000000-0005-0000-0000-000044B30000}"/>
    <cellStyle name="Vírgula 7 2 3 4 4" xfId="45915" xr:uid="{00000000-0005-0000-0000-000045B30000}"/>
    <cellStyle name="Vírgula 7 2 3 4 4 2" xfId="45916" xr:uid="{00000000-0005-0000-0000-000046B30000}"/>
    <cellStyle name="Vírgula 7 2 3 4 4 3" xfId="45917" xr:uid="{00000000-0005-0000-0000-000047B30000}"/>
    <cellStyle name="Vírgula 7 2 3 4 4 4" xfId="45918" xr:uid="{00000000-0005-0000-0000-000048B30000}"/>
    <cellStyle name="Vírgula 7 2 3 4 5" xfId="45919" xr:uid="{00000000-0005-0000-0000-000049B30000}"/>
    <cellStyle name="Vírgula 7 2 3 4 5 2" xfId="45920" xr:uid="{00000000-0005-0000-0000-00004AB30000}"/>
    <cellStyle name="Vírgula 7 2 3 4 5 3" xfId="45921" xr:uid="{00000000-0005-0000-0000-00004BB30000}"/>
    <cellStyle name="Vírgula 7 2 3 4 5 4" xfId="45922" xr:uid="{00000000-0005-0000-0000-00004CB30000}"/>
    <cellStyle name="Vírgula 7 2 3 4 6" xfId="45923" xr:uid="{00000000-0005-0000-0000-00004DB30000}"/>
    <cellStyle name="Vírgula 7 2 3 4 6 2" xfId="45924" xr:uid="{00000000-0005-0000-0000-00004EB30000}"/>
    <cellStyle name="Vírgula 7 2 3 4 6 3" xfId="45925" xr:uid="{00000000-0005-0000-0000-00004FB30000}"/>
    <cellStyle name="Vírgula 7 2 3 4 7" xfId="45926" xr:uid="{00000000-0005-0000-0000-000050B30000}"/>
    <cellStyle name="Vírgula 7 2 3 4 8" xfId="45927" xr:uid="{00000000-0005-0000-0000-000051B30000}"/>
    <cellStyle name="Vírgula 7 2 3 4 9" xfId="45928" xr:uid="{00000000-0005-0000-0000-000052B30000}"/>
    <cellStyle name="Vírgula 7 2 3 5" xfId="45929" xr:uid="{00000000-0005-0000-0000-000053B30000}"/>
    <cellStyle name="Vírgula 7 2 3 5 2" xfId="45930" xr:uid="{00000000-0005-0000-0000-000054B30000}"/>
    <cellStyle name="Vírgula 7 2 3 5 2 2" xfId="45931" xr:uid="{00000000-0005-0000-0000-000055B30000}"/>
    <cellStyle name="Vírgula 7 2 3 5 2 2 2" xfId="45932" xr:uid="{00000000-0005-0000-0000-000056B30000}"/>
    <cellStyle name="Vírgula 7 2 3 5 2 2 3" xfId="45933" xr:uid="{00000000-0005-0000-0000-000057B30000}"/>
    <cellStyle name="Vírgula 7 2 3 5 2 2 4" xfId="45934" xr:uid="{00000000-0005-0000-0000-000058B30000}"/>
    <cellStyle name="Vírgula 7 2 3 5 2 3" xfId="45935" xr:uid="{00000000-0005-0000-0000-000059B30000}"/>
    <cellStyle name="Vírgula 7 2 3 5 2 3 2" xfId="45936" xr:uid="{00000000-0005-0000-0000-00005AB30000}"/>
    <cellStyle name="Vírgula 7 2 3 5 2 3 3" xfId="45937" xr:uid="{00000000-0005-0000-0000-00005BB30000}"/>
    <cellStyle name="Vírgula 7 2 3 5 2 4" xfId="45938" xr:uid="{00000000-0005-0000-0000-00005CB30000}"/>
    <cellStyle name="Vírgula 7 2 3 5 2 5" xfId="45939" xr:uid="{00000000-0005-0000-0000-00005DB30000}"/>
    <cellStyle name="Vírgula 7 2 3 5 2 6" xfId="45940" xr:uid="{00000000-0005-0000-0000-00005EB30000}"/>
    <cellStyle name="Vírgula 7 2 3 5 3" xfId="45941" xr:uid="{00000000-0005-0000-0000-00005FB30000}"/>
    <cellStyle name="Vírgula 7 2 3 5 3 2" xfId="45942" xr:uid="{00000000-0005-0000-0000-000060B30000}"/>
    <cellStyle name="Vírgula 7 2 3 5 3 3" xfId="45943" xr:uid="{00000000-0005-0000-0000-000061B30000}"/>
    <cellStyle name="Vírgula 7 2 3 5 3 4" xfId="45944" xr:uid="{00000000-0005-0000-0000-000062B30000}"/>
    <cellStyle name="Vírgula 7 2 3 5 4" xfId="45945" xr:uid="{00000000-0005-0000-0000-000063B30000}"/>
    <cellStyle name="Vírgula 7 2 3 5 4 2" xfId="45946" xr:uid="{00000000-0005-0000-0000-000064B30000}"/>
    <cellStyle name="Vírgula 7 2 3 5 4 3" xfId="45947" xr:uid="{00000000-0005-0000-0000-000065B30000}"/>
    <cellStyle name="Vírgula 7 2 3 5 4 4" xfId="45948" xr:uid="{00000000-0005-0000-0000-000066B30000}"/>
    <cellStyle name="Vírgula 7 2 3 5 5" xfId="45949" xr:uid="{00000000-0005-0000-0000-000067B30000}"/>
    <cellStyle name="Vírgula 7 2 3 5 5 2" xfId="45950" xr:uid="{00000000-0005-0000-0000-000068B30000}"/>
    <cellStyle name="Vírgula 7 2 3 5 5 3" xfId="45951" xr:uid="{00000000-0005-0000-0000-000069B30000}"/>
    <cellStyle name="Vírgula 7 2 3 5 5 4" xfId="45952" xr:uid="{00000000-0005-0000-0000-00006AB30000}"/>
    <cellStyle name="Vírgula 7 2 3 5 6" xfId="45953" xr:uid="{00000000-0005-0000-0000-00006BB30000}"/>
    <cellStyle name="Vírgula 7 2 3 5 6 2" xfId="45954" xr:uid="{00000000-0005-0000-0000-00006CB30000}"/>
    <cellStyle name="Vírgula 7 2 3 5 6 3" xfId="45955" xr:uid="{00000000-0005-0000-0000-00006DB30000}"/>
    <cellStyle name="Vírgula 7 2 3 5 7" xfId="45956" xr:uid="{00000000-0005-0000-0000-00006EB30000}"/>
    <cellStyle name="Vírgula 7 2 3 5 8" xfId="45957" xr:uid="{00000000-0005-0000-0000-00006FB30000}"/>
    <cellStyle name="Vírgula 7 2 3 5 9" xfId="45958" xr:uid="{00000000-0005-0000-0000-000070B30000}"/>
    <cellStyle name="Vírgula 7 2 3 6" xfId="45959" xr:uid="{00000000-0005-0000-0000-000071B30000}"/>
    <cellStyle name="Vírgula 7 2 3 6 2" xfId="45960" xr:uid="{00000000-0005-0000-0000-000072B30000}"/>
    <cellStyle name="Vírgula 7 2 3 6 2 2" xfId="45961" xr:uid="{00000000-0005-0000-0000-000073B30000}"/>
    <cellStyle name="Vírgula 7 2 3 6 2 2 2" xfId="45962" xr:uid="{00000000-0005-0000-0000-000074B30000}"/>
    <cellStyle name="Vírgula 7 2 3 6 2 2 3" xfId="45963" xr:uid="{00000000-0005-0000-0000-000075B30000}"/>
    <cellStyle name="Vírgula 7 2 3 6 2 2 4" xfId="45964" xr:uid="{00000000-0005-0000-0000-000076B30000}"/>
    <cellStyle name="Vírgula 7 2 3 6 2 3" xfId="45965" xr:uid="{00000000-0005-0000-0000-000077B30000}"/>
    <cellStyle name="Vírgula 7 2 3 6 2 3 2" xfId="45966" xr:uid="{00000000-0005-0000-0000-000078B30000}"/>
    <cellStyle name="Vírgula 7 2 3 6 2 3 3" xfId="45967" xr:uid="{00000000-0005-0000-0000-000079B30000}"/>
    <cellStyle name="Vírgula 7 2 3 6 2 4" xfId="45968" xr:uid="{00000000-0005-0000-0000-00007AB30000}"/>
    <cellStyle name="Vírgula 7 2 3 6 2 5" xfId="45969" xr:uid="{00000000-0005-0000-0000-00007BB30000}"/>
    <cellStyle name="Vírgula 7 2 3 6 2 6" xfId="45970" xr:uid="{00000000-0005-0000-0000-00007CB30000}"/>
    <cellStyle name="Vírgula 7 2 3 6 3" xfId="45971" xr:uid="{00000000-0005-0000-0000-00007DB30000}"/>
    <cellStyle name="Vírgula 7 2 3 6 3 2" xfId="45972" xr:uid="{00000000-0005-0000-0000-00007EB30000}"/>
    <cellStyle name="Vírgula 7 2 3 6 3 3" xfId="45973" xr:uid="{00000000-0005-0000-0000-00007FB30000}"/>
    <cellStyle name="Vírgula 7 2 3 6 3 4" xfId="45974" xr:uid="{00000000-0005-0000-0000-000080B30000}"/>
    <cellStyle name="Vírgula 7 2 3 6 4" xfId="45975" xr:uid="{00000000-0005-0000-0000-000081B30000}"/>
    <cellStyle name="Vírgula 7 2 3 6 4 2" xfId="45976" xr:uid="{00000000-0005-0000-0000-000082B30000}"/>
    <cellStyle name="Vírgula 7 2 3 6 4 3" xfId="45977" xr:uid="{00000000-0005-0000-0000-000083B30000}"/>
    <cellStyle name="Vírgula 7 2 3 6 4 4" xfId="45978" xr:uid="{00000000-0005-0000-0000-000084B30000}"/>
    <cellStyle name="Vírgula 7 2 3 6 5" xfId="45979" xr:uid="{00000000-0005-0000-0000-000085B30000}"/>
    <cellStyle name="Vírgula 7 2 3 6 5 2" xfId="45980" xr:uid="{00000000-0005-0000-0000-000086B30000}"/>
    <cellStyle name="Vírgula 7 2 3 6 5 3" xfId="45981" xr:uid="{00000000-0005-0000-0000-000087B30000}"/>
    <cellStyle name="Vírgula 7 2 3 6 6" xfId="45982" xr:uid="{00000000-0005-0000-0000-000088B30000}"/>
    <cellStyle name="Vírgula 7 2 3 6 7" xfId="45983" xr:uid="{00000000-0005-0000-0000-000089B30000}"/>
    <cellStyle name="Vírgula 7 2 3 6 8" xfId="45984" xr:uid="{00000000-0005-0000-0000-00008AB30000}"/>
    <cellStyle name="Vírgula 7 2 3 7" xfId="45985" xr:uid="{00000000-0005-0000-0000-00008BB30000}"/>
    <cellStyle name="Vírgula 7 2 3 7 2" xfId="45986" xr:uid="{00000000-0005-0000-0000-00008CB30000}"/>
    <cellStyle name="Vírgula 7 2 3 7 2 2" xfId="45987" xr:uid="{00000000-0005-0000-0000-00008DB30000}"/>
    <cellStyle name="Vírgula 7 2 3 7 2 3" xfId="45988" xr:uid="{00000000-0005-0000-0000-00008EB30000}"/>
    <cellStyle name="Vírgula 7 2 3 7 2 4" xfId="45989" xr:uid="{00000000-0005-0000-0000-00008FB30000}"/>
    <cellStyle name="Vírgula 7 2 3 7 3" xfId="45990" xr:uid="{00000000-0005-0000-0000-000090B30000}"/>
    <cellStyle name="Vírgula 7 2 3 7 3 2" xfId="45991" xr:uid="{00000000-0005-0000-0000-000091B30000}"/>
    <cellStyle name="Vírgula 7 2 3 7 3 3" xfId="45992" xr:uid="{00000000-0005-0000-0000-000092B30000}"/>
    <cellStyle name="Vírgula 7 2 3 7 4" xfId="45993" xr:uid="{00000000-0005-0000-0000-000093B30000}"/>
    <cellStyle name="Vírgula 7 2 3 7 5" xfId="45994" xr:uid="{00000000-0005-0000-0000-000094B30000}"/>
    <cellStyle name="Vírgula 7 2 3 7 6" xfId="45995" xr:uid="{00000000-0005-0000-0000-000095B30000}"/>
    <cellStyle name="Vírgula 7 2 3 8" xfId="45996" xr:uid="{00000000-0005-0000-0000-000096B30000}"/>
    <cellStyle name="Vírgula 7 2 3 8 2" xfId="45997" xr:uid="{00000000-0005-0000-0000-000097B30000}"/>
    <cellStyle name="Vírgula 7 2 3 8 3" xfId="45998" xr:uid="{00000000-0005-0000-0000-000098B30000}"/>
    <cellStyle name="Vírgula 7 2 3 8 4" xfId="45999" xr:uid="{00000000-0005-0000-0000-000099B30000}"/>
    <cellStyle name="Vírgula 7 2 3 9" xfId="46000" xr:uid="{00000000-0005-0000-0000-00009AB30000}"/>
    <cellStyle name="Vírgula 7 2 3 9 2" xfId="46001" xr:uid="{00000000-0005-0000-0000-00009BB30000}"/>
    <cellStyle name="Vírgula 7 2 3 9 3" xfId="46002" xr:uid="{00000000-0005-0000-0000-00009CB30000}"/>
    <cellStyle name="Vírgula 7 2 3 9 4" xfId="46003" xr:uid="{00000000-0005-0000-0000-00009DB30000}"/>
    <cellStyle name="Vírgula 7 2 4" xfId="464" xr:uid="{00000000-0005-0000-0000-00009EB30000}"/>
    <cellStyle name="Vírgula 7 2 4 10" xfId="46004" xr:uid="{00000000-0005-0000-0000-00009FB30000}"/>
    <cellStyle name="Vírgula 7 2 4 11" xfId="46005" xr:uid="{00000000-0005-0000-0000-0000A0B30000}"/>
    <cellStyle name="Vírgula 7 2 4 2" xfId="46006" xr:uid="{00000000-0005-0000-0000-0000A1B30000}"/>
    <cellStyle name="Vírgula 7 2 4 2 10" xfId="46007" xr:uid="{00000000-0005-0000-0000-0000A2B30000}"/>
    <cellStyle name="Vírgula 7 2 4 2 2" xfId="46008" xr:uid="{00000000-0005-0000-0000-0000A3B30000}"/>
    <cellStyle name="Vírgula 7 2 4 2 2 2" xfId="46009" xr:uid="{00000000-0005-0000-0000-0000A4B30000}"/>
    <cellStyle name="Vírgula 7 2 4 2 2 2 2" xfId="46010" xr:uid="{00000000-0005-0000-0000-0000A5B30000}"/>
    <cellStyle name="Vírgula 7 2 4 2 2 2 2 2" xfId="46011" xr:uid="{00000000-0005-0000-0000-0000A6B30000}"/>
    <cellStyle name="Vírgula 7 2 4 2 2 2 2 3" xfId="46012" xr:uid="{00000000-0005-0000-0000-0000A7B30000}"/>
    <cellStyle name="Vírgula 7 2 4 2 2 2 2 4" xfId="46013" xr:uid="{00000000-0005-0000-0000-0000A8B30000}"/>
    <cellStyle name="Vírgula 7 2 4 2 2 2 3" xfId="46014" xr:uid="{00000000-0005-0000-0000-0000A9B30000}"/>
    <cellStyle name="Vírgula 7 2 4 2 2 2 3 2" xfId="46015" xr:uid="{00000000-0005-0000-0000-0000AAB30000}"/>
    <cellStyle name="Vírgula 7 2 4 2 2 2 3 3" xfId="46016" xr:uid="{00000000-0005-0000-0000-0000ABB30000}"/>
    <cellStyle name="Vírgula 7 2 4 2 2 2 4" xfId="46017" xr:uid="{00000000-0005-0000-0000-0000ACB30000}"/>
    <cellStyle name="Vírgula 7 2 4 2 2 2 5" xfId="46018" xr:uid="{00000000-0005-0000-0000-0000ADB30000}"/>
    <cellStyle name="Vírgula 7 2 4 2 2 2 6" xfId="46019" xr:uid="{00000000-0005-0000-0000-0000AEB30000}"/>
    <cellStyle name="Vírgula 7 2 4 2 2 3" xfId="46020" xr:uid="{00000000-0005-0000-0000-0000AFB30000}"/>
    <cellStyle name="Vírgula 7 2 4 2 2 3 2" xfId="46021" xr:uid="{00000000-0005-0000-0000-0000B0B30000}"/>
    <cellStyle name="Vírgula 7 2 4 2 2 3 3" xfId="46022" xr:uid="{00000000-0005-0000-0000-0000B1B30000}"/>
    <cellStyle name="Vírgula 7 2 4 2 2 3 4" xfId="46023" xr:uid="{00000000-0005-0000-0000-0000B2B30000}"/>
    <cellStyle name="Vírgula 7 2 4 2 2 4" xfId="46024" xr:uid="{00000000-0005-0000-0000-0000B3B30000}"/>
    <cellStyle name="Vírgula 7 2 4 2 2 4 2" xfId="46025" xr:uid="{00000000-0005-0000-0000-0000B4B30000}"/>
    <cellStyle name="Vírgula 7 2 4 2 2 4 3" xfId="46026" xr:uid="{00000000-0005-0000-0000-0000B5B30000}"/>
    <cellStyle name="Vírgula 7 2 4 2 2 4 4" xfId="46027" xr:uid="{00000000-0005-0000-0000-0000B6B30000}"/>
    <cellStyle name="Vírgula 7 2 4 2 2 5" xfId="46028" xr:uid="{00000000-0005-0000-0000-0000B7B30000}"/>
    <cellStyle name="Vírgula 7 2 4 2 2 5 2" xfId="46029" xr:uid="{00000000-0005-0000-0000-0000B8B30000}"/>
    <cellStyle name="Vírgula 7 2 4 2 2 5 3" xfId="46030" xr:uid="{00000000-0005-0000-0000-0000B9B30000}"/>
    <cellStyle name="Vírgula 7 2 4 2 2 5 4" xfId="46031" xr:uid="{00000000-0005-0000-0000-0000BAB30000}"/>
    <cellStyle name="Vírgula 7 2 4 2 2 6" xfId="46032" xr:uid="{00000000-0005-0000-0000-0000BBB30000}"/>
    <cellStyle name="Vírgula 7 2 4 2 2 6 2" xfId="46033" xr:uid="{00000000-0005-0000-0000-0000BCB30000}"/>
    <cellStyle name="Vírgula 7 2 4 2 2 6 3" xfId="46034" xr:uid="{00000000-0005-0000-0000-0000BDB30000}"/>
    <cellStyle name="Vírgula 7 2 4 2 2 7" xfId="46035" xr:uid="{00000000-0005-0000-0000-0000BEB30000}"/>
    <cellStyle name="Vírgula 7 2 4 2 2 8" xfId="46036" xr:uid="{00000000-0005-0000-0000-0000BFB30000}"/>
    <cellStyle name="Vírgula 7 2 4 2 2 9" xfId="46037" xr:uid="{00000000-0005-0000-0000-0000C0B30000}"/>
    <cellStyle name="Vírgula 7 2 4 2 3" xfId="46038" xr:uid="{00000000-0005-0000-0000-0000C1B30000}"/>
    <cellStyle name="Vírgula 7 2 4 2 3 2" xfId="46039" xr:uid="{00000000-0005-0000-0000-0000C2B30000}"/>
    <cellStyle name="Vírgula 7 2 4 2 3 2 2" xfId="46040" xr:uid="{00000000-0005-0000-0000-0000C3B30000}"/>
    <cellStyle name="Vírgula 7 2 4 2 3 2 3" xfId="46041" xr:uid="{00000000-0005-0000-0000-0000C4B30000}"/>
    <cellStyle name="Vírgula 7 2 4 2 3 2 4" xfId="46042" xr:uid="{00000000-0005-0000-0000-0000C5B30000}"/>
    <cellStyle name="Vírgula 7 2 4 2 3 3" xfId="46043" xr:uid="{00000000-0005-0000-0000-0000C6B30000}"/>
    <cellStyle name="Vírgula 7 2 4 2 3 3 2" xfId="46044" xr:uid="{00000000-0005-0000-0000-0000C7B30000}"/>
    <cellStyle name="Vírgula 7 2 4 2 3 3 3" xfId="46045" xr:uid="{00000000-0005-0000-0000-0000C8B30000}"/>
    <cellStyle name="Vírgula 7 2 4 2 3 4" xfId="46046" xr:uid="{00000000-0005-0000-0000-0000C9B30000}"/>
    <cellStyle name="Vírgula 7 2 4 2 3 5" xfId="46047" xr:uid="{00000000-0005-0000-0000-0000CAB30000}"/>
    <cellStyle name="Vírgula 7 2 4 2 3 6" xfId="46048" xr:uid="{00000000-0005-0000-0000-0000CBB30000}"/>
    <cellStyle name="Vírgula 7 2 4 2 4" xfId="46049" xr:uid="{00000000-0005-0000-0000-0000CCB30000}"/>
    <cellStyle name="Vírgula 7 2 4 2 4 2" xfId="46050" xr:uid="{00000000-0005-0000-0000-0000CDB30000}"/>
    <cellStyle name="Vírgula 7 2 4 2 4 3" xfId="46051" xr:uid="{00000000-0005-0000-0000-0000CEB30000}"/>
    <cellStyle name="Vírgula 7 2 4 2 4 4" xfId="46052" xr:uid="{00000000-0005-0000-0000-0000CFB30000}"/>
    <cellStyle name="Vírgula 7 2 4 2 5" xfId="46053" xr:uid="{00000000-0005-0000-0000-0000D0B30000}"/>
    <cellStyle name="Vírgula 7 2 4 2 5 2" xfId="46054" xr:uid="{00000000-0005-0000-0000-0000D1B30000}"/>
    <cellStyle name="Vírgula 7 2 4 2 5 3" xfId="46055" xr:uid="{00000000-0005-0000-0000-0000D2B30000}"/>
    <cellStyle name="Vírgula 7 2 4 2 5 4" xfId="46056" xr:uid="{00000000-0005-0000-0000-0000D3B30000}"/>
    <cellStyle name="Vírgula 7 2 4 2 6" xfId="46057" xr:uid="{00000000-0005-0000-0000-0000D4B30000}"/>
    <cellStyle name="Vírgula 7 2 4 2 6 2" xfId="46058" xr:uid="{00000000-0005-0000-0000-0000D5B30000}"/>
    <cellStyle name="Vírgula 7 2 4 2 6 3" xfId="46059" xr:uid="{00000000-0005-0000-0000-0000D6B30000}"/>
    <cellStyle name="Vírgula 7 2 4 2 6 4" xfId="46060" xr:uid="{00000000-0005-0000-0000-0000D7B30000}"/>
    <cellStyle name="Vírgula 7 2 4 2 7" xfId="46061" xr:uid="{00000000-0005-0000-0000-0000D8B30000}"/>
    <cellStyle name="Vírgula 7 2 4 2 7 2" xfId="46062" xr:uid="{00000000-0005-0000-0000-0000D9B30000}"/>
    <cellStyle name="Vírgula 7 2 4 2 7 3" xfId="46063" xr:uid="{00000000-0005-0000-0000-0000DAB30000}"/>
    <cellStyle name="Vírgula 7 2 4 2 8" xfId="46064" xr:uid="{00000000-0005-0000-0000-0000DBB30000}"/>
    <cellStyle name="Vírgula 7 2 4 2 9" xfId="46065" xr:uid="{00000000-0005-0000-0000-0000DCB30000}"/>
    <cellStyle name="Vírgula 7 2 4 3" xfId="46066" xr:uid="{00000000-0005-0000-0000-0000DDB30000}"/>
    <cellStyle name="Vírgula 7 2 4 3 2" xfId="46067" xr:uid="{00000000-0005-0000-0000-0000DEB30000}"/>
    <cellStyle name="Vírgula 7 2 4 3 2 2" xfId="46068" xr:uid="{00000000-0005-0000-0000-0000DFB30000}"/>
    <cellStyle name="Vírgula 7 2 4 3 2 2 2" xfId="46069" xr:uid="{00000000-0005-0000-0000-0000E0B30000}"/>
    <cellStyle name="Vírgula 7 2 4 3 2 2 3" xfId="46070" xr:uid="{00000000-0005-0000-0000-0000E1B30000}"/>
    <cellStyle name="Vírgula 7 2 4 3 2 2 4" xfId="46071" xr:uid="{00000000-0005-0000-0000-0000E2B30000}"/>
    <cellStyle name="Vírgula 7 2 4 3 2 3" xfId="46072" xr:uid="{00000000-0005-0000-0000-0000E3B30000}"/>
    <cellStyle name="Vírgula 7 2 4 3 2 3 2" xfId="46073" xr:uid="{00000000-0005-0000-0000-0000E4B30000}"/>
    <cellStyle name="Vírgula 7 2 4 3 2 3 3" xfId="46074" xr:uid="{00000000-0005-0000-0000-0000E5B30000}"/>
    <cellStyle name="Vírgula 7 2 4 3 2 4" xfId="46075" xr:uid="{00000000-0005-0000-0000-0000E6B30000}"/>
    <cellStyle name="Vírgula 7 2 4 3 2 5" xfId="46076" xr:uid="{00000000-0005-0000-0000-0000E7B30000}"/>
    <cellStyle name="Vírgula 7 2 4 3 2 6" xfId="46077" xr:uid="{00000000-0005-0000-0000-0000E8B30000}"/>
    <cellStyle name="Vírgula 7 2 4 3 3" xfId="46078" xr:uid="{00000000-0005-0000-0000-0000E9B30000}"/>
    <cellStyle name="Vírgula 7 2 4 3 3 2" xfId="46079" xr:uid="{00000000-0005-0000-0000-0000EAB30000}"/>
    <cellStyle name="Vírgula 7 2 4 3 3 3" xfId="46080" xr:uid="{00000000-0005-0000-0000-0000EBB30000}"/>
    <cellStyle name="Vírgula 7 2 4 3 3 4" xfId="46081" xr:uid="{00000000-0005-0000-0000-0000ECB30000}"/>
    <cellStyle name="Vírgula 7 2 4 3 4" xfId="46082" xr:uid="{00000000-0005-0000-0000-0000EDB30000}"/>
    <cellStyle name="Vírgula 7 2 4 3 4 2" xfId="46083" xr:uid="{00000000-0005-0000-0000-0000EEB30000}"/>
    <cellStyle name="Vírgula 7 2 4 3 4 3" xfId="46084" xr:uid="{00000000-0005-0000-0000-0000EFB30000}"/>
    <cellStyle name="Vírgula 7 2 4 3 4 4" xfId="46085" xr:uid="{00000000-0005-0000-0000-0000F0B30000}"/>
    <cellStyle name="Vírgula 7 2 4 3 5" xfId="46086" xr:uid="{00000000-0005-0000-0000-0000F1B30000}"/>
    <cellStyle name="Vírgula 7 2 4 3 5 2" xfId="46087" xr:uid="{00000000-0005-0000-0000-0000F2B30000}"/>
    <cellStyle name="Vírgula 7 2 4 3 5 3" xfId="46088" xr:uid="{00000000-0005-0000-0000-0000F3B30000}"/>
    <cellStyle name="Vírgula 7 2 4 3 5 4" xfId="46089" xr:uid="{00000000-0005-0000-0000-0000F4B30000}"/>
    <cellStyle name="Vírgula 7 2 4 3 6" xfId="46090" xr:uid="{00000000-0005-0000-0000-0000F5B30000}"/>
    <cellStyle name="Vírgula 7 2 4 3 6 2" xfId="46091" xr:uid="{00000000-0005-0000-0000-0000F6B30000}"/>
    <cellStyle name="Vírgula 7 2 4 3 6 3" xfId="46092" xr:uid="{00000000-0005-0000-0000-0000F7B30000}"/>
    <cellStyle name="Vírgula 7 2 4 3 7" xfId="46093" xr:uid="{00000000-0005-0000-0000-0000F8B30000}"/>
    <cellStyle name="Vírgula 7 2 4 3 8" xfId="46094" xr:uid="{00000000-0005-0000-0000-0000F9B30000}"/>
    <cellStyle name="Vírgula 7 2 4 3 9" xfId="46095" xr:uid="{00000000-0005-0000-0000-0000FAB30000}"/>
    <cellStyle name="Vírgula 7 2 4 4" xfId="46096" xr:uid="{00000000-0005-0000-0000-0000FBB30000}"/>
    <cellStyle name="Vírgula 7 2 4 4 2" xfId="46097" xr:uid="{00000000-0005-0000-0000-0000FCB30000}"/>
    <cellStyle name="Vírgula 7 2 4 4 2 2" xfId="46098" xr:uid="{00000000-0005-0000-0000-0000FDB30000}"/>
    <cellStyle name="Vírgula 7 2 4 4 2 3" xfId="46099" xr:uid="{00000000-0005-0000-0000-0000FEB30000}"/>
    <cellStyle name="Vírgula 7 2 4 4 2 4" xfId="46100" xr:uid="{00000000-0005-0000-0000-0000FFB30000}"/>
    <cellStyle name="Vírgula 7 2 4 4 3" xfId="46101" xr:uid="{00000000-0005-0000-0000-000000B40000}"/>
    <cellStyle name="Vírgula 7 2 4 4 3 2" xfId="46102" xr:uid="{00000000-0005-0000-0000-000001B40000}"/>
    <cellStyle name="Vírgula 7 2 4 4 3 3" xfId="46103" xr:uid="{00000000-0005-0000-0000-000002B40000}"/>
    <cellStyle name="Vírgula 7 2 4 4 4" xfId="46104" xr:uid="{00000000-0005-0000-0000-000003B40000}"/>
    <cellStyle name="Vírgula 7 2 4 4 5" xfId="46105" xr:uid="{00000000-0005-0000-0000-000004B40000}"/>
    <cellStyle name="Vírgula 7 2 4 4 6" xfId="46106" xr:uid="{00000000-0005-0000-0000-000005B40000}"/>
    <cellStyle name="Vírgula 7 2 4 5" xfId="46107" xr:uid="{00000000-0005-0000-0000-000006B40000}"/>
    <cellStyle name="Vírgula 7 2 4 5 2" xfId="46108" xr:uid="{00000000-0005-0000-0000-000007B40000}"/>
    <cellStyle name="Vírgula 7 2 4 5 3" xfId="46109" xr:uid="{00000000-0005-0000-0000-000008B40000}"/>
    <cellStyle name="Vírgula 7 2 4 5 4" xfId="46110" xr:uid="{00000000-0005-0000-0000-000009B40000}"/>
    <cellStyle name="Vírgula 7 2 4 6" xfId="46111" xr:uid="{00000000-0005-0000-0000-00000AB40000}"/>
    <cellStyle name="Vírgula 7 2 4 6 2" xfId="46112" xr:uid="{00000000-0005-0000-0000-00000BB40000}"/>
    <cellStyle name="Vírgula 7 2 4 6 3" xfId="46113" xr:uid="{00000000-0005-0000-0000-00000CB40000}"/>
    <cellStyle name="Vírgula 7 2 4 6 4" xfId="46114" xr:uid="{00000000-0005-0000-0000-00000DB40000}"/>
    <cellStyle name="Vírgula 7 2 4 7" xfId="46115" xr:uid="{00000000-0005-0000-0000-00000EB40000}"/>
    <cellStyle name="Vírgula 7 2 4 7 2" xfId="46116" xr:uid="{00000000-0005-0000-0000-00000FB40000}"/>
    <cellStyle name="Vírgula 7 2 4 7 3" xfId="46117" xr:uid="{00000000-0005-0000-0000-000010B40000}"/>
    <cellStyle name="Vírgula 7 2 4 7 4" xfId="46118" xr:uid="{00000000-0005-0000-0000-000011B40000}"/>
    <cellStyle name="Vírgula 7 2 4 8" xfId="46119" xr:uid="{00000000-0005-0000-0000-000012B40000}"/>
    <cellStyle name="Vírgula 7 2 4 8 2" xfId="46120" xr:uid="{00000000-0005-0000-0000-000013B40000}"/>
    <cellStyle name="Vírgula 7 2 4 8 3" xfId="46121" xr:uid="{00000000-0005-0000-0000-000014B40000}"/>
    <cellStyle name="Vírgula 7 2 4 9" xfId="46122" xr:uid="{00000000-0005-0000-0000-000015B40000}"/>
    <cellStyle name="Vírgula 7 2 5" xfId="46123" xr:uid="{00000000-0005-0000-0000-000016B40000}"/>
    <cellStyle name="Vírgula 7 2 5 10" xfId="46124" xr:uid="{00000000-0005-0000-0000-000017B40000}"/>
    <cellStyle name="Vírgula 7 2 5 11" xfId="46125" xr:uid="{00000000-0005-0000-0000-000018B40000}"/>
    <cellStyle name="Vírgula 7 2 5 2" xfId="46126" xr:uid="{00000000-0005-0000-0000-000019B40000}"/>
    <cellStyle name="Vírgula 7 2 5 2 10" xfId="46127" xr:uid="{00000000-0005-0000-0000-00001AB40000}"/>
    <cellStyle name="Vírgula 7 2 5 2 2" xfId="46128" xr:uid="{00000000-0005-0000-0000-00001BB40000}"/>
    <cellStyle name="Vírgula 7 2 5 2 2 2" xfId="46129" xr:uid="{00000000-0005-0000-0000-00001CB40000}"/>
    <cellStyle name="Vírgula 7 2 5 2 2 2 2" xfId="46130" xr:uid="{00000000-0005-0000-0000-00001DB40000}"/>
    <cellStyle name="Vírgula 7 2 5 2 2 2 2 2" xfId="46131" xr:uid="{00000000-0005-0000-0000-00001EB40000}"/>
    <cellStyle name="Vírgula 7 2 5 2 2 2 2 3" xfId="46132" xr:uid="{00000000-0005-0000-0000-00001FB40000}"/>
    <cellStyle name="Vírgula 7 2 5 2 2 2 2 4" xfId="46133" xr:uid="{00000000-0005-0000-0000-000020B40000}"/>
    <cellStyle name="Vírgula 7 2 5 2 2 2 3" xfId="46134" xr:uid="{00000000-0005-0000-0000-000021B40000}"/>
    <cellStyle name="Vírgula 7 2 5 2 2 2 3 2" xfId="46135" xr:uid="{00000000-0005-0000-0000-000022B40000}"/>
    <cellStyle name="Vírgula 7 2 5 2 2 2 3 3" xfId="46136" xr:uid="{00000000-0005-0000-0000-000023B40000}"/>
    <cellStyle name="Vírgula 7 2 5 2 2 2 4" xfId="46137" xr:uid="{00000000-0005-0000-0000-000024B40000}"/>
    <cellStyle name="Vírgula 7 2 5 2 2 2 5" xfId="46138" xr:uid="{00000000-0005-0000-0000-000025B40000}"/>
    <cellStyle name="Vírgula 7 2 5 2 2 2 6" xfId="46139" xr:uid="{00000000-0005-0000-0000-000026B40000}"/>
    <cellStyle name="Vírgula 7 2 5 2 2 3" xfId="46140" xr:uid="{00000000-0005-0000-0000-000027B40000}"/>
    <cellStyle name="Vírgula 7 2 5 2 2 3 2" xfId="46141" xr:uid="{00000000-0005-0000-0000-000028B40000}"/>
    <cellStyle name="Vírgula 7 2 5 2 2 3 3" xfId="46142" xr:uid="{00000000-0005-0000-0000-000029B40000}"/>
    <cellStyle name="Vírgula 7 2 5 2 2 3 4" xfId="46143" xr:uid="{00000000-0005-0000-0000-00002AB40000}"/>
    <cellStyle name="Vírgula 7 2 5 2 2 4" xfId="46144" xr:uid="{00000000-0005-0000-0000-00002BB40000}"/>
    <cellStyle name="Vírgula 7 2 5 2 2 4 2" xfId="46145" xr:uid="{00000000-0005-0000-0000-00002CB40000}"/>
    <cellStyle name="Vírgula 7 2 5 2 2 4 3" xfId="46146" xr:uid="{00000000-0005-0000-0000-00002DB40000}"/>
    <cellStyle name="Vírgula 7 2 5 2 2 4 4" xfId="46147" xr:uid="{00000000-0005-0000-0000-00002EB40000}"/>
    <cellStyle name="Vírgula 7 2 5 2 2 5" xfId="46148" xr:uid="{00000000-0005-0000-0000-00002FB40000}"/>
    <cellStyle name="Vírgula 7 2 5 2 2 5 2" xfId="46149" xr:uid="{00000000-0005-0000-0000-000030B40000}"/>
    <cellStyle name="Vírgula 7 2 5 2 2 5 3" xfId="46150" xr:uid="{00000000-0005-0000-0000-000031B40000}"/>
    <cellStyle name="Vírgula 7 2 5 2 2 5 4" xfId="46151" xr:uid="{00000000-0005-0000-0000-000032B40000}"/>
    <cellStyle name="Vírgula 7 2 5 2 2 6" xfId="46152" xr:uid="{00000000-0005-0000-0000-000033B40000}"/>
    <cellStyle name="Vírgula 7 2 5 2 2 6 2" xfId="46153" xr:uid="{00000000-0005-0000-0000-000034B40000}"/>
    <cellStyle name="Vírgula 7 2 5 2 2 6 3" xfId="46154" xr:uid="{00000000-0005-0000-0000-000035B40000}"/>
    <cellStyle name="Vírgula 7 2 5 2 2 7" xfId="46155" xr:uid="{00000000-0005-0000-0000-000036B40000}"/>
    <cellStyle name="Vírgula 7 2 5 2 2 8" xfId="46156" xr:uid="{00000000-0005-0000-0000-000037B40000}"/>
    <cellStyle name="Vírgula 7 2 5 2 2 9" xfId="46157" xr:uid="{00000000-0005-0000-0000-000038B40000}"/>
    <cellStyle name="Vírgula 7 2 5 2 3" xfId="46158" xr:uid="{00000000-0005-0000-0000-000039B40000}"/>
    <cellStyle name="Vírgula 7 2 5 2 3 2" xfId="46159" xr:uid="{00000000-0005-0000-0000-00003AB40000}"/>
    <cellStyle name="Vírgula 7 2 5 2 3 2 2" xfId="46160" xr:uid="{00000000-0005-0000-0000-00003BB40000}"/>
    <cellStyle name="Vírgula 7 2 5 2 3 2 3" xfId="46161" xr:uid="{00000000-0005-0000-0000-00003CB40000}"/>
    <cellStyle name="Vírgula 7 2 5 2 3 2 4" xfId="46162" xr:uid="{00000000-0005-0000-0000-00003DB40000}"/>
    <cellStyle name="Vírgula 7 2 5 2 3 3" xfId="46163" xr:uid="{00000000-0005-0000-0000-00003EB40000}"/>
    <cellStyle name="Vírgula 7 2 5 2 3 3 2" xfId="46164" xr:uid="{00000000-0005-0000-0000-00003FB40000}"/>
    <cellStyle name="Vírgula 7 2 5 2 3 3 3" xfId="46165" xr:uid="{00000000-0005-0000-0000-000040B40000}"/>
    <cellStyle name="Vírgula 7 2 5 2 3 4" xfId="46166" xr:uid="{00000000-0005-0000-0000-000041B40000}"/>
    <cellStyle name="Vírgula 7 2 5 2 3 5" xfId="46167" xr:uid="{00000000-0005-0000-0000-000042B40000}"/>
    <cellStyle name="Vírgula 7 2 5 2 3 6" xfId="46168" xr:uid="{00000000-0005-0000-0000-000043B40000}"/>
    <cellStyle name="Vírgula 7 2 5 2 4" xfId="46169" xr:uid="{00000000-0005-0000-0000-000044B40000}"/>
    <cellStyle name="Vírgula 7 2 5 2 4 2" xfId="46170" xr:uid="{00000000-0005-0000-0000-000045B40000}"/>
    <cellStyle name="Vírgula 7 2 5 2 4 3" xfId="46171" xr:uid="{00000000-0005-0000-0000-000046B40000}"/>
    <cellStyle name="Vírgula 7 2 5 2 4 4" xfId="46172" xr:uid="{00000000-0005-0000-0000-000047B40000}"/>
    <cellStyle name="Vírgula 7 2 5 2 5" xfId="46173" xr:uid="{00000000-0005-0000-0000-000048B40000}"/>
    <cellStyle name="Vírgula 7 2 5 2 5 2" xfId="46174" xr:uid="{00000000-0005-0000-0000-000049B40000}"/>
    <cellStyle name="Vírgula 7 2 5 2 5 3" xfId="46175" xr:uid="{00000000-0005-0000-0000-00004AB40000}"/>
    <cellStyle name="Vírgula 7 2 5 2 5 4" xfId="46176" xr:uid="{00000000-0005-0000-0000-00004BB40000}"/>
    <cellStyle name="Vírgula 7 2 5 2 6" xfId="46177" xr:uid="{00000000-0005-0000-0000-00004CB40000}"/>
    <cellStyle name="Vírgula 7 2 5 2 6 2" xfId="46178" xr:uid="{00000000-0005-0000-0000-00004DB40000}"/>
    <cellStyle name="Vírgula 7 2 5 2 6 3" xfId="46179" xr:uid="{00000000-0005-0000-0000-00004EB40000}"/>
    <cellStyle name="Vírgula 7 2 5 2 6 4" xfId="46180" xr:uid="{00000000-0005-0000-0000-00004FB40000}"/>
    <cellStyle name="Vírgula 7 2 5 2 7" xfId="46181" xr:uid="{00000000-0005-0000-0000-000050B40000}"/>
    <cellStyle name="Vírgula 7 2 5 2 7 2" xfId="46182" xr:uid="{00000000-0005-0000-0000-000051B40000}"/>
    <cellStyle name="Vírgula 7 2 5 2 7 3" xfId="46183" xr:uid="{00000000-0005-0000-0000-000052B40000}"/>
    <cellStyle name="Vírgula 7 2 5 2 8" xfId="46184" xr:uid="{00000000-0005-0000-0000-000053B40000}"/>
    <cellStyle name="Vírgula 7 2 5 2 9" xfId="46185" xr:uid="{00000000-0005-0000-0000-000054B40000}"/>
    <cellStyle name="Vírgula 7 2 5 3" xfId="46186" xr:uid="{00000000-0005-0000-0000-000055B40000}"/>
    <cellStyle name="Vírgula 7 2 5 3 2" xfId="46187" xr:uid="{00000000-0005-0000-0000-000056B40000}"/>
    <cellStyle name="Vírgula 7 2 5 3 2 2" xfId="46188" xr:uid="{00000000-0005-0000-0000-000057B40000}"/>
    <cellStyle name="Vírgula 7 2 5 3 2 2 2" xfId="46189" xr:uid="{00000000-0005-0000-0000-000058B40000}"/>
    <cellStyle name="Vírgula 7 2 5 3 2 2 3" xfId="46190" xr:uid="{00000000-0005-0000-0000-000059B40000}"/>
    <cellStyle name="Vírgula 7 2 5 3 2 2 4" xfId="46191" xr:uid="{00000000-0005-0000-0000-00005AB40000}"/>
    <cellStyle name="Vírgula 7 2 5 3 2 3" xfId="46192" xr:uid="{00000000-0005-0000-0000-00005BB40000}"/>
    <cellStyle name="Vírgula 7 2 5 3 2 3 2" xfId="46193" xr:uid="{00000000-0005-0000-0000-00005CB40000}"/>
    <cellStyle name="Vírgula 7 2 5 3 2 3 3" xfId="46194" xr:uid="{00000000-0005-0000-0000-00005DB40000}"/>
    <cellStyle name="Vírgula 7 2 5 3 2 4" xfId="46195" xr:uid="{00000000-0005-0000-0000-00005EB40000}"/>
    <cellStyle name="Vírgula 7 2 5 3 2 5" xfId="46196" xr:uid="{00000000-0005-0000-0000-00005FB40000}"/>
    <cellStyle name="Vírgula 7 2 5 3 2 6" xfId="46197" xr:uid="{00000000-0005-0000-0000-000060B40000}"/>
    <cellStyle name="Vírgula 7 2 5 3 3" xfId="46198" xr:uid="{00000000-0005-0000-0000-000061B40000}"/>
    <cellStyle name="Vírgula 7 2 5 3 3 2" xfId="46199" xr:uid="{00000000-0005-0000-0000-000062B40000}"/>
    <cellStyle name="Vírgula 7 2 5 3 3 3" xfId="46200" xr:uid="{00000000-0005-0000-0000-000063B40000}"/>
    <cellStyle name="Vírgula 7 2 5 3 3 4" xfId="46201" xr:uid="{00000000-0005-0000-0000-000064B40000}"/>
    <cellStyle name="Vírgula 7 2 5 3 4" xfId="46202" xr:uid="{00000000-0005-0000-0000-000065B40000}"/>
    <cellStyle name="Vírgula 7 2 5 3 4 2" xfId="46203" xr:uid="{00000000-0005-0000-0000-000066B40000}"/>
    <cellStyle name="Vírgula 7 2 5 3 4 3" xfId="46204" xr:uid="{00000000-0005-0000-0000-000067B40000}"/>
    <cellStyle name="Vírgula 7 2 5 3 4 4" xfId="46205" xr:uid="{00000000-0005-0000-0000-000068B40000}"/>
    <cellStyle name="Vírgula 7 2 5 3 5" xfId="46206" xr:uid="{00000000-0005-0000-0000-000069B40000}"/>
    <cellStyle name="Vírgula 7 2 5 3 5 2" xfId="46207" xr:uid="{00000000-0005-0000-0000-00006AB40000}"/>
    <cellStyle name="Vírgula 7 2 5 3 5 3" xfId="46208" xr:uid="{00000000-0005-0000-0000-00006BB40000}"/>
    <cellStyle name="Vírgula 7 2 5 3 5 4" xfId="46209" xr:uid="{00000000-0005-0000-0000-00006CB40000}"/>
    <cellStyle name="Vírgula 7 2 5 3 6" xfId="46210" xr:uid="{00000000-0005-0000-0000-00006DB40000}"/>
    <cellStyle name="Vírgula 7 2 5 3 6 2" xfId="46211" xr:uid="{00000000-0005-0000-0000-00006EB40000}"/>
    <cellStyle name="Vírgula 7 2 5 3 6 3" xfId="46212" xr:uid="{00000000-0005-0000-0000-00006FB40000}"/>
    <cellStyle name="Vírgula 7 2 5 3 7" xfId="46213" xr:uid="{00000000-0005-0000-0000-000070B40000}"/>
    <cellStyle name="Vírgula 7 2 5 3 8" xfId="46214" xr:uid="{00000000-0005-0000-0000-000071B40000}"/>
    <cellStyle name="Vírgula 7 2 5 3 9" xfId="46215" xr:uid="{00000000-0005-0000-0000-000072B40000}"/>
    <cellStyle name="Vírgula 7 2 5 4" xfId="46216" xr:uid="{00000000-0005-0000-0000-000073B40000}"/>
    <cellStyle name="Vírgula 7 2 5 4 2" xfId="46217" xr:uid="{00000000-0005-0000-0000-000074B40000}"/>
    <cellStyle name="Vírgula 7 2 5 4 2 2" xfId="46218" xr:uid="{00000000-0005-0000-0000-000075B40000}"/>
    <cellStyle name="Vírgula 7 2 5 4 2 3" xfId="46219" xr:uid="{00000000-0005-0000-0000-000076B40000}"/>
    <cellStyle name="Vírgula 7 2 5 4 2 4" xfId="46220" xr:uid="{00000000-0005-0000-0000-000077B40000}"/>
    <cellStyle name="Vírgula 7 2 5 4 3" xfId="46221" xr:uid="{00000000-0005-0000-0000-000078B40000}"/>
    <cellStyle name="Vírgula 7 2 5 4 3 2" xfId="46222" xr:uid="{00000000-0005-0000-0000-000079B40000}"/>
    <cellStyle name="Vírgula 7 2 5 4 3 3" xfId="46223" xr:uid="{00000000-0005-0000-0000-00007AB40000}"/>
    <cellStyle name="Vírgula 7 2 5 4 4" xfId="46224" xr:uid="{00000000-0005-0000-0000-00007BB40000}"/>
    <cellStyle name="Vírgula 7 2 5 4 5" xfId="46225" xr:uid="{00000000-0005-0000-0000-00007CB40000}"/>
    <cellStyle name="Vírgula 7 2 5 4 6" xfId="46226" xr:uid="{00000000-0005-0000-0000-00007DB40000}"/>
    <cellStyle name="Vírgula 7 2 5 5" xfId="46227" xr:uid="{00000000-0005-0000-0000-00007EB40000}"/>
    <cellStyle name="Vírgula 7 2 5 5 2" xfId="46228" xr:uid="{00000000-0005-0000-0000-00007FB40000}"/>
    <cellStyle name="Vírgula 7 2 5 5 3" xfId="46229" xr:uid="{00000000-0005-0000-0000-000080B40000}"/>
    <cellStyle name="Vírgula 7 2 5 5 4" xfId="46230" xr:uid="{00000000-0005-0000-0000-000081B40000}"/>
    <cellStyle name="Vírgula 7 2 5 6" xfId="46231" xr:uid="{00000000-0005-0000-0000-000082B40000}"/>
    <cellStyle name="Vírgula 7 2 5 6 2" xfId="46232" xr:uid="{00000000-0005-0000-0000-000083B40000}"/>
    <cellStyle name="Vírgula 7 2 5 6 3" xfId="46233" xr:uid="{00000000-0005-0000-0000-000084B40000}"/>
    <cellStyle name="Vírgula 7 2 5 6 4" xfId="46234" xr:uid="{00000000-0005-0000-0000-000085B40000}"/>
    <cellStyle name="Vírgula 7 2 5 7" xfId="46235" xr:uid="{00000000-0005-0000-0000-000086B40000}"/>
    <cellStyle name="Vírgula 7 2 5 7 2" xfId="46236" xr:uid="{00000000-0005-0000-0000-000087B40000}"/>
    <cellStyle name="Vírgula 7 2 5 7 3" xfId="46237" xr:uid="{00000000-0005-0000-0000-000088B40000}"/>
    <cellStyle name="Vírgula 7 2 5 7 4" xfId="46238" xr:uid="{00000000-0005-0000-0000-000089B40000}"/>
    <cellStyle name="Vírgula 7 2 5 8" xfId="46239" xr:uid="{00000000-0005-0000-0000-00008AB40000}"/>
    <cellStyle name="Vírgula 7 2 5 8 2" xfId="46240" xr:uid="{00000000-0005-0000-0000-00008BB40000}"/>
    <cellStyle name="Vírgula 7 2 5 8 3" xfId="46241" xr:uid="{00000000-0005-0000-0000-00008CB40000}"/>
    <cellStyle name="Vírgula 7 2 5 9" xfId="46242" xr:uid="{00000000-0005-0000-0000-00008DB40000}"/>
    <cellStyle name="Vírgula 7 2 6" xfId="46243" xr:uid="{00000000-0005-0000-0000-00008EB40000}"/>
    <cellStyle name="Vírgula 7 2 6 10" xfId="46244" xr:uid="{00000000-0005-0000-0000-00008FB40000}"/>
    <cellStyle name="Vírgula 7 2 6 11" xfId="46245" xr:uid="{00000000-0005-0000-0000-000090B40000}"/>
    <cellStyle name="Vírgula 7 2 6 2" xfId="46246" xr:uid="{00000000-0005-0000-0000-000091B40000}"/>
    <cellStyle name="Vírgula 7 2 6 2 10" xfId="46247" xr:uid="{00000000-0005-0000-0000-000092B40000}"/>
    <cellStyle name="Vírgula 7 2 6 2 2" xfId="46248" xr:uid="{00000000-0005-0000-0000-000093B40000}"/>
    <cellStyle name="Vírgula 7 2 6 2 2 2" xfId="46249" xr:uid="{00000000-0005-0000-0000-000094B40000}"/>
    <cellStyle name="Vírgula 7 2 6 2 2 2 2" xfId="46250" xr:uid="{00000000-0005-0000-0000-000095B40000}"/>
    <cellStyle name="Vírgula 7 2 6 2 2 2 2 2" xfId="46251" xr:uid="{00000000-0005-0000-0000-000096B40000}"/>
    <cellStyle name="Vírgula 7 2 6 2 2 2 2 3" xfId="46252" xr:uid="{00000000-0005-0000-0000-000097B40000}"/>
    <cellStyle name="Vírgula 7 2 6 2 2 2 2 4" xfId="46253" xr:uid="{00000000-0005-0000-0000-000098B40000}"/>
    <cellStyle name="Vírgula 7 2 6 2 2 2 3" xfId="46254" xr:uid="{00000000-0005-0000-0000-000099B40000}"/>
    <cellStyle name="Vírgula 7 2 6 2 2 2 3 2" xfId="46255" xr:uid="{00000000-0005-0000-0000-00009AB40000}"/>
    <cellStyle name="Vírgula 7 2 6 2 2 2 3 3" xfId="46256" xr:uid="{00000000-0005-0000-0000-00009BB40000}"/>
    <cellStyle name="Vírgula 7 2 6 2 2 2 4" xfId="46257" xr:uid="{00000000-0005-0000-0000-00009CB40000}"/>
    <cellStyle name="Vírgula 7 2 6 2 2 2 5" xfId="46258" xr:uid="{00000000-0005-0000-0000-00009DB40000}"/>
    <cellStyle name="Vírgula 7 2 6 2 2 2 6" xfId="46259" xr:uid="{00000000-0005-0000-0000-00009EB40000}"/>
    <cellStyle name="Vírgula 7 2 6 2 2 3" xfId="46260" xr:uid="{00000000-0005-0000-0000-00009FB40000}"/>
    <cellStyle name="Vírgula 7 2 6 2 2 3 2" xfId="46261" xr:uid="{00000000-0005-0000-0000-0000A0B40000}"/>
    <cellStyle name="Vírgula 7 2 6 2 2 3 3" xfId="46262" xr:uid="{00000000-0005-0000-0000-0000A1B40000}"/>
    <cellStyle name="Vírgula 7 2 6 2 2 3 4" xfId="46263" xr:uid="{00000000-0005-0000-0000-0000A2B40000}"/>
    <cellStyle name="Vírgula 7 2 6 2 2 4" xfId="46264" xr:uid="{00000000-0005-0000-0000-0000A3B40000}"/>
    <cellStyle name="Vírgula 7 2 6 2 2 4 2" xfId="46265" xr:uid="{00000000-0005-0000-0000-0000A4B40000}"/>
    <cellStyle name="Vírgula 7 2 6 2 2 4 3" xfId="46266" xr:uid="{00000000-0005-0000-0000-0000A5B40000}"/>
    <cellStyle name="Vírgula 7 2 6 2 2 4 4" xfId="46267" xr:uid="{00000000-0005-0000-0000-0000A6B40000}"/>
    <cellStyle name="Vírgula 7 2 6 2 2 5" xfId="46268" xr:uid="{00000000-0005-0000-0000-0000A7B40000}"/>
    <cellStyle name="Vírgula 7 2 6 2 2 5 2" xfId="46269" xr:uid="{00000000-0005-0000-0000-0000A8B40000}"/>
    <cellStyle name="Vírgula 7 2 6 2 2 5 3" xfId="46270" xr:uid="{00000000-0005-0000-0000-0000A9B40000}"/>
    <cellStyle name="Vírgula 7 2 6 2 2 5 4" xfId="46271" xr:uid="{00000000-0005-0000-0000-0000AAB40000}"/>
    <cellStyle name="Vírgula 7 2 6 2 2 6" xfId="46272" xr:uid="{00000000-0005-0000-0000-0000ABB40000}"/>
    <cellStyle name="Vírgula 7 2 6 2 2 6 2" xfId="46273" xr:uid="{00000000-0005-0000-0000-0000ACB40000}"/>
    <cellStyle name="Vírgula 7 2 6 2 2 6 3" xfId="46274" xr:uid="{00000000-0005-0000-0000-0000ADB40000}"/>
    <cellStyle name="Vírgula 7 2 6 2 2 7" xfId="46275" xr:uid="{00000000-0005-0000-0000-0000AEB40000}"/>
    <cellStyle name="Vírgula 7 2 6 2 2 8" xfId="46276" xr:uid="{00000000-0005-0000-0000-0000AFB40000}"/>
    <cellStyle name="Vírgula 7 2 6 2 2 9" xfId="46277" xr:uid="{00000000-0005-0000-0000-0000B0B40000}"/>
    <cellStyle name="Vírgula 7 2 6 2 3" xfId="46278" xr:uid="{00000000-0005-0000-0000-0000B1B40000}"/>
    <cellStyle name="Vírgula 7 2 6 2 3 2" xfId="46279" xr:uid="{00000000-0005-0000-0000-0000B2B40000}"/>
    <cellStyle name="Vírgula 7 2 6 2 3 2 2" xfId="46280" xr:uid="{00000000-0005-0000-0000-0000B3B40000}"/>
    <cellStyle name="Vírgula 7 2 6 2 3 2 3" xfId="46281" xr:uid="{00000000-0005-0000-0000-0000B4B40000}"/>
    <cellStyle name="Vírgula 7 2 6 2 3 2 4" xfId="46282" xr:uid="{00000000-0005-0000-0000-0000B5B40000}"/>
    <cellStyle name="Vírgula 7 2 6 2 3 3" xfId="46283" xr:uid="{00000000-0005-0000-0000-0000B6B40000}"/>
    <cellStyle name="Vírgula 7 2 6 2 3 3 2" xfId="46284" xr:uid="{00000000-0005-0000-0000-0000B7B40000}"/>
    <cellStyle name="Vírgula 7 2 6 2 3 3 3" xfId="46285" xr:uid="{00000000-0005-0000-0000-0000B8B40000}"/>
    <cellStyle name="Vírgula 7 2 6 2 3 4" xfId="46286" xr:uid="{00000000-0005-0000-0000-0000B9B40000}"/>
    <cellStyle name="Vírgula 7 2 6 2 3 5" xfId="46287" xr:uid="{00000000-0005-0000-0000-0000BAB40000}"/>
    <cellStyle name="Vírgula 7 2 6 2 3 6" xfId="46288" xr:uid="{00000000-0005-0000-0000-0000BBB40000}"/>
    <cellStyle name="Vírgula 7 2 6 2 4" xfId="46289" xr:uid="{00000000-0005-0000-0000-0000BCB40000}"/>
    <cellStyle name="Vírgula 7 2 6 2 4 2" xfId="46290" xr:uid="{00000000-0005-0000-0000-0000BDB40000}"/>
    <cellStyle name="Vírgula 7 2 6 2 4 3" xfId="46291" xr:uid="{00000000-0005-0000-0000-0000BEB40000}"/>
    <cellStyle name="Vírgula 7 2 6 2 4 4" xfId="46292" xr:uid="{00000000-0005-0000-0000-0000BFB40000}"/>
    <cellStyle name="Vírgula 7 2 6 2 5" xfId="46293" xr:uid="{00000000-0005-0000-0000-0000C0B40000}"/>
    <cellStyle name="Vírgula 7 2 6 2 5 2" xfId="46294" xr:uid="{00000000-0005-0000-0000-0000C1B40000}"/>
    <cellStyle name="Vírgula 7 2 6 2 5 3" xfId="46295" xr:uid="{00000000-0005-0000-0000-0000C2B40000}"/>
    <cellStyle name="Vírgula 7 2 6 2 5 4" xfId="46296" xr:uid="{00000000-0005-0000-0000-0000C3B40000}"/>
    <cellStyle name="Vírgula 7 2 6 2 6" xfId="46297" xr:uid="{00000000-0005-0000-0000-0000C4B40000}"/>
    <cellStyle name="Vírgula 7 2 6 2 6 2" xfId="46298" xr:uid="{00000000-0005-0000-0000-0000C5B40000}"/>
    <cellStyle name="Vírgula 7 2 6 2 6 3" xfId="46299" xr:uid="{00000000-0005-0000-0000-0000C6B40000}"/>
    <cellStyle name="Vírgula 7 2 6 2 6 4" xfId="46300" xr:uid="{00000000-0005-0000-0000-0000C7B40000}"/>
    <cellStyle name="Vírgula 7 2 6 2 7" xfId="46301" xr:uid="{00000000-0005-0000-0000-0000C8B40000}"/>
    <cellStyle name="Vírgula 7 2 6 2 7 2" xfId="46302" xr:uid="{00000000-0005-0000-0000-0000C9B40000}"/>
    <cellStyle name="Vírgula 7 2 6 2 7 3" xfId="46303" xr:uid="{00000000-0005-0000-0000-0000CAB40000}"/>
    <cellStyle name="Vírgula 7 2 6 2 8" xfId="46304" xr:uid="{00000000-0005-0000-0000-0000CBB40000}"/>
    <cellStyle name="Vírgula 7 2 6 2 9" xfId="46305" xr:uid="{00000000-0005-0000-0000-0000CCB40000}"/>
    <cellStyle name="Vírgula 7 2 6 3" xfId="46306" xr:uid="{00000000-0005-0000-0000-0000CDB40000}"/>
    <cellStyle name="Vírgula 7 2 6 3 2" xfId="46307" xr:uid="{00000000-0005-0000-0000-0000CEB40000}"/>
    <cellStyle name="Vírgula 7 2 6 3 2 2" xfId="46308" xr:uid="{00000000-0005-0000-0000-0000CFB40000}"/>
    <cellStyle name="Vírgula 7 2 6 3 2 2 2" xfId="46309" xr:uid="{00000000-0005-0000-0000-0000D0B40000}"/>
    <cellStyle name="Vírgula 7 2 6 3 2 2 3" xfId="46310" xr:uid="{00000000-0005-0000-0000-0000D1B40000}"/>
    <cellStyle name="Vírgula 7 2 6 3 2 2 4" xfId="46311" xr:uid="{00000000-0005-0000-0000-0000D2B40000}"/>
    <cellStyle name="Vírgula 7 2 6 3 2 3" xfId="46312" xr:uid="{00000000-0005-0000-0000-0000D3B40000}"/>
    <cellStyle name="Vírgula 7 2 6 3 2 3 2" xfId="46313" xr:uid="{00000000-0005-0000-0000-0000D4B40000}"/>
    <cellStyle name="Vírgula 7 2 6 3 2 3 3" xfId="46314" xr:uid="{00000000-0005-0000-0000-0000D5B40000}"/>
    <cellStyle name="Vírgula 7 2 6 3 2 4" xfId="46315" xr:uid="{00000000-0005-0000-0000-0000D6B40000}"/>
    <cellStyle name="Vírgula 7 2 6 3 2 5" xfId="46316" xr:uid="{00000000-0005-0000-0000-0000D7B40000}"/>
    <cellStyle name="Vírgula 7 2 6 3 2 6" xfId="46317" xr:uid="{00000000-0005-0000-0000-0000D8B40000}"/>
    <cellStyle name="Vírgula 7 2 6 3 3" xfId="46318" xr:uid="{00000000-0005-0000-0000-0000D9B40000}"/>
    <cellStyle name="Vírgula 7 2 6 3 3 2" xfId="46319" xr:uid="{00000000-0005-0000-0000-0000DAB40000}"/>
    <cellStyle name="Vírgula 7 2 6 3 3 3" xfId="46320" xr:uid="{00000000-0005-0000-0000-0000DBB40000}"/>
    <cellStyle name="Vírgula 7 2 6 3 3 4" xfId="46321" xr:uid="{00000000-0005-0000-0000-0000DCB40000}"/>
    <cellStyle name="Vírgula 7 2 6 3 4" xfId="46322" xr:uid="{00000000-0005-0000-0000-0000DDB40000}"/>
    <cellStyle name="Vírgula 7 2 6 3 4 2" xfId="46323" xr:uid="{00000000-0005-0000-0000-0000DEB40000}"/>
    <cellStyle name="Vírgula 7 2 6 3 4 3" xfId="46324" xr:uid="{00000000-0005-0000-0000-0000DFB40000}"/>
    <cellStyle name="Vírgula 7 2 6 3 4 4" xfId="46325" xr:uid="{00000000-0005-0000-0000-0000E0B40000}"/>
    <cellStyle name="Vírgula 7 2 6 3 5" xfId="46326" xr:uid="{00000000-0005-0000-0000-0000E1B40000}"/>
    <cellStyle name="Vírgula 7 2 6 3 5 2" xfId="46327" xr:uid="{00000000-0005-0000-0000-0000E2B40000}"/>
    <cellStyle name="Vírgula 7 2 6 3 5 3" xfId="46328" xr:uid="{00000000-0005-0000-0000-0000E3B40000}"/>
    <cellStyle name="Vírgula 7 2 6 3 5 4" xfId="46329" xr:uid="{00000000-0005-0000-0000-0000E4B40000}"/>
    <cellStyle name="Vírgula 7 2 6 3 6" xfId="46330" xr:uid="{00000000-0005-0000-0000-0000E5B40000}"/>
    <cellStyle name="Vírgula 7 2 6 3 6 2" xfId="46331" xr:uid="{00000000-0005-0000-0000-0000E6B40000}"/>
    <cellStyle name="Vírgula 7 2 6 3 6 3" xfId="46332" xr:uid="{00000000-0005-0000-0000-0000E7B40000}"/>
    <cellStyle name="Vírgula 7 2 6 3 7" xfId="46333" xr:uid="{00000000-0005-0000-0000-0000E8B40000}"/>
    <cellStyle name="Vírgula 7 2 6 3 8" xfId="46334" xr:uid="{00000000-0005-0000-0000-0000E9B40000}"/>
    <cellStyle name="Vírgula 7 2 6 3 9" xfId="46335" xr:uid="{00000000-0005-0000-0000-0000EAB40000}"/>
    <cellStyle name="Vírgula 7 2 6 4" xfId="46336" xr:uid="{00000000-0005-0000-0000-0000EBB40000}"/>
    <cellStyle name="Vírgula 7 2 6 4 2" xfId="46337" xr:uid="{00000000-0005-0000-0000-0000ECB40000}"/>
    <cellStyle name="Vírgula 7 2 6 4 2 2" xfId="46338" xr:uid="{00000000-0005-0000-0000-0000EDB40000}"/>
    <cellStyle name="Vírgula 7 2 6 4 2 3" xfId="46339" xr:uid="{00000000-0005-0000-0000-0000EEB40000}"/>
    <cellStyle name="Vírgula 7 2 6 4 2 4" xfId="46340" xr:uid="{00000000-0005-0000-0000-0000EFB40000}"/>
    <cellStyle name="Vírgula 7 2 6 4 3" xfId="46341" xr:uid="{00000000-0005-0000-0000-0000F0B40000}"/>
    <cellStyle name="Vírgula 7 2 6 4 3 2" xfId="46342" xr:uid="{00000000-0005-0000-0000-0000F1B40000}"/>
    <cellStyle name="Vírgula 7 2 6 4 3 3" xfId="46343" xr:uid="{00000000-0005-0000-0000-0000F2B40000}"/>
    <cellStyle name="Vírgula 7 2 6 4 4" xfId="46344" xr:uid="{00000000-0005-0000-0000-0000F3B40000}"/>
    <cellStyle name="Vírgula 7 2 6 4 5" xfId="46345" xr:uid="{00000000-0005-0000-0000-0000F4B40000}"/>
    <cellStyle name="Vírgula 7 2 6 4 6" xfId="46346" xr:uid="{00000000-0005-0000-0000-0000F5B40000}"/>
    <cellStyle name="Vírgula 7 2 6 5" xfId="46347" xr:uid="{00000000-0005-0000-0000-0000F6B40000}"/>
    <cellStyle name="Vírgula 7 2 6 5 2" xfId="46348" xr:uid="{00000000-0005-0000-0000-0000F7B40000}"/>
    <cellStyle name="Vírgula 7 2 6 5 3" xfId="46349" xr:uid="{00000000-0005-0000-0000-0000F8B40000}"/>
    <cellStyle name="Vírgula 7 2 6 5 4" xfId="46350" xr:uid="{00000000-0005-0000-0000-0000F9B40000}"/>
    <cellStyle name="Vírgula 7 2 6 6" xfId="46351" xr:uid="{00000000-0005-0000-0000-0000FAB40000}"/>
    <cellStyle name="Vírgula 7 2 6 6 2" xfId="46352" xr:uid="{00000000-0005-0000-0000-0000FBB40000}"/>
    <cellStyle name="Vírgula 7 2 6 6 3" xfId="46353" xr:uid="{00000000-0005-0000-0000-0000FCB40000}"/>
    <cellStyle name="Vírgula 7 2 6 6 4" xfId="46354" xr:uid="{00000000-0005-0000-0000-0000FDB40000}"/>
    <cellStyle name="Vírgula 7 2 6 7" xfId="46355" xr:uid="{00000000-0005-0000-0000-0000FEB40000}"/>
    <cellStyle name="Vírgula 7 2 6 7 2" xfId="46356" xr:uid="{00000000-0005-0000-0000-0000FFB40000}"/>
    <cellStyle name="Vírgula 7 2 6 7 3" xfId="46357" xr:uid="{00000000-0005-0000-0000-000000B50000}"/>
    <cellStyle name="Vírgula 7 2 6 7 4" xfId="46358" xr:uid="{00000000-0005-0000-0000-000001B50000}"/>
    <cellStyle name="Vírgula 7 2 6 8" xfId="46359" xr:uid="{00000000-0005-0000-0000-000002B50000}"/>
    <cellStyle name="Vírgula 7 2 6 8 2" xfId="46360" xr:uid="{00000000-0005-0000-0000-000003B50000}"/>
    <cellStyle name="Vírgula 7 2 6 8 3" xfId="46361" xr:uid="{00000000-0005-0000-0000-000004B50000}"/>
    <cellStyle name="Vírgula 7 2 6 9" xfId="46362" xr:uid="{00000000-0005-0000-0000-000005B50000}"/>
    <cellStyle name="Vírgula 7 2 7" xfId="46363" xr:uid="{00000000-0005-0000-0000-000006B50000}"/>
    <cellStyle name="Vírgula 7 2 7 10" xfId="46364" xr:uid="{00000000-0005-0000-0000-000007B50000}"/>
    <cellStyle name="Vírgula 7 2 7 2" xfId="46365" xr:uid="{00000000-0005-0000-0000-000008B50000}"/>
    <cellStyle name="Vírgula 7 2 7 2 2" xfId="46366" xr:uid="{00000000-0005-0000-0000-000009B50000}"/>
    <cellStyle name="Vírgula 7 2 7 2 2 2" xfId="46367" xr:uid="{00000000-0005-0000-0000-00000AB50000}"/>
    <cellStyle name="Vírgula 7 2 7 2 2 2 2" xfId="46368" xr:uid="{00000000-0005-0000-0000-00000BB50000}"/>
    <cellStyle name="Vírgula 7 2 7 2 2 2 3" xfId="46369" xr:uid="{00000000-0005-0000-0000-00000CB50000}"/>
    <cellStyle name="Vírgula 7 2 7 2 2 2 4" xfId="46370" xr:uid="{00000000-0005-0000-0000-00000DB50000}"/>
    <cellStyle name="Vírgula 7 2 7 2 2 3" xfId="46371" xr:uid="{00000000-0005-0000-0000-00000EB50000}"/>
    <cellStyle name="Vírgula 7 2 7 2 2 3 2" xfId="46372" xr:uid="{00000000-0005-0000-0000-00000FB50000}"/>
    <cellStyle name="Vírgula 7 2 7 2 2 3 3" xfId="46373" xr:uid="{00000000-0005-0000-0000-000010B50000}"/>
    <cellStyle name="Vírgula 7 2 7 2 2 4" xfId="46374" xr:uid="{00000000-0005-0000-0000-000011B50000}"/>
    <cellStyle name="Vírgula 7 2 7 2 2 5" xfId="46375" xr:uid="{00000000-0005-0000-0000-000012B50000}"/>
    <cellStyle name="Vírgula 7 2 7 2 2 6" xfId="46376" xr:uid="{00000000-0005-0000-0000-000013B50000}"/>
    <cellStyle name="Vírgula 7 2 7 2 3" xfId="46377" xr:uid="{00000000-0005-0000-0000-000014B50000}"/>
    <cellStyle name="Vírgula 7 2 7 2 3 2" xfId="46378" xr:uid="{00000000-0005-0000-0000-000015B50000}"/>
    <cellStyle name="Vírgula 7 2 7 2 3 3" xfId="46379" xr:uid="{00000000-0005-0000-0000-000016B50000}"/>
    <cellStyle name="Vírgula 7 2 7 2 3 4" xfId="46380" xr:uid="{00000000-0005-0000-0000-000017B50000}"/>
    <cellStyle name="Vírgula 7 2 7 2 4" xfId="46381" xr:uid="{00000000-0005-0000-0000-000018B50000}"/>
    <cellStyle name="Vírgula 7 2 7 2 4 2" xfId="46382" xr:uid="{00000000-0005-0000-0000-000019B50000}"/>
    <cellStyle name="Vírgula 7 2 7 2 4 3" xfId="46383" xr:uid="{00000000-0005-0000-0000-00001AB50000}"/>
    <cellStyle name="Vírgula 7 2 7 2 4 4" xfId="46384" xr:uid="{00000000-0005-0000-0000-00001BB50000}"/>
    <cellStyle name="Vírgula 7 2 7 2 5" xfId="46385" xr:uid="{00000000-0005-0000-0000-00001CB50000}"/>
    <cellStyle name="Vírgula 7 2 7 2 5 2" xfId="46386" xr:uid="{00000000-0005-0000-0000-00001DB50000}"/>
    <cellStyle name="Vírgula 7 2 7 2 5 3" xfId="46387" xr:uid="{00000000-0005-0000-0000-00001EB50000}"/>
    <cellStyle name="Vírgula 7 2 7 2 5 4" xfId="46388" xr:uid="{00000000-0005-0000-0000-00001FB50000}"/>
    <cellStyle name="Vírgula 7 2 7 2 6" xfId="46389" xr:uid="{00000000-0005-0000-0000-000020B50000}"/>
    <cellStyle name="Vírgula 7 2 7 2 6 2" xfId="46390" xr:uid="{00000000-0005-0000-0000-000021B50000}"/>
    <cellStyle name="Vírgula 7 2 7 2 6 3" xfId="46391" xr:uid="{00000000-0005-0000-0000-000022B50000}"/>
    <cellStyle name="Vírgula 7 2 7 2 7" xfId="46392" xr:uid="{00000000-0005-0000-0000-000023B50000}"/>
    <cellStyle name="Vírgula 7 2 7 2 8" xfId="46393" xr:uid="{00000000-0005-0000-0000-000024B50000}"/>
    <cellStyle name="Vírgula 7 2 7 2 9" xfId="46394" xr:uid="{00000000-0005-0000-0000-000025B50000}"/>
    <cellStyle name="Vírgula 7 2 7 3" xfId="46395" xr:uid="{00000000-0005-0000-0000-000026B50000}"/>
    <cellStyle name="Vírgula 7 2 7 3 2" xfId="46396" xr:uid="{00000000-0005-0000-0000-000027B50000}"/>
    <cellStyle name="Vírgula 7 2 7 3 2 2" xfId="46397" xr:uid="{00000000-0005-0000-0000-000028B50000}"/>
    <cellStyle name="Vírgula 7 2 7 3 2 3" xfId="46398" xr:uid="{00000000-0005-0000-0000-000029B50000}"/>
    <cellStyle name="Vírgula 7 2 7 3 2 4" xfId="46399" xr:uid="{00000000-0005-0000-0000-00002AB50000}"/>
    <cellStyle name="Vírgula 7 2 7 3 3" xfId="46400" xr:uid="{00000000-0005-0000-0000-00002BB50000}"/>
    <cellStyle name="Vírgula 7 2 7 3 3 2" xfId="46401" xr:uid="{00000000-0005-0000-0000-00002CB50000}"/>
    <cellStyle name="Vírgula 7 2 7 3 3 3" xfId="46402" xr:uid="{00000000-0005-0000-0000-00002DB50000}"/>
    <cellStyle name="Vírgula 7 2 7 3 4" xfId="46403" xr:uid="{00000000-0005-0000-0000-00002EB50000}"/>
    <cellStyle name="Vírgula 7 2 7 3 5" xfId="46404" xr:uid="{00000000-0005-0000-0000-00002FB50000}"/>
    <cellStyle name="Vírgula 7 2 7 3 6" xfId="46405" xr:uid="{00000000-0005-0000-0000-000030B50000}"/>
    <cellStyle name="Vírgula 7 2 7 4" xfId="46406" xr:uid="{00000000-0005-0000-0000-000031B50000}"/>
    <cellStyle name="Vírgula 7 2 7 4 2" xfId="46407" xr:uid="{00000000-0005-0000-0000-000032B50000}"/>
    <cellStyle name="Vírgula 7 2 7 4 3" xfId="46408" xr:uid="{00000000-0005-0000-0000-000033B50000}"/>
    <cellStyle name="Vírgula 7 2 7 4 4" xfId="46409" xr:uid="{00000000-0005-0000-0000-000034B50000}"/>
    <cellStyle name="Vírgula 7 2 7 5" xfId="46410" xr:uid="{00000000-0005-0000-0000-000035B50000}"/>
    <cellStyle name="Vírgula 7 2 7 5 2" xfId="46411" xr:uid="{00000000-0005-0000-0000-000036B50000}"/>
    <cellStyle name="Vírgula 7 2 7 5 3" xfId="46412" xr:uid="{00000000-0005-0000-0000-000037B50000}"/>
    <cellStyle name="Vírgula 7 2 7 5 4" xfId="46413" xr:uid="{00000000-0005-0000-0000-000038B50000}"/>
    <cellStyle name="Vírgula 7 2 7 6" xfId="46414" xr:uid="{00000000-0005-0000-0000-000039B50000}"/>
    <cellStyle name="Vírgula 7 2 7 6 2" xfId="46415" xr:uid="{00000000-0005-0000-0000-00003AB50000}"/>
    <cellStyle name="Vírgula 7 2 7 6 3" xfId="46416" xr:uid="{00000000-0005-0000-0000-00003BB50000}"/>
    <cellStyle name="Vírgula 7 2 7 6 4" xfId="46417" xr:uid="{00000000-0005-0000-0000-00003CB50000}"/>
    <cellStyle name="Vírgula 7 2 7 7" xfId="46418" xr:uid="{00000000-0005-0000-0000-00003DB50000}"/>
    <cellStyle name="Vírgula 7 2 7 7 2" xfId="46419" xr:uid="{00000000-0005-0000-0000-00003EB50000}"/>
    <cellStyle name="Vírgula 7 2 7 7 3" xfId="46420" xr:uid="{00000000-0005-0000-0000-00003FB50000}"/>
    <cellStyle name="Vírgula 7 2 7 8" xfId="46421" xr:uid="{00000000-0005-0000-0000-000040B50000}"/>
    <cellStyle name="Vírgula 7 2 7 9" xfId="46422" xr:uid="{00000000-0005-0000-0000-000041B50000}"/>
    <cellStyle name="Vírgula 7 2 8" xfId="46423" xr:uid="{00000000-0005-0000-0000-000042B50000}"/>
    <cellStyle name="Vírgula 7 2 8 2" xfId="46424" xr:uid="{00000000-0005-0000-0000-000043B50000}"/>
    <cellStyle name="Vírgula 7 2 8 2 2" xfId="46425" xr:uid="{00000000-0005-0000-0000-000044B50000}"/>
    <cellStyle name="Vírgula 7 2 8 2 2 2" xfId="46426" xr:uid="{00000000-0005-0000-0000-000045B50000}"/>
    <cellStyle name="Vírgula 7 2 8 2 2 3" xfId="46427" xr:uid="{00000000-0005-0000-0000-000046B50000}"/>
    <cellStyle name="Vírgula 7 2 8 2 2 4" xfId="46428" xr:uid="{00000000-0005-0000-0000-000047B50000}"/>
    <cellStyle name="Vírgula 7 2 8 2 3" xfId="46429" xr:uid="{00000000-0005-0000-0000-000048B50000}"/>
    <cellStyle name="Vírgula 7 2 8 2 3 2" xfId="46430" xr:uid="{00000000-0005-0000-0000-000049B50000}"/>
    <cellStyle name="Vírgula 7 2 8 2 3 3" xfId="46431" xr:uid="{00000000-0005-0000-0000-00004AB50000}"/>
    <cellStyle name="Vírgula 7 2 8 2 4" xfId="46432" xr:uid="{00000000-0005-0000-0000-00004BB50000}"/>
    <cellStyle name="Vírgula 7 2 8 2 5" xfId="46433" xr:uid="{00000000-0005-0000-0000-00004CB50000}"/>
    <cellStyle name="Vírgula 7 2 8 2 6" xfId="46434" xr:uid="{00000000-0005-0000-0000-00004DB50000}"/>
    <cellStyle name="Vírgula 7 2 8 3" xfId="46435" xr:uid="{00000000-0005-0000-0000-00004EB50000}"/>
    <cellStyle name="Vírgula 7 2 8 3 2" xfId="46436" xr:uid="{00000000-0005-0000-0000-00004FB50000}"/>
    <cellStyle name="Vírgula 7 2 8 3 3" xfId="46437" xr:uid="{00000000-0005-0000-0000-000050B50000}"/>
    <cellStyle name="Vírgula 7 2 8 3 4" xfId="46438" xr:uid="{00000000-0005-0000-0000-000051B50000}"/>
    <cellStyle name="Vírgula 7 2 8 4" xfId="46439" xr:uid="{00000000-0005-0000-0000-000052B50000}"/>
    <cellStyle name="Vírgula 7 2 8 4 2" xfId="46440" xr:uid="{00000000-0005-0000-0000-000053B50000}"/>
    <cellStyle name="Vírgula 7 2 8 4 3" xfId="46441" xr:uid="{00000000-0005-0000-0000-000054B50000}"/>
    <cellStyle name="Vírgula 7 2 8 4 4" xfId="46442" xr:uid="{00000000-0005-0000-0000-000055B50000}"/>
    <cellStyle name="Vírgula 7 2 8 5" xfId="46443" xr:uid="{00000000-0005-0000-0000-000056B50000}"/>
    <cellStyle name="Vírgula 7 2 8 5 2" xfId="46444" xr:uid="{00000000-0005-0000-0000-000057B50000}"/>
    <cellStyle name="Vírgula 7 2 8 5 3" xfId="46445" xr:uid="{00000000-0005-0000-0000-000058B50000}"/>
    <cellStyle name="Vírgula 7 2 8 5 4" xfId="46446" xr:uid="{00000000-0005-0000-0000-000059B50000}"/>
    <cellStyle name="Vírgula 7 2 8 6" xfId="46447" xr:uid="{00000000-0005-0000-0000-00005AB50000}"/>
    <cellStyle name="Vírgula 7 2 8 6 2" xfId="46448" xr:uid="{00000000-0005-0000-0000-00005BB50000}"/>
    <cellStyle name="Vírgula 7 2 8 6 3" xfId="46449" xr:uid="{00000000-0005-0000-0000-00005CB50000}"/>
    <cellStyle name="Vírgula 7 2 8 7" xfId="46450" xr:uid="{00000000-0005-0000-0000-00005DB50000}"/>
    <cellStyle name="Vírgula 7 2 8 8" xfId="46451" xr:uid="{00000000-0005-0000-0000-00005EB50000}"/>
    <cellStyle name="Vírgula 7 2 8 9" xfId="46452" xr:uid="{00000000-0005-0000-0000-00005FB50000}"/>
    <cellStyle name="Vírgula 7 2 9" xfId="46453" xr:uid="{00000000-0005-0000-0000-000060B50000}"/>
    <cellStyle name="Vírgula 7 2 9 2" xfId="46454" xr:uid="{00000000-0005-0000-0000-000061B50000}"/>
    <cellStyle name="Vírgula 7 2 9 2 2" xfId="46455" xr:uid="{00000000-0005-0000-0000-000062B50000}"/>
    <cellStyle name="Vírgula 7 2 9 2 2 2" xfId="46456" xr:uid="{00000000-0005-0000-0000-000063B50000}"/>
    <cellStyle name="Vírgula 7 2 9 2 2 3" xfId="46457" xr:uid="{00000000-0005-0000-0000-000064B50000}"/>
    <cellStyle name="Vírgula 7 2 9 2 2 4" xfId="46458" xr:uid="{00000000-0005-0000-0000-000065B50000}"/>
    <cellStyle name="Vírgula 7 2 9 2 3" xfId="46459" xr:uid="{00000000-0005-0000-0000-000066B50000}"/>
    <cellStyle name="Vírgula 7 2 9 2 3 2" xfId="46460" xr:uid="{00000000-0005-0000-0000-000067B50000}"/>
    <cellStyle name="Vírgula 7 2 9 2 3 3" xfId="46461" xr:uid="{00000000-0005-0000-0000-000068B50000}"/>
    <cellStyle name="Vírgula 7 2 9 2 4" xfId="46462" xr:uid="{00000000-0005-0000-0000-000069B50000}"/>
    <cellStyle name="Vírgula 7 2 9 2 5" xfId="46463" xr:uid="{00000000-0005-0000-0000-00006AB50000}"/>
    <cellStyle name="Vírgula 7 2 9 2 6" xfId="46464" xr:uid="{00000000-0005-0000-0000-00006BB50000}"/>
    <cellStyle name="Vírgula 7 2 9 3" xfId="46465" xr:uid="{00000000-0005-0000-0000-00006CB50000}"/>
    <cellStyle name="Vírgula 7 2 9 3 2" xfId="46466" xr:uid="{00000000-0005-0000-0000-00006DB50000}"/>
    <cellStyle name="Vírgula 7 2 9 3 3" xfId="46467" xr:uid="{00000000-0005-0000-0000-00006EB50000}"/>
    <cellStyle name="Vírgula 7 2 9 3 4" xfId="46468" xr:uid="{00000000-0005-0000-0000-00006FB50000}"/>
    <cellStyle name="Vírgula 7 2 9 4" xfId="46469" xr:uid="{00000000-0005-0000-0000-000070B50000}"/>
    <cellStyle name="Vírgula 7 2 9 4 2" xfId="46470" xr:uid="{00000000-0005-0000-0000-000071B50000}"/>
    <cellStyle name="Vírgula 7 2 9 4 3" xfId="46471" xr:uid="{00000000-0005-0000-0000-000072B50000}"/>
    <cellStyle name="Vírgula 7 2 9 4 4" xfId="46472" xr:uid="{00000000-0005-0000-0000-000073B50000}"/>
    <cellStyle name="Vírgula 7 2 9 5" xfId="46473" xr:uid="{00000000-0005-0000-0000-000074B50000}"/>
    <cellStyle name="Vírgula 7 2 9 5 2" xfId="46474" xr:uid="{00000000-0005-0000-0000-000075B50000}"/>
    <cellStyle name="Vírgula 7 2 9 5 3" xfId="46475" xr:uid="{00000000-0005-0000-0000-000076B50000}"/>
    <cellStyle name="Vírgula 7 2 9 5 4" xfId="46476" xr:uid="{00000000-0005-0000-0000-000077B50000}"/>
    <cellStyle name="Vírgula 7 2 9 6" xfId="46477" xr:uid="{00000000-0005-0000-0000-000078B50000}"/>
    <cellStyle name="Vírgula 7 2 9 6 2" xfId="46478" xr:uid="{00000000-0005-0000-0000-000079B50000}"/>
    <cellStyle name="Vírgula 7 2 9 6 3" xfId="46479" xr:uid="{00000000-0005-0000-0000-00007AB50000}"/>
    <cellStyle name="Vírgula 7 2 9 7" xfId="46480" xr:uid="{00000000-0005-0000-0000-00007BB50000}"/>
    <cellStyle name="Vírgula 7 2 9 8" xfId="46481" xr:uid="{00000000-0005-0000-0000-00007CB50000}"/>
    <cellStyle name="Vírgula 7 2 9 9" xfId="46482" xr:uid="{00000000-0005-0000-0000-00007DB50000}"/>
    <cellStyle name="Vírgula 7 20" xfId="46483" xr:uid="{00000000-0005-0000-0000-00007EB50000}"/>
    <cellStyle name="Vírgula 7 21" xfId="46484" xr:uid="{00000000-0005-0000-0000-00007FB50000}"/>
    <cellStyle name="Vírgula 7 22" xfId="46485" xr:uid="{00000000-0005-0000-0000-000080B50000}"/>
    <cellStyle name="Vírgula 7 3" xfId="182" xr:uid="{00000000-0005-0000-0000-000081B50000}"/>
    <cellStyle name="Vírgula 7 3 10" xfId="46486" xr:uid="{00000000-0005-0000-0000-000082B50000}"/>
    <cellStyle name="Vírgula 7 3 10 2" xfId="46487" xr:uid="{00000000-0005-0000-0000-000083B50000}"/>
    <cellStyle name="Vírgula 7 3 10 2 2" xfId="46488" xr:uid="{00000000-0005-0000-0000-000084B50000}"/>
    <cellStyle name="Vírgula 7 3 10 2 2 2" xfId="46489" xr:uid="{00000000-0005-0000-0000-000085B50000}"/>
    <cellStyle name="Vírgula 7 3 10 2 2 3" xfId="46490" xr:uid="{00000000-0005-0000-0000-000086B50000}"/>
    <cellStyle name="Vírgula 7 3 10 2 2 4" xfId="46491" xr:uid="{00000000-0005-0000-0000-000087B50000}"/>
    <cellStyle name="Vírgula 7 3 10 2 3" xfId="46492" xr:uid="{00000000-0005-0000-0000-000088B50000}"/>
    <cellStyle name="Vírgula 7 3 10 2 3 2" xfId="46493" xr:uid="{00000000-0005-0000-0000-000089B50000}"/>
    <cellStyle name="Vírgula 7 3 10 2 3 3" xfId="46494" xr:uid="{00000000-0005-0000-0000-00008AB50000}"/>
    <cellStyle name="Vírgula 7 3 10 2 4" xfId="46495" xr:uid="{00000000-0005-0000-0000-00008BB50000}"/>
    <cellStyle name="Vírgula 7 3 10 2 5" xfId="46496" xr:uid="{00000000-0005-0000-0000-00008CB50000}"/>
    <cellStyle name="Vírgula 7 3 10 2 6" xfId="46497" xr:uid="{00000000-0005-0000-0000-00008DB50000}"/>
    <cellStyle name="Vírgula 7 3 10 3" xfId="46498" xr:uid="{00000000-0005-0000-0000-00008EB50000}"/>
    <cellStyle name="Vírgula 7 3 10 3 2" xfId="46499" xr:uid="{00000000-0005-0000-0000-00008FB50000}"/>
    <cellStyle name="Vírgula 7 3 10 3 3" xfId="46500" xr:uid="{00000000-0005-0000-0000-000090B50000}"/>
    <cellStyle name="Vírgula 7 3 10 3 4" xfId="46501" xr:uid="{00000000-0005-0000-0000-000091B50000}"/>
    <cellStyle name="Vírgula 7 3 10 4" xfId="46502" xr:uid="{00000000-0005-0000-0000-000092B50000}"/>
    <cellStyle name="Vírgula 7 3 10 4 2" xfId="46503" xr:uid="{00000000-0005-0000-0000-000093B50000}"/>
    <cellStyle name="Vírgula 7 3 10 4 3" xfId="46504" xr:uid="{00000000-0005-0000-0000-000094B50000}"/>
    <cellStyle name="Vírgula 7 3 10 4 4" xfId="46505" xr:uid="{00000000-0005-0000-0000-000095B50000}"/>
    <cellStyle name="Vírgula 7 3 10 5" xfId="46506" xr:uid="{00000000-0005-0000-0000-000096B50000}"/>
    <cellStyle name="Vírgula 7 3 10 5 2" xfId="46507" xr:uid="{00000000-0005-0000-0000-000097B50000}"/>
    <cellStyle name="Vírgula 7 3 10 5 3" xfId="46508" xr:uid="{00000000-0005-0000-0000-000098B50000}"/>
    <cellStyle name="Vírgula 7 3 10 5 4" xfId="46509" xr:uid="{00000000-0005-0000-0000-000099B50000}"/>
    <cellStyle name="Vírgula 7 3 10 6" xfId="46510" xr:uid="{00000000-0005-0000-0000-00009AB50000}"/>
    <cellStyle name="Vírgula 7 3 10 6 2" xfId="46511" xr:uid="{00000000-0005-0000-0000-00009BB50000}"/>
    <cellStyle name="Vírgula 7 3 10 6 3" xfId="46512" xr:uid="{00000000-0005-0000-0000-00009CB50000}"/>
    <cellStyle name="Vírgula 7 3 10 7" xfId="46513" xr:uid="{00000000-0005-0000-0000-00009DB50000}"/>
    <cellStyle name="Vírgula 7 3 10 8" xfId="46514" xr:uid="{00000000-0005-0000-0000-00009EB50000}"/>
    <cellStyle name="Vírgula 7 3 10 9" xfId="46515" xr:uid="{00000000-0005-0000-0000-00009FB50000}"/>
    <cellStyle name="Vírgula 7 3 11" xfId="46516" xr:uid="{00000000-0005-0000-0000-0000A0B50000}"/>
    <cellStyle name="Vírgula 7 3 11 2" xfId="46517" xr:uid="{00000000-0005-0000-0000-0000A1B50000}"/>
    <cellStyle name="Vírgula 7 3 11 2 2" xfId="46518" xr:uid="{00000000-0005-0000-0000-0000A2B50000}"/>
    <cellStyle name="Vírgula 7 3 11 2 2 2" xfId="46519" xr:uid="{00000000-0005-0000-0000-0000A3B50000}"/>
    <cellStyle name="Vírgula 7 3 11 2 2 3" xfId="46520" xr:uid="{00000000-0005-0000-0000-0000A4B50000}"/>
    <cellStyle name="Vírgula 7 3 11 2 2 4" xfId="46521" xr:uid="{00000000-0005-0000-0000-0000A5B50000}"/>
    <cellStyle name="Vírgula 7 3 11 2 3" xfId="46522" xr:uid="{00000000-0005-0000-0000-0000A6B50000}"/>
    <cellStyle name="Vírgula 7 3 11 2 3 2" xfId="46523" xr:uid="{00000000-0005-0000-0000-0000A7B50000}"/>
    <cellStyle name="Vírgula 7 3 11 2 3 3" xfId="46524" xr:uid="{00000000-0005-0000-0000-0000A8B50000}"/>
    <cellStyle name="Vírgula 7 3 11 2 4" xfId="46525" xr:uid="{00000000-0005-0000-0000-0000A9B50000}"/>
    <cellStyle name="Vírgula 7 3 11 2 5" xfId="46526" xr:uid="{00000000-0005-0000-0000-0000AAB50000}"/>
    <cellStyle name="Vírgula 7 3 11 2 6" xfId="46527" xr:uid="{00000000-0005-0000-0000-0000ABB50000}"/>
    <cellStyle name="Vírgula 7 3 11 3" xfId="46528" xr:uid="{00000000-0005-0000-0000-0000ACB50000}"/>
    <cellStyle name="Vírgula 7 3 11 3 2" xfId="46529" xr:uid="{00000000-0005-0000-0000-0000ADB50000}"/>
    <cellStyle name="Vírgula 7 3 11 3 3" xfId="46530" xr:uid="{00000000-0005-0000-0000-0000AEB50000}"/>
    <cellStyle name="Vírgula 7 3 11 3 4" xfId="46531" xr:uid="{00000000-0005-0000-0000-0000AFB50000}"/>
    <cellStyle name="Vírgula 7 3 11 4" xfId="46532" xr:uid="{00000000-0005-0000-0000-0000B0B50000}"/>
    <cellStyle name="Vírgula 7 3 11 4 2" xfId="46533" xr:uid="{00000000-0005-0000-0000-0000B1B50000}"/>
    <cellStyle name="Vírgula 7 3 11 4 3" xfId="46534" xr:uid="{00000000-0005-0000-0000-0000B2B50000}"/>
    <cellStyle name="Vírgula 7 3 11 4 4" xfId="46535" xr:uid="{00000000-0005-0000-0000-0000B3B50000}"/>
    <cellStyle name="Vírgula 7 3 11 5" xfId="46536" xr:uid="{00000000-0005-0000-0000-0000B4B50000}"/>
    <cellStyle name="Vírgula 7 3 11 5 2" xfId="46537" xr:uid="{00000000-0005-0000-0000-0000B5B50000}"/>
    <cellStyle name="Vírgula 7 3 11 5 3" xfId="46538" xr:uid="{00000000-0005-0000-0000-0000B6B50000}"/>
    <cellStyle name="Vírgula 7 3 11 6" xfId="46539" xr:uid="{00000000-0005-0000-0000-0000B7B50000}"/>
    <cellStyle name="Vírgula 7 3 11 7" xfId="46540" xr:uid="{00000000-0005-0000-0000-0000B8B50000}"/>
    <cellStyle name="Vírgula 7 3 11 8" xfId="46541" xr:uid="{00000000-0005-0000-0000-0000B9B50000}"/>
    <cellStyle name="Vírgula 7 3 12" xfId="46542" xr:uid="{00000000-0005-0000-0000-0000BAB50000}"/>
    <cellStyle name="Vírgula 7 3 12 2" xfId="46543" xr:uid="{00000000-0005-0000-0000-0000BBB50000}"/>
    <cellStyle name="Vírgula 7 3 12 2 2" xfId="46544" xr:uid="{00000000-0005-0000-0000-0000BCB50000}"/>
    <cellStyle name="Vírgula 7 3 12 2 3" xfId="46545" xr:uid="{00000000-0005-0000-0000-0000BDB50000}"/>
    <cellStyle name="Vírgula 7 3 12 2 4" xfId="46546" xr:uid="{00000000-0005-0000-0000-0000BEB50000}"/>
    <cellStyle name="Vírgula 7 3 12 3" xfId="46547" xr:uid="{00000000-0005-0000-0000-0000BFB50000}"/>
    <cellStyle name="Vírgula 7 3 12 3 2" xfId="46548" xr:uid="{00000000-0005-0000-0000-0000C0B50000}"/>
    <cellStyle name="Vírgula 7 3 12 3 3" xfId="46549" xr:uid="{00000000-0005-0000-0000-0000C1B50000}"/>
    <cellStyle name="Vírgula 7 3 12 3 4" xfId="46550" xr:uid="{00000000-0005-0000-0000-0000C2B50000}"/>
    <cellStyle name="Vírgula 7 3 12 4" xfId="46551" xr:uid="{00000000-0005-0000-0000-0000C3B50000}"/>
    <cellStyle name="Vírgula 7 3 12 4 2" xfId="46552" xr:uid="{00000000-0005-0000-0000-0000C4B50000}"/>
    <cellStyle name="Vírgula 7 3 12 4 3" xfId="46553" xr:uid="{00000000-0005-0000-0000-0000C5B50000}"/>
    <cellStyle name="Vírgula 7 3 12 5" xfId="46554" xr:uid="{00000000-0005-0000-0000-0000C6B50000}"/>
    <cellStyle name="Vírgula 7 3 12 6" xfId="46555" xr:uid="{00000000-0005-0000-0000-0000C7B50000}"/>
    <cellStyle name="Vírgula 7 3 12 7" xfId="46556" xr:uid="{00000000-0005-0000-0000-0000C8B50000}"/>
    <cellStyle name="Vírgula 7 3 13" xfId="46557" xr:uid="{00000000-0005-0000-0000-0000C9B50000}"/>
    <cellStyle name="Vírgula 7 3 13 2" xfId="46558" xr:uid="{00000000-0005-0000-0000-0000CAB50000}"/>
    <cellStyle name="Vírgula 7 3 13 3" xfId="46559" xr:uid="{00000000-0005-0000-0000-0000CBB50000}"/>
    <cellStyle name="Vírgula 7 3 13 4" xfId="46560" xr:uid="{00000000-0005-0000-0000-0000CCB50000}"/>
    <cellStyle name="Vírgula 7 3 14" xfId="46561" xr:uid="{00000000-0005-0000-0000-0000CDB50000}"/>
    <cellStyle name="Vírgula 7 3 14 2" xfId="46562" xr:uid="{00000000-0005-0000-0000-0000CEB50000}"/>
    <cellStyle name="Vírgula 7 3 14 3" xfId="46563" xr:uid="{00000000-0005-0000-0000-0000CFB50000}"/>
    <cellStyle name="Vírgula 7 3 14 4" xfId="46564" xr:uid="{00000000-0005-0000-0000-0000D0B50000}"/>
    <cellStyle name="Vírgula 7 3 15" xfId="46565" xr:uid="{00000000-0005-0000-0000-0000D1B50000}"/>
    <cellStyle name="Vírgula 7 3 15 2" xfId="46566" xr:uid="{00000000-0005-0000-0000-0000D2B50000}"/>
    <cellStyle name="Vírgula 7 3 15 3" xfId="46567" xr:uid="{00000000-0005-0000-0000-0000D3B50000}"/>
    <cellStyle name="Vírgula 7 3 15 4" xfId="46568" xr:uid="{00000000-0005-0000-0000-0000D4B50000}"/>
    <cellStyle name="Vírgula 7 3 16" xfId="46569" xr:uid="{00000000-0005-0000-0000-0000D5B50000}"/>
    <cellStyle name="Vírgula 7 3 16 2" xfId="46570" xr:uid="{00000000-0005-0000-0000-0000D6B50000}"/>
    <cellStyle name="Vírgula 7 3 16 3" xfId="46571" xr:uid="{00000000-0005-0000-0000-0000D7B50000}"/>
    <cellStyle name="Vírgula 7 3 17" xfId="46572" xr:uid="{00000000-0005-0000-0000-0000D8B50000}"/>
    <cellStyle name="Vírgula 7 3 18" xfId="46573" xr:uid="{00000000-0005-0000-0000-0000D9B50000}"/>
    <cellStyle name="Vírgula 7 3 19" xfId="46574" xr:uid="{00000000-0005-0000-0000-0000DAB50000}"/>
    <cellStyle name="Vírgula 7 3 2" xfId="297" xr:uid="{00000000-0005-0000-0000-0000DBB50000}"/>
    <cellStyle name="Vírgula 7 3 2 10" xfId="46575" xr:uid="{00000000-0005-0000-0000-0000DCB50000}"/>
    <cellStyle name="Vírgula 7 3 2 10 2" xfId="46576" xr:uid="{00000000-0005-0000-0000-0000DDB50000}"/>
    <cellStyle name="Vírgula 7 3 2 10 3" xfId="46577" xr:uid="{00000000-0005-0000-0000-0000DEB50000}"/>
    <cellStyle name="Vírgula 7 3 2 10 4" xfId="46578" xr:uid="{00000000-0005-0000-0000-0000DFB50000}"/>
    <cellStyle name="Vírgula 7 3 2 11" xfId="46579" xr:uid="{00000000-0005-0000-0000-0000E0B50000}"/>
    <cellStyle name="Vírgula 7 3 2 11 2" xfId="46580" xr:uid="{00000000-0005-0000-0000-0000E1B50000}"/>
    <cellStyle name="Vírgula 7 3 2 11 3" xfId="46581" xr:uid="{00000000-0005-0000-0000-0000E2B50000}"/>
    <cellStyle name="Vírgula 7 3 2 12" xfId="46582" xr:uid="{00000000-0005-0000-0000-0000E3B50000}"/>
    <cellStyle name="Vírgula 7 3 2 13" xfId="46583" xr:uid="{00000000-0005-0000-0000-0000E4B50000}"/>
    <cellStyle name="Vírgula 7 3 2 14" xfId="46584" xr:uid="{00000000-0005-0000-0000-0000E5B50000}"/>
    <cellStyle name="Vírgula 7 3 2 2" xfId="583" xr:uid="{00000000-0005-0000-0000-0000E6B50000}"/>
    <cellStyle name="Vírgula 7 3 2 2 10" xfId="46585" xr:uid="{00000000-0005-0000-0000-0000E7B50000}"/>
    <cellStyle name="Vírgula 7 3 2 2 11" xfId="46586" xr:uid="{00000000-0005-0000-0000-0000E8B50000}"/>
    <cellStyle name="Vírgula 7 3 2 2 2" xfId="46587" xr:uid="{00000000-0005-0000-0000-0000E9B50000}"/>
    <cellStyle name="Vírgula 7 3 2 2 2 10" xfId="46588" xr:uid="{00000000-0005-0000-0000-0000EAB50000}"/>
    <cellStyle name="Vírgula 7 3 2 2 2 2" xfId="46589" xr:uid="{00000000-0005-0000-0000-0000EBB50000}"/>
    <cellStyle name="Vírgula 7 3 2 2 2 2 2" xfId="46590" xr:uid="{00000000-0005-0000-0000-0000ECB50000}"/>
    <cellStyle name="Vírgula 7 3 2 2 2 2 2 2" xfId="46591" xr:uid="{00000000-0005-0000-0000-0000EDB50000}"/>
    <cellStyle name="Vírgula 7 3 2 2 2 2 2 2 2" xfId="46592" xr:uid="{00000000-0005-0000-0000-0000EEB50000}"/>
    <cellStyle name="Vírgula 7 3 2 2 2 2 2 2 3" xfId="46593" xr:uid="{00000000-0005-0000-0000-0000EFB50000}"/>
    <cellStyle name="Vírgula 7 3 2 2 2 2 2 2 4" xfId="46594" xr:uid="{00000000-0005-0000-0000-0000F0B50000}"/>
    <cellStyle name="Vírgula 7 3 2 2 2 2 2 3" xfId="46595" xr:uid="{00000000-0005-0000-0000-0000F1B50000}"/>
    <cellStyle name="Vírgula 7 3 2 2 2 2 2 3 2" xfId="46596" xr:uid="{00000000-0005-0000-0000-0000F2B50000}"/>
    <cellStyle name="Vírgula 7 3 2 2 2 2 2 3 3" xfId="46597" xr:uid="{00000000-0005-0000-0000-0000F3B50000}"/>
    <cellStyle name="Vírgula 7 3 2 2 2 2 2 4" xfId="46598" xr:uid="{00000000-0005-0000-0000-0000F4B50000}"/>
    <cellStyle name="Vírgula 7 3 2 2 2 2 2 5" xfId="46599" xr:uid="{00000000-0005-0000-0000-0000F5B50000}"/>
    <cellStyle name="Vírgula 7 3 2 2 2 2 2 6" xfId="46600" xr:uid="{00000000-0005-0000-0000-0000F6B50000}"/>
    <cellStyle name="Vírgula 7 3 2 2 2 2 3" xfId="46601" xr:uid="{00000000-0005-0000-0000-0000F7B50000}"/>
    <cellStyle name="Vírgula 7 3 2 2 2 2 3 2" xfId="46602" xr:uid="{00000000-0005-0000-0000-0000F8B50000}"/>
    <cellStyle name="Vírgula 7 3 2 2 2 2 3 3" xfId="46603" xr:uid="{00000000-0005-0000-0000-0000F9B50000}"/>
    <cellStyle name="Vírgula 7 3 2 2 2 2 3 4" xfId="46604" xr:uid="{00000000-0005-0000-0000-0000FAB50000}"/>
    <cellStyle name="Vírgula 7 3 2 2 2 2 4" xfId="46605" xr:uid="{00000000-0005-0000-0000-0000FBB50000}"/>
    <cellStyle name="Vírgula 7 3 2 2 2 2 4 2" xfId="46606" xr:uid="{00000000-0005-0000-0000-0000FCB50000}"/>
    <cellStyle name="Vírgula 7 3 2 2 2 2 4 3" xfId="46607" xr:uid="{00000000-0005-0000-0000-0000FDB50000}"/>
    <cellStyle name="Vírgula 7 3 2 2 2 2 4 4" xfId="46608" xr:uid="{00000000-0005-0000-0000-0000FEB50000}"/>
    <cellStyle name="Vírgula 7 3 2 2 2 2 5" xfId="46609" xr:uid="{00000000-0005-0000-0000-0000FFB50000}"/>
    <cellStyle name="Vírgula 7 3 2 2 2 2 5 2" xfId="46610" xr:uid="{00000000-0005-0000-0000-000000B60000}"/>
    <cellStyle name="Vírgula 7 3 2 2 2 2 5 3" xfId="46611" xr:uid="{00000000-0005-0000-0000-000001B60000}"/>
    <cellStyle name="Vírgula 7 3 2 2 2 2 5 4" xfId="46612" xr:uid="{00000000-0005-0000-0000-000002B60000}"/>
    <cellStyle name="Vírgula 7 3 2 2 2 2 6" xfId="46613" xr:uid="{00000000-0005-0000-0000-000003B60000}"/>
    <cellStyle name="Vírgula 7 3 2 2 2 2 6 2" xfId="46614" xr:uid="{00000000-0005-0000-0000-000004B60000}"/>
    <cellStyle name="Vírgula 7 3 2 2 2 2 6 3" xfId="46615" xr:uid="{00000000-0005-0000-0000-000005B60000}"/>
    <cellStyle name="Vírgula 7 3 2 2 2 2 7" xfId="46616" xr:uid="{00000000-0005-0000-0000-000006B60000}"/>
    <cellStyle name="Vírgula 7 3 2 2 2 2 8" xfId="46617" xr:uid="{00000000-0005-0000-0000-000007B60000}"/>
    <cellStyle name="Vírgula 7 3 2 2 2 2 9" xfId="46618" xr:uid="{00000000-0005-0000-0000-000008B60000}"/>
    <cellStyle name="Vírgula 7 3 2 2 2 3" xfId="46619" xr:uid="{00000000-0005-0000-0000-000009B60000}"/>
    <cellStyle name="Vírgula 7 3 2 2 2 3 2" xfId="46620" xr:uid="{00000000-0005-0000-0000-00000AB60000}"/>
    <cellStyle name="Vírgula 7 3 2 2 2 3 2 2" xfId="46621" xr:uid="{00000000-0005-0000-0000-00000BB60000}"/>
    <cellStyle name="Vírgula 7 3 2 2 2 3 2 3" xfId="46622" xr:uid="{00000000-0005-0000-0000-00000CB60000}"/>
    <cellStyle name="Vírgula 7 3 2 2 2 3 2 4" xfId="46623" xr:uid="{00000000-0005-0000-0000-00000DB60000}"/>
    <cellStyle name="Vírgula 7 3 2 2 2 3 3" xfId="46624" xr:uid="{00000000-0005-0000-0000-00000EB60000}"/>
    <cellStyle name="Vírgula 7 3 2 2 2 3 3 2" xfId="46625" xr:uid="{00000000-0005-0000-0000-00000FB60000}"/>
    <cellStyle name="Vírgula 7 3 2 2 2 3 3 3" xfId="46626" xr:uid="{00000000-0005-0000-0000-000010B60000}"/>
    <cellStyle name="Vírgula 7 3 2 2 2 3 4" xfId="46627" xr:uid="{00000000-0005-0000-0000-000011B60000}"/>
    <cellStyle name="Vírgula 7 3 2 2 2 3 5" xfId="46628" xr:uid="{00000000-0005-0000-0000-000012B60000}"/>
    <cellStyle name="Vírgula 7 3 2 2 2 3 6" xfId="46629" xr:uid="{00000000-0005-0000-0000-000013B60000}"/>
    <cellStyle name="Vírgula 7 3 2 2 2 4" xfId="46630" xr:uid="{00000000-0005-0000-0000-000014B60000}"/>
    <cellStyle name="Vírgula 7 3 2 2 2 4 2" xfId="46631" xr:uid="{00000000-0005-0000-0000-000015B60000}"/>
    <cellStyle name="Vírgula 7 3 2 2 2 4 3" xfId="46632" xr:uid="{00000000-0005-0000-0000-000016B60000}"/>
    <cellStyle name="Vírgula 7 3 2 2 2 4 4" xfId="46633" xr:uid="{00000000-0005-0000-0000-000017B60000}"/>
    <cellStyle name="Vírgula 7 3 2 2 2 5" xfId="46634" xr:uid="{00000000-0005-0000-0000-000018B60000}"/>
    <cellStyle name="Vírgula 7 3 2 2 2 5 2" xfId="46635" xr:uid="{00000000-0005-0000-0000-000019B60000}"/>
    <cellStyle name="Vírgula 7 3 2 2 2 5 3" xfId="46636" xr:uid="{00000000-0005-0000-0000-00001AB60000}"/>
    <cellStyle name="Vírgula 7 3 2 2 2 5 4" xfId="46637" xr:uid="{00000000-0005-0000-0000-00001BB60000}"/>
    <cellStyle name="Vírgula 7 3 2 2 2 6" xfId="46638" xr:uid="{00000000-0005-0000-0000-00001CB60000}"/>
    <cellStyle name="Vírgula 7 3 2 2 2 6 2" xfId="46639" xr:uid="{00000000-0005-0000-0000-00001DB60000}"/>
    <cellStyle name="Vírgula 7 3 2 2 2 6 3" xfId="46640" xr:uid="{00000000-0005-0000-0000-00001EB60000}"/>
    <cellStyle name="Vírgula 7 3 2 2 2 6 4" xfId="46641" xr:uid="{00000000-0005-0000-0000-00001FB60000}"/>
    <cellStyle name="Vírgula 7 3 2 2 2 7" xfId="46642" xr:uid="{00000000-0005-0000-0000-000020B60000}"/>
    <cellStyle name="Vírgula 7 3 2 2 2 7 2" xfId="46643" xr:uid="{00000000-0005-0000-0000-000021B60000}"/>
    <cellStyle name="Vírgula 7 3 2 2 2 7 3" xfId="46644" xr:uid="{00000000-0005-0000-0000-000022B60000}"/>
    <cellStyle name="Vírgula 7 3 2 2 2 8" xfId="46645" xr:uid="{00000000-0005-0000-0000-000023B60000}"/>
    <cellStyle name="Vírgula 7 3 2 2 2 9" xfId="46646" xr:uid="{00000000-0005-0000-0000-000024B60000}"/>
    <cellStyle name="Vírgula 7 3 2 2 3" xfId="46647" xr:uid="{00000000-0005-0000-0000-000025B60000}"/>
    <cellStyle name="Vírgula 7 3 2 2 3 2" xfId="46648" xr:uid="{00000000-0005-0000-0000-000026B60000}"/>
    <cellStyle name="Vírgula 7 3 2 2 3 2 2" xfId="46649" xr:uid="{00000000-0005-0000-0000-000027B60000}"/>
    <cellStyle name="Vírgula 7 3 2 2 3 2 2 2" xfId="46650" xr:uid="{00000000-0005-0000-0000-000028B60000}"/>
    <cellStyle name="Vírgula 7 3 2 2 3 2 2 3" xfId="46651" xr:uid="{00000000-0005-0000-0000-000029B60000}"/>
    <cellStyle name="Vírgula 7 3 2 2 3 2 2 4" xfId="46652" xr:uid="{00000000-0005-0000-0000-00002AB60000}"/>
    <cellStyle name="Vírgula 7 3 2 2 3 2 3" xfId="46653" xr:uid="{00000000-0005-0000-0000-00002BB60000}"/>
    <cellStyle name="Vírgula 7 3 2 2 3 2 3 2" xfId="46654" xr:uid="{00000000-0005-0000-0000-00002CB60000}"/>
    <cellStyle name="Vírgula 7 3 2 2 3 2 3 3" xfId="46655" xr:uid="{00000000-0005-0000-0000-00002DB60000}"/>
    <cellStyle name="Vírgula 7 3 2 2 3 2 4" xfId="46656" xr:uid="{00000000-0005-0000-0000-00002EB60000}"/>
    <cellStyle name="Vírgula 7 3 2 2 3 2 5" xfId="46657" xr:uid="{00000000-0005-0000-0000-00002FB60000}"/>
    <cellStyle name="Vírgula 7 3 2 2 3 2 6" xfId="46658" xr:uid="{00000000-0005-0000-0000-000030B60000}"/>
    <cellStyle name="Vírgula 7 3 2 2 3 3" xfId="46659" xr:uid="{00000000-0005-0000-0000-000031B60000}"/>
    <cellStyle name="Vírgula 7 3 2 2 3 3 2" xfId="46660" xr:uid="{00000000-0005-0000-0000-000032B60000}"/>
    <cellStyle name="Vírgula 7 3 2 2 3 3 3" xfId="46661" xr:uid="{00000000-0005-0000-0000-000033B60000}"/>
    <cellStyle name="Vírgula 7 3 2 2 3 3 4" xfId="46662" xr:uid="{00000000-0005-0000-0000-000034B60000}"/>
    <cellStyle name="Vírgula 7 3 2 2 3 4" xfId="46663" xr:uid="{00000000-0005-0000-0000-000035B60000}"/>
    <cellStyle name="Vírgula 7 3 2 2 3 4 2" xfId="46664" xr:uid="{00000000-0005-0000-0000-000036B60000}"/>
    <cellStyle name="Vírgula 7 3 2 2 3 4 3" xfId="46665" xr:uid="{00000000-0005-0000-0000-000037B60000}"/>
    <cellStyle name="Vírgula 7 3 2 2 3 4 4" xfId="46666" xr:uid="{00000000-0005-0000-0000-000038B60000}"/>
    <cellStyle name="Vírgula 7 3 2 2 3 5" xfId="46667" xr:uid="{00000000-0005-0000-0000-000039B60000}"/>
    <cellStyle name="Vírgula 7 3 2 2 3 5 2" xfId="46668" xr:uid="{00000000-0005-0000-0000-00003AB60000}"/>
    <cellStyle name="Vírgula 7 3 2 2 3 5 3" xfId="46669" xr:uid="{00000000-0005-0000-0000-00003BB60000}"/>
    <cellStyle name="Vírgula 7 3 2 2 3 5 4" xfId="46670" xr:uid="{00000000-0005-0000-0000-00003CB60000}"/>
    <cellStyle name="Vírgula 7 3 2 2 3 6" xfId="46671" xr:uid="{00000000-0005-0000-0000-00003DB60000}"/>
    <cellStyle name="Vírgula 7 3 2 2 3 6 2" xfId="46672" xr:uid="{00000000-0005-0000-0000-00003EB60000}"/>
    <cellStyle name="Vírgula 7 3 2 2 3 6 3" xfId="46673" xr:uid="{00000000-0005-0000-0000-00003FB60000}"/>
    <cellStyle name="Vírgula 7 3 2 2 3 7" xfId="46674" xr:uid="{00000000-0005-0000-0000-000040B60000}"/>
    <cellStyle name="Vírgula 7 3 2 2 3 8" xfId="46675" xr:uid="{00000000-0005-0000-0000-000041B60000}"/>
    <cellStyle name="Vírgula 7 3 2 2 3 9" xfId="46676" xr:uid="{00000000-0005-0000-0000-000042B60000}"/>
    <cellStyle name="Vírgula 7 3 2 2 4" xfId="46677" xr:uid="{00000000-0005-0000-0000-000043B60000}"/>
    <cellStyle name="Vírgula 7 3 2 2 4 2" xfId="46678" xr:uid="{00000000-0005-0000-0000-000044B60000}"/>
    <cellStyle name="Vírgula 7 3 2 2 4 2 2" xfId="46679" xr:uid="{00000000-0005-0000-0000-000045B60000}"/>
    <cellStyle name="Vírgula 7 3 2 2 4 2 3" xfId="46680" xr:uid="{00000000-0005-0000-0000-000046B60000}"/>
    <cellStyle name="Vírgula 7 3 2 2 4 2 4" xfId="46681" xr:uid="{00000000-0005-0000-0000-000047B60000}"/>
    <cellStyle name="Vírgula 7 3 2 2 4 3" xfId="46682" xr:uid="{00000000-0005-0000-0000-000048B60000}"/>
    <cellStyle name="Vírgula 7 3 2 2 4 3 2" xfId="46683" xr:uid="{00000000-0005-0000-0000-000049B60000}"/>
    <cellStyle name="Vírgula 7 3 2 2 4 3 3" xfId="46684" xr:uid="{00000000-0005-0000-0000-00004AB60000}"/>
    <cellStyle name="Vírgula 7 3 2 2 4 4" xfId="46685" xr:uid="{00000000-0005-0000-0000-00004BB60000}"/>
    <cellStyle name="Vírgula 7 3 2 2 4 5" xfId="46686" xr:uid="{00000000-0005-0000-0000-00004CB60000}"/>
    <cellStyle name="Vírgula 7 3 2 2 4 6" xfId="46687" xr:uid="{00000000-0005-0000-0000-00004DB60000}"/>
    <cellStyle name="Vírgula 7 3 2 2 5" xfId="46688" xr:uid="{00000000-0005-0000-0000-00004EB60000}"/>
    <cellStyle name="Vírgula 7 3 2 2 5 2" xfId="46689" xr:uid="{00000000-0005-0000-0000-00004FB60000}"/>
    <cellStyle name="Vírgula 7 3 2 2 5 3" xfId="46690" xr:uid="{00000000-0005-0000-0000-000050B60000}"/>
    <cellStyle name="Vírgula 7 3 2 2 5 4" xfId="46691" xr:uid="{00000000-0005-0000-0000-000051B60000}"/>
    <cellStyle name="Vírgula 7 3 2 2 6" xfId="46692" xr:uid="{00000000-0005-0000-0000-000052B60000}"/>
    <cellStyle name="Vírgula 7 3 2 2 6 2" xfId="46693" xr:uid="{00000000-0005-0000-0000-000053B60000}"/>
    <cellStyle name="Vírgula 7 3 2 2 6 3" xfId="46694" xr:uid="{00000000-0005-0000-0000-000054B60000}"/>
    <cellStyle name="Vírgula 7 3 2 2 6 4" xfId="46695" xr:uid="{00000000-0005-0000-0000-000055B60000}"/>
    <cellStyle name="Vírgula 7 3 2 2 7" xfId="46696" xr:uid="{00000000-0005-0000-0000-000056B60000}"/>
    <cellStyle name="Vírgula 7 3 2 2 7 2" xfId="46697" xr:uid="{00000000-0005-0000-0000-000057B60000}"/>
    <cellStyle name="Vírgula 7 3 2 2 7 3" xfId="46698" xr:uid="{00000000-0005-0000-0000-000058B60000}"/>
    <cellStyle name="Vírgula 7 3 2 2 7 4" xfId="46699" xr:uid="{00000000-0005-0000-0000-000059B60000}"/>
    <cellStyle name="Vírgula 7 3 2 2 8" xfId="46700" xr:uid="{00000000-0005-0000-0000-00005AB60000}"/>
    <cellStyle name="Vírgula 7 3 2 2 8 2" xfId="46701" xr:uid="{00000000-0005-0000-0000-00005BB60000}"/>
    <cellStyle name="Vírgula 7 3 2 2 8 3" xfId="46702" xr:uid="{00000000-0005-0000-0000-00005CB60000}"/>
    <cellStyle name="Vírgula 7 3 2 2 9" xfId="46703" xr:uid="{00000000-0005-0000-0000-00005DB60000}"/>
    <cellStyle name="Vírgula 7 3 2 3" xfId="46704" xr:uid="{00000000-0005-0000-0000-00005EB60000}"/>
    <cellStyle name="Vírgula 7 3 2 3 10" xfId="46705" xr:uid="{00000000-0005-0000-0000-00005FB60000}"/>
    <cellStyle name="Vírgula 7 3 2 3 2" xfId="46706" xr:uid="{00000000-0005-0000-0000-000060B60000}"/>
    <cellStyle name="Vírgula 7 3 2 3 2 2" xfId="46707" xr:uid="{00000000-0005-0000-0000-000061B60000}"/>
    <cellStyle name="Vírgula 7 3 2 3 2 2 2" xfId="46708" xr:uid="{00000000-0005-0000-0000-000062B60000}"/>
    <cellStyle name="Vírgula 7 3 2 3 2 2 2 2" xfId="46709" xr:uid="{00000000-0005-0000-0000-000063B60000}"/>
    <cellStyle name="Vírgula 7 3 2 3 2 2 2 3" xfId="46710" xr:uid="{00000000-0005-0000-0000-000064B60000}"/>
    <cellStyle name="Vírgula 7 3 2 3 2 2 2 4" xfId="46711" xr:uid="{00000000-0005-0000-0000-000065B60000}"/>
    <cellStyle name="Vírgula 7 3 2 3 2 2 3" xfId="46712" xr:uid="{00000000-0005-0000-0000-000066B60000}"/>
    <cellStyle name="Vírgula 7 3 2 3 2 2 3 2" xfId="46713" xr:uid="{00000000-0005-0000-0000-000067B60000}"/>
    <cellStyle name="Vírgula 7 3 2 3 2 2 3 3" xfId="46714" xr:uid="{00000000-0005-0000-0000-000068B60000}"/>
    <cellStyle name="Vírgula 7 3 2 3 2 2 4" xfId="46715" xr:uid="{00000000-0005-0000-0000-000069B60000}"/>
    <cellStyle name="Vírgula 7 3 2 3 2 2 5" xfId="46716" xr:uid="{00000000-0005-0000-0000-00006AB60000}"/>
    <cellStyle name="Vírgula 7 3 2 3 2 2 6" xfId="46717" xr:uid="{00000000-0005-0000-0000-00006BB60000}"/>
    <cellStyle name="Vírgula 7 3 2 3 2 3" xfId="46718" xr:uid="{00000000-0005-0000-0000-00006CB60000}"/>
    <cellStyle name="Vírgula 7 3 2 3 2 3 2" xfId="46719" xr:uid="{00000000-0005-0000-0000-00006DB60000}"/>
    <cellStyle name="Vírgula 7 3 2 3 2 3 3" xfId="46720" xr:uid="{00000000-0005-0000-0000-00006EB60000}"/>
    <cellStyle name="Vírgula 7 3 2 3 2 3 4" xfId="46721" xr:uid="{00000000-0005-0000-0000-00006FB60000}"/>
    <cellStyle name="Vírgula 7 3 2 3 2 4" xfId="46722" xr:uid="{00000000-0005-0000-0000-000070B60000}"/>
    <cellStyle name="Vírgula 7 3 2 3 2 4 2" xfId="46723" xr:uid="{00000000-0005-0000-0000-000071B60000}"/>
    <cellStyle name="Vírgula 7 3 2 3 2 4 3" xfId="46724" xr:uid="{00000000-0005-0000-0000-000072B60000}"/>
    <cellStyle name="Vírgula 7 3 2 3 2 4 4" xfId="46725" xr:uid="{00000000-0005-0000-0000-000073B60000}"/>
    <cellStyle name="Vírgula 7 3 2 3 2 5" xfId="46726" xr:uid="{00000000-0005-0000-0000-000074B60000}"/>
    <cellStyle name="Vírgula 7 3 2 3 2 5 2" xfId="46727" xr:uid="{00000000-0005-0000-0000-000075B60000}"/>
    <cellStyle name="Vírgula 7 3 2 3 2 5 3" xfId="46728" xr:uid="{00000000-0005-0000-0000-000076B60000}"/>
    <cellStyle name="Vírgula 7 3 2 3 2 5 4" xfId="46729" xr:uid="{00000000-0005-0000-0000-000077B60000}"/>
    <cellStyle name="Vírgula 7 3 2 3 2 6" xfId="46730" xr:uid="{00000000-0005-0000-0000-000078B60000}"/>
    <cellStyle name="Vírgula 7 3 2 3 2 6 2" xfId="46731" xr:uid="{00000000-0005-0000-0000-000079B60000}"/>
    <cellStyle name="Vírgula 7 3 2 3 2 6 3" xfId="46732" xr:uid="{00000000-0005-0000-0000-00007AB60000}"/>
    <cellStyle name="Vírgula 7 3 2 3 2 7" xfId="46733" xr:uid="{00000000-0005-0000-0000-00007BB60000}"/>
    <cellStyle name="Vírgula 7 3 2 3 2 8" xfId="46734" xr:uid="{00000000-0005-0000-0000-00007CB60000}"/>
    <cellStyle name="Vírgula 7 3 2 3 2 9" xfId="46735" xr:uid="{00000000-0005-0000-0000-00007DB60000}"/>
    <cellStyle name="Vírgula 7 3 2 3 3" xfId="46736" xr:uid="{00000000-0005-0000-0000-00007EB60000}"/>
    <cellStyle name="Vírgula 7 3 2 3 3 2" xfId="46737" xr:uid="{00000000-0005-0000-0000-00007FB60000}"/>
    <cellStyle name="Vírgula 7 3 2 3 3 2 2" xfId="46738" xr:uid="{00000000-0005-0000-0000-000080B60000}"/>
    <cellStyle name="Vírgula 7 3 2 3 3 2 3" xfId="46739" xr:uid="{00000000-0005-0000-0000-000081B60000}"/>
    <cellStyle name="Vírgula 7 3 2 3 3 2 4" xfId="46740" xr:uid="{00000000-0005-0000-0000-000082B60000}"/>
    <cellStyle name="Vírgula 7 3 2 3 3 3" xfId="46741" xr:uid="{00000000-0005-0000-0000-000083B60000}"/>
    <cellStyle name="Vírgula 7 3 2 3 3 3 2" xfId="46742" xr:uid="{00000000-0005-0000-0000-000084B60000}"/>
    <cellStyle name="Vírgula 7 3 2 3 3 3 3" xfId="46743" xr:uid="{00000000-0005-0000-0000-000085B60000}"/>
    <cellStyle name="Vírgula 7 3 2 3 3 4" xfId="46744" xr:uid="{00000000-0005-0000-0000-000086B60000}"/>
    <cellStyle name="Vírgula 7 3 2 3 3 5" xfId="46745" xr:uid="{00000000-0005-0000-0000-000087B60000}"/>
    <cellStyle name="Vírgula 7 3 2 3 3 6" xfId="46746" xr:uid="{00000000-0005-0000-0000-000088B60000}"/>
    <cellStyle name="Vírgula 7 3 2 3 4" xfId="46747" xr:uid="{00000000-0005-0000-0000-000089B60000}"/>
    <cellStyle name="Vírgula 7 3 2 3 4 2" xfId="46748" xr:uid="{00000000-0005-0000-0000-00008AB60000}"/>
    <cellStyle name="Vírgula 7 3 2 3 4 3" xfId="46749" xr:uid="{00000000-0005-0000-0000-00008BB60000}"/>
    <cellStyle name="Vírgula 7 3 2 3 4 4" xfId="46750" xr:uid="{00000000-0005-0000-0000-00008CB60000}"/>
    <cellStyle name="Vírgula 7 3 2 3 5" xfId="46751" xr:uid="{00000000-0005-0000-0000-00008DB60000}"/>
    <cellStyle name="Vírgula 7 3 2 3 5 2" xfId="46752" xr:uid="{00000000-0005-0000-0000-00008EB60000}"/>
    <cellStyle name="Vírgula 7 3 2 3 5 3" xfId="46753" xr:uid="{00000000-0005-0000-0000-00008FB60000}"/>
    <cellStyle name="Vírgula 7 3 2 3 5 4" xfId="46754" xr:uid="{00000000-0005-0000-0000-000090B60000}"/>
    <cellStyle name="Vírgula 7 3 2 3 6" xfId="46755" xr:uid="{00000000-0005-0000-0000-000091B60000}"/>
    <cellStyle name="Vírgula 7 3 2 3 6 2" xfId="46756" xr:uid="{00000000-0005-0000-0000-000092B60000}"/>
    <cellStyle name="Vírgula 7 3 2 3 6 3" xfId="46757" xr:uid="{00000000-0005-0000-0000-000093B60000}"/>
    <cellStyle name="Vírgula 7 3 2 3 6 4" xfId="46758" xr:uid="{00000000-0005-0000-0000-000094B60000}"/>
    <cellStyle name="Vírgula 7 3 2 3 7" xfId="46759" xr:uid="{00000000-0005-0000-0000-000095B60000}"/>
    <cellStyle name="Vírgula 7 3 2 3 7 2" xfId="46760" xr:uid="{00000000-0005-0000-0000-000096B60000}"/>
    <cellStyle name="Vírgula 7 3 2 3 7 3" xfId="46761" xr:uid="{00000000-0005-0000-0000-000097B60000}"/>
    <cellStyle name="Vírgula 7 3 2 3 8" xfId="46762" xr:uid="{00000000-0005-0000-0000-000098B60000}"/>
    <cellStyle name="Vírgula 7 3 2 3 9" xfId="46763" xr:uid="{00000000-0005-0000-0000-000099B60000}"/>
    <cellStyle name="Vírgula 7 3 2 4" xfId="46764" xr:uid="{00000000-0005-0000-0000-00009AB60000}"/>
    <cellStyle name="Vírgula 7 3 2 4 2" xfId="46765" xr:uid="{00000000-0005-0000-0000-00009BB60000}"/>
    <cellStyle name="Vírgula 7 3 2 4 2 2" xfId="46766" xr:uid="{00000000-0005-0000-0000-00009CB60000}"/>
    <cellStyle name="Vírgula 7 3 2 4 2 2 2" xfId="46767" xr:uid="{00000000-0005-0000-0000-00009DB60000}"/>
    <cellStyle name="Vírgula 7 3 2 4 2 2 3" xfId="46768" xr:uid="{00000000-0005-0000-0000-00009EB60000}"/>
    <cellStyle name="Vírgula 7 3 2 4 2 2 4" xfId="46769" xr:uid="{00000000-0005-0000-0000-00009FB60000}"/>
    <cellStyle name="Vírgula 7 3 2 4 2 3" xfId="46770" xr:uid="{00000000-0005-0000-0000-0000A0B60000}"/>
    <cellStyle name="Vírgula 7 3 2 4 2 3 2" xfId="46771" xr:uid="{00000000-0005-0000-0000-0000A1B60000}"/>
    <cellStyle name="Vírgula 7 3 2 4 2 3 3" xfId="46772" xr:uid="{00000000-0005-0000-0000-0000A2B60000}"/>
    <cellStyle name="Vírgula 7 3 2 4 2 4" xfId="46773" xr:uid="{00000000-0005-0000-0000-0000A3B60000}"/>
    <cellStyle name="Vírgula 7 3 2 4 2 5" xfId="46774" xr:uid="{00000000-0005-0000-0000-0000A4B60000}"/>
    <cellStyle name="Vírgula 7 3 2 4 2 6" xfId="46775" xr:uid="{00000000-0005-0000-0000-0000A5B60000}"/>
    <cellStyle name="Vírgula 7 3 2 4 3" xfId="46776" xr:uid="{00000000-0005-0000-0000-0000A6B60000}"/>
    <cellStyle name="Vírgula 7 3 2 4 3 2" xfId="46777" xr:uid="{00000000-0005-0000-0000-0000A7B60000}"/>
    <cellStyle name="Vírgula 7 3 2 4 3 3" xfId="46778" xr:uid="{00000000-0005-0000-0000-0000A8B60000}"/>
    <cellStyle name="Vírgula 7 3 2 4 3 4" xfId="46779" xr:uid="{00000000-0005-0000-0000-0000A9B60000}"/>
    <cellStyle name="Vírgula 7 3 2 4 4" xfId="46780" xr:uid="{00000000-0005-0000-0000-0000AAB60000}"/>
    <cellStyle name="Vírgula 7 3 2 4 4 2" xfId="46781" xr:uid="{00000000-0005-0000-0000-0000ABB60000}"/>
    <cellStyle name="Vírgula 7 3 2 4 4 3" xfId="46782" xr:uid="{00000000-0005-0000-0000-0000ACB60000}"/>
    <cellStyle name="Vírgula 7 3 2 4 4 4" xfId="46783" xr:uid="{00000000-0005-0000-0000-0000ADB60000}"/>
    <cellStyle name="Vírgula 7 3 2 4 5" xfId="46784" xr:uid="{00000000-0005-0000-0000-0000AEB60000}"/>
    <cellStyle name="Vírgula 7 3 2 4 5 2" xfId="46785" xr:uid="{00000000-0005-0000-0000-0000AFB60000}"/>
    <cellStyle name="Vírgula 7 3 2 4 5 3" xfId="46786" xr:uid="{00000000-0005-0000-0000-0000B0B60000}"/>
    <cellStyle name="Vírgula 7 3 2 4 5 4" xfId="46787" xr:uid="{00000000-0005-0000-0000-0000B1B60000}"/>
    <cellStyle name="Vírgula 7 3 2 4 6" xfId="46788" xr:uid="{00000000-0005-0000-0000-0000B2B60000}"/>
    <cellStyle name="Vírgula 7 3 2 4 6 2" xfId="46789" xr:uid="{00000000-0005-0000-0000-0000B3B60000}"/>
    <cellStyle name="Vírgula 7 3 2 4 6 3" xfId="46790" xr:uid="{00000000-0005-0000-0000-0000B4B60000}"/>
    <cellStyle name="Vírgula 7 3 2 4 7" xfId="46791" xr:uid="{00000000-0005-0000-0000-0000B5B60000}"/>
    <cellStyle name="Vírgula 7 3 2 4 8" xfId="46792" xr:uid="{00000000-0005-0000-0000-0000B6B60000}"/>
    <cellStyle name="Vírgula 7 3 2 4 9" xfId="46793" xr:uid="{00000000-0005-0000-0000-0000B7B60000}"/>
    <cellStyle name="Vírgula 7 3 2 5" xfId="46794" xr:uid="{00000000-0005-0000-0000-0000B8B60000}"/>
    <cellStyle name="Vírgula 7 3 2 5 2" xfId="46795" xr:uid="{00000000-0005-0000-0000-0000B9B60000}"/>
    <cellStyle name="Vírgula 7 3 2 5 2 2" xfId="46796" xr:uid="{00000000-0005-0000-0000-0000BAB60000}"/>
    <cellStyle name="Vírgula 7 3 2 5 2 2 2" xfId="46797" xr:uid="{00000000-0005-0000-0000-0000BBB60000}"/>
    <cellStyle name="Vírgula 7 3 2 5 2 2 3" xfId="46798" xr:uid="{00000000-0005-0000-0000-0000BCB60000}"/>
    <cellStyle name="Vírgula 7 3 2 5 2 2 4" xfId="46799" xr:uid="{00000000-0005-0000-0000-0000BDB60000}"/>
    <cellStyle name="Vírgula 7 3 2 5 2 3" xfId="46800" xr:uid="{00000000-0005-0000-0000-0000BEB60000}"/>
    <cellStyle name="Vírgula 7 3 2 5 2 3 2" xfId="46801" xr:uid="{00000000-0005-0000-0000-0000BFB60000}"/>
    <cellStyle name="Vírgula 7 3 2 5 2 3 3" xfId="46802" xr:uid="{00000000-0005-0000-0000-0000C0B60000}"/>
    <cellStyle name="Vírgula 7 3 2 5 2 4" xfId="46803" xr:uid="{00000000-0005-0000-0000-0000C1B60000}"/>
    <cellStyle name="Vírgula 7 3 2 5 2 5" xfId="46804" xr:uid="{00000000-0005-0000-0000-0000C2B60000}"/>
    <cellStyle name="Vírgula 7 3 2 5 2 6" xfId="46805" xr:uid="{00000000-0005-0000-0000-0000C3B60000}"/>
    <cellStyle name="Vírgula 7 3 2 5 3" xfId="46806" xr:uid="{00000000-0005-0000-0000-0000C4B60000}"/>
    <cellStyle name="Vírgula 7 3 2 5 3 2" xfId="46807" xr:uid="{00000000-0005-0000-0000-0000C5B60000}"/>
    <cellStyle name="Vírgula 7 3 2 5 3 3" xfId="46808" xr:uid="{00000000-0005-0000-0000-0000C6B60000}"/>
    <cellStyle name="Vírgula 7 3 2 5 3 4" xfId="46809" xr:uid="{00000000-0005-0000-0000-0000C7B60000}"/>
    <cellStyle name="Vírgula 7 3 2 5 4" xfId="46810" xr:uid="{00000000-0005-0000-0000-0000C8B60000}"/>
    <cellStyle name="Vírgula 7 3 2 5 4 2" xfId="46811" xr:uid="{00000000-0005-0000-0000-0000C9B60000}"/>
    <cellStyle name="Vírgula 7 3 2 5 4 3" xfId="46812" xr:uid="{00000000-0005-0000-0000-0000CAB60000}"/>
    <cellStyle name="Vírgula 7 3 2 5 4 4" xfId="46813" xr:uid="{00000000-0005-0000-0000-0000CBB60000}"/>
    <cellStyle name="Vírgula 7 3 2 5 5" xfId="46814" xr:uid="{00000000-0005-0000-0000-0000CCB60000}"/>
    <cellStyle name="Vírgula 7 3 2 5 5 2" xfId="46815" xr:uid="{00000000-0005-0000-0000-0000CDB60000}"/>
    <cellStyle name="Vírgula 7 3 2 5 5 3" xfId="46816" xr:uid="{00000000-0005-0000-0000-0000CEB60000}"/>
    <cellStyle name="Vírgula 7 3 2 5 5 4" xfId="46817" xr:uid="{00000000-0005-0000-0000-0000CFB60000}"/>
    <cellStyle name="Vírgula 7 3 2 5 6" xfId="46818" xr:uid="{00000000-0005-0000-0000-0000D0B60000}"/>
    <cellStyle name="Vírgula 7 3 2 5 6 2" xfId="46819" xr:uid="{00000000-0005-0000-0000-0000D1B60000}"/>
    <cellStyle name="Vírgula 7 3 2 5 6 3" xfId="46820" xr:uid="{00000000-0005-0000-0000-0000D2B60000}"/>
    <cellStyle name="Vírgula 7 3 2 5 7" xfId="46821" xr:uid="{00000000-0005-0000-0000-0000D3B60000}"/>
    <cellStyle name="Vírgula 7 3 2 5 8" xfId="46822" xr:uid="{00000000-0005-0000-0000-0000D4B60000}"/>
    <cellStyle name="Vírgula 7 3 2 5 9" xfId="46823" xr:uid="{00000000-0005-0000-0000-0000D5B60000}"/>
    <cellStyle name="Vírgula 7 3 2 6" xfId="46824" xr:uid="{00000000-0005-0000-0000-0000D6B60000}"/>
    <cellStyle name="Vírgula 7 3 2 6 2" xfId="46825" xr:uid="{00000000-0005-0000-0000-0000D7B60000}"/>
    <cellStyle name="Vírgula 7 3 2 6 2 2" xfId="46826" xr:uid="{00000000-0005-0000-0000-0000D8B60000}"/>
    <cellStyle name="Vírgula 7 3 2 6 2 2 2" xfId="46827" xr:uid="{00000000-0005-0000-0000-0000D9B60000}"/>
    <cellStyle name="Vírgula 7 3 2 6 2 2 3" xfId="46828" xr:uid="{00000000-0005-0000-0000-0000DAB60000}"/>
    <cellStyle name="Vírgula 7 3 2 6 2 2 4" xfId="46829" xr:uid="{00000000-0005-0000-0000-0000DBB60000}"/>
    <cellStyle name="Vírgula 7 3 2 6 2 3" xfId="46830" xr:uid="{00000000-0005-0000-0000-0000DCB60000}"/>
    <cellStyle name="Vírgula 7 3 2 6 2 3 2" xfId="46831" xr:uid="{00000000-0005-0000-0000-0000DDB60000}"/>
    <cellStyle name="Vírgula 7 3 2 6 2 3 3" xfId="46832" xr:uid="{00000000-0005-0000-0000-0000DEB60000}"/>
    <cellStyle name="Vírgula 7 3 2 6 2 4" xfId="46833" xr:uid="{00000000-0005-0000-0000-0000DFB60000}"/>
    <cellStyle name="Vírgula 7 3 2 6 2 5" xfId="46834" xr:uid="{00000000-0005-0000-0000-0000E0B60000}"/>
    <cellStyle name="Vírgula 7 3 2 6 2 6" xfId="46835" xr:uid="{00000000-0005-0000-0000-0000E1B60000}"/>
    <cellStyle name="Vírgula 7 3 2 6 3" xfId="46836" xr:uid="{00000000-0005-0000-0000-0000E2B60000}"/>
    <cellStyle name="Vírgula 7 3 2 6 3 2" xfId="46837" xr:uid="{00000000-0005-0000-0000-0000E3B60000}"/>
    <cellStyle name="Vírgula 7 3 2 6 3 3" xfId="46838" xr:uid="{00000000-0005-0000-0000-0000E4B60000}"/>
    <cellStyle name="Vírgula 7 3 2 6 3 4" xfId="46839" xr:uid="{00000000-0005-0000-0000-0000E5B60000}"/>
    <cellStyle name="Vírgula 7 3 2 6 4" xfId="46840" xr:uid="{00000000-0005-0000-0000-0000E6B60000}"/>
    <cellStyle name="Vírgula 7 3 2 6 4 2" xfId="46841" xr:uid="{00000000-0005-0000-0000-0000E7B60000}"/>
    <cellStyle name="Vírgula 7 3 2 6 4 3" xfId="46842" xr:uid="{00000000-0005-0000-0000-0000E8B60000}"/>
    <cellStyle name="Vírgula 7 3 2 6 4 4" xfId="46843" xr:uid="{00000000-0005-0000-0000-0000E9B60000}"/>
    <cellStyle name="Vírgula 7 3 2 6 5" xfId="46844" xr:uid="{00000000-0005-0000-0000-0000EAB60000}"/>
    <cellStyle name="Vírgula 7 3 2 6 5 2" xfId="46845" xr:uid="{00000000-0005-0000-0000-0000EBB60000}"/>
    <cellStyle name="Vírgula 7 3 2 6 5 3" xfId="46846" xr:uid="{00000000-0005-0000-0000-0000ECB60000}"/>
    <cellStyle name="Vírgula 7 3 2 6 6" xfId="46847" xr:uid="{00000000-0005-0000-0000-0000EDB60000}"/>
    <cellStyle name="Vírgula 7 3 2 6 7" xfId="46848" xr:uid="{00000000-0005-0000-0000-0000EEB60000}"/>
    <cellStyle name="Vírgula 7 3 2 6 8" xfId="46849" xr:uid="{00000000-0005-0000-0000-0000EFB60000}"/>
    <cellStyle name="Vírgula 7 3 2 7" xfId="46850" xr:uid="{00000000-0005-0000-0000-0000F0B60000}"/>
    <cellStyle name="Vírgula 7 3 2 7 2" xfId="46851" xr:uid="{00000000-0005-0000-0000-0000F1B60000}"/>
    <cellStyle name="Vírgula 7 3 2 7 2 2" xfId="46852" xr:uid="{00000000-0005-0000-0000-0000F2B60000}"/>
    <cellStyle name="Vírgula 7 3 2 7 2 3" xfId="46853" xr:uid="{00000000-0005-0000-0000-0000F3B60000}"/>
    <cellStyle name="Vírgula 7 3 2 7 2 4" xfId="46854" xr:uid="{00000000-0005-0000-0000-0000F4B60000}"/>
    <cellStyle name="Vírgula 7 3 2 7 3" xfId="46855" xr:uid="{00000000-0005-0000-0000-0000F5B60000}"/>
    <cellStyle name="Vírgula 7 3 2 7 3 2" xfId="46856" xr:uid="{00000000-0005-0000-0000-0000F6B60000}"/>
    <cellStyle name="Vírgula 7 3 2 7 3 3" xfId="46857" xr:uid="{00000000-0005-0000-0000-0000F7B60000}"/>
    <cellStyle name="Vírgula 7 3 2 7 4" xfId="46858" xr:uid="{00000000-0005-0000-0000-0000F8B60000}"/>
    <cellStyle name="Vírgula 7 3 2 7 5" xfId="46859" xr:uid="{00000000-0005-0000-0000-0000F9B60000}"/>
    <cellStyle name="Vírgula 7 3 2 7 6" xfId="46860" xr:uid="{00000000-0005-0000-0000-0000FAB60000}"/>
    <cellStyle name="Vírgula 7 3 2 8" xfId="46861" xr:uid="{00000000-0005-0000-0000-0000FBB60000}"/>
    <cellStyle name="Vírgula 7 3 2 8 2" xfId="46862" xr:uid="{00000000-0005-0000-0000-0000FCB60000}"/>
    <cellStyle name="Vírgula 7 3 2 8 3" xfId="46863" xr:uid="{00000000-0005-0000-0000-0000FDB60000}"/>
    <cellStyle name="Vírgula 7 3 2 8 4" xfId="46864" xr:uid="{00000000-0005-0000-0000-0000FEB60000}"/>
    <cellStyle name="Vírgula 7 3 2 9" xfId="46865" xr:uid="{00000000-0005-0000-0000-0000FFB60000}"/>
    <cellStyle name="Vírgula 7 3 2 9 2" xfId="46866" xr:uid="{00000000-0005-0000-0000-000000B70000}"/>
    <cellStyle name="Vírgula 7 3 2 9 3" xfId="46867" xr:uid="{00000000-0005-0000-0000-000001B70000}"/>
    <cellStyle name="Vírgula 7 3 2 9 4" xfId="46868" xr:uid="{00000000-0005-0000-0000-000002B70000}"/>
    <cellStyle name="Vírgula 7 3 3" xfId="339" xr:uid="{00000000-0005-0000-0000-000003B70000}"/>
    <cellStyle name="Vírgula 7 3 3 10" xfId="46869" xr:uid="{00000000-0005-0000-0000-000004B70000}"/>
    <cellStyle name="Vírgula 7 3 3 10 2" xfId="46870" xr:uid="{00000000-0005-0000-0000-000005B70000}"/>
    <cellStyle name="Vírgula 7 3 3 10 3" xfId="46871" xr:uid="{00000000-0005-0000-0000-000006B70000}"/>
    <cellStyle name="Vírgula 7 3 3 10 4" xfId="46872" xr:uid="{00000000-0005-0000-0000-000007B70000}"/>
    <cellStyle name="Vírgula 7 3 3 11" xfId="46873" xr:uid="{00000000-0005-0000-0000-000008B70000}"/>
    <cellStyle name="Vírgula 7 3 3 11 2" xfId="46874" xr:uid="{00000000-0005-0000-0000-000009B70000}"/>
    <cellStyle name="Vírgula 7 3 3 11 3" xfId="46875" xr:uid="{00000000-0005-0000-0000-00000AB70000}"/>
    <cellStyle name="Vírgula 7 3 3 12" xfId="46876" xr:uid="{00000000-0005-0000-0000-00000BB70000}"/>
    <cellStyle name="Vírgula 7 3 3 13" xfId="46877" xr:uid="{00000000-0005-0000-0000-00000CB70000}"/>
    <cellStyle name="Vírgula 7 3 3 14" xfId="46878" xr:uid="{00000000-0005-0000-0000-00000DB70000}"/>
    <cellStyle name="Vírgula 7 3 3 2" xfId="46879" xr:uid="{00000000-0005-0000-0000-00000EB70000}"/>
    <cellStyle name="Vírgula 7 3 3 2 10" xfId="46880" xr:uid="{00000000-0005-0000-0000-00000FB70000}"/>
    <cellStyle name="Vírgula 7 3 3 2 11" xfId="46881" xr:uid="{00000000-0005-0000-0000-000010B70000}"/>
    <cellStyle name="Vírgula 7 3 3 2 2" xfId="46882" xr:uid="{00000000-0005-0000-0000-000011B70000}"/>
    <cellStyle name="Vírgula 7 3 3 2 2 10" xfId="46883" xr:uid="{00000000-0005-0000-0000-000012B70000}"/>
    <cellStyle name="Vírgula 7 3 3 2 2 2" xfId="46884" xr:uid="{00000000-0005-0000-0000-000013B70000}"/>
    <cellStyle name="Vírgula 7 3 3 2 2 2 2" xfId="46885" xr:uid="{00000000-0005-0000-0000-000014B70000}"/>
    <cellStyle name="Vírgula 7 3 3 2 2 2 2 2" xfId="46886" xr:uid="{00000000-0005-0000-0000-000015B70000}"/>
    <cellStyle name="Vírgula 7 3 3 2 2 2 2 2 2" xfId="46887" xr:uid="{00000000-0005-0000-0000-000016B70000}"/>
    <cellStyle name="Vírgula 7 3 3 2 2 2 2 2 3" xfId="46888" xr:uid="{00000000-0005-0000-0000-000017B70000}"/>
    <cellStyle name="Vírgula 7 3 3 2 2 2 2 2 4" xfId="46889" xr:uid="{00000000-0005-0000-0000-000018B70000}"/>
    <cellStyle name="Vírgula 7 3 3 2 2 2 2 3" xfId="46890" xr:uid="{00000000-0005-0000-0000-000019B70000}"/>
    <cellStyle name="Vírgula 7 3 3 2 2 2 2 3 2" xfId="46891" xr:uid="{00000000-0005-0000-0000-00001AB70000}"/>
    <cellStyle name="Vírgula 7 3 3 2 2 2 2 3 3" xfId="46892" xr:uid="{00000000-0005-0000-0000-00001BB70000}"/>
    <cellStyle name="Vírgula 7 3 3 2 2 2 2 4" xfId="46893" xr:uid="{00000000-0005-0000-0000-00001CB70000}"/>
    <cellStyle name="Vírgula 7 3 3 2 2 2 2 5" xfId="46894" xr:uid="{00000000-0005-0000-0000-00001DB70000}"/>
    <cellStyle name="Vírgula 7 3 3 2 2 2 2 6" xfId="46895" xr:uid="{00000000-0005-0000-0000-00001EB70000}"/>
    <cellStyle name="Vírgula 7 3 3 2 2 2 3" xfId="46896" xr:uid="{00000000-0005-0000-0000-00001FB70000}"/>
    <cellStyle name="Vírgula 7 3 3 2 2 2 3 2" xfId="46897" xr:uid="{00000000-0005-0000-0000-000020B70000}"/>
    <cellStyle name="Vírgula 7 3 3 2 2 2 3 3" xfId="46898" xr:uid="{00000000-0005-0000-0000-000021B70000}"/>
    <cellStyle name="Vírgula 7 3 3 2 2 2 3 4" xfId="46899" xr:uid="{00000000-0005-0000-0000-000022B70000}"/>
    <cellStyle name="Vírgula 7 3 3 2 2 2 4" xfId="46900" xr:uid="{00000000-0005-0000-0000-000023B70000}"/>
    <cellStyle name="Vírgula 7 3 3 2 2 2 4 2" xfId="46901" xr:uid="{00000000-0005-0000-0000-000024B70000}"/>
    <cellStyle name="Vírgula 7 3 3 2 2 2 4 3" xfId="46902" xr:uid="{00000000-0005-0000-0000-000025B70000}"/>
    <cellStyle name="Vírgula 7 3 3 2 2 2 4 4" xfId="46903" xr:uid="{00000000-0005-0000-0000-000026B70000}"/>
    <cellStyle name="Vírgula 7 3 3 2 2 2 5" xfId="46904" xr:uid="{00000000-0005-0000-0000-000027B70000}"/>
    <cellStyle name="Vírgula 7 3 3 2 2 2 5 2" xfId="46905" xr:uid="{00000000-0005-0000-0000-000028B70000}"/>
    <cellStyle name="Vírgula 7 3 3 2 2 2 5 3" xfId="46906" xr:uid="{00000000-0005-0000-0000-000029B70000}"/>
    <cellStyle name="Vírgula 7 3 3 2 2 2 5 4" xfId="46907" xr:uid="{00000000-0005-0000-0000-00002AB70000}"/>
    <cellStyle name="Vírgula 7 3 3 2 2 2 6" xfId="46908" xr:uid="{00000000-0005-0000-0000-00002BB70000}"/>
    <cellStyle name="Vírgula 7 3 3 2 2 2 6 2" xfId="46909" xr:uid="{00000000-0005-0000-0000-00002CB70000}"/>
    <cellStyle name="Vírgula 7 3 3 2 2 2 6 3" xfId="46910" xr:uid="{00000000-0005-0000-0000-00002DB70000}"/>
    <cellStyle name="Vírgula 7 3 3 2 2 2 7" xfId="46911" xr:uid="{00000000-0005-0000-0000-00002EB70000}"/>
    <cellStyle name="Vírgula 7 3 3 2 2 2 8" xfId="46912" xr:uid="{00000000-0005-0000-0000-00002FB70000}"/>
    <cellStyle name="Vírgula 7 3 3 2 2 2 9" xfId="46913" xr:uid="{00000000-0005-0000-0000-000030B70000}"/>
    <cellStyle name="Vírgula 7 3 3 2 2 3" xfId="46914" xr:uid="{00000000-0005-0000-0000-000031B70000}"/>
    <cellStyle name="Vírgula 7 3 3 2 2 3 2" xfId="46915" xr:uid="{00000000-0005-0000-0000-000032B70000}"/>
    <cellStyle name="Vírgula 7 3 3 2 2 3 2 2" xfId="46916" xr:uid="{00000000-0005-0000-0000-000033B70000}"/>
    <cellStyle name="Vírgula 7 3 3 2 2 3 2 3" xfId="46917" xr:uid="{00000000-0005-0000-0000-000034B70000}"/>
    <cellStyle name="Vírgula 7 3 3 2 2 3 2 4" xfId="46918" xr:uid="{00000000-0005-0000-0000-000035B70000}"/>
    <cellStyle name="Vírgula 7 3 3 2 2 3 3" xfId="46919" xr:uid="{00000000-0005-0000-0000-000036B70000}"/>
    <cellStyle name="Vírgula 7 3 3 2 2 3 3 2" xfId="46920" xr:uid="{00000000-0005-0000-0000-000037B70000}"/>
    <cellStyle name="Vírgula 7 3 3 2 2 3 3 3" xfId="46921" xr:uid="{00000000-0005-0000-0000-000038B70000}"/>
    <cellStyle name="Vírgula 7 3 3 2 2 3 4" xfId="46922" xr:uid="{00000000-0005-0000-0000-000039B70000}"/>
    <cellStyle name="Vírgula 7 3 3 2 2 3 5" xfId="46923" xr:uid="{00000000-0005-0000-0000-00003AB70000}"/>
    <cellStyle name="Vírgula 7 3 3 2 2 3 6" xfId="46924" xr:uid="{00000000-0005-0000-0000-00003BB70000}"/>
    <cellStyle name="Vírgula 7 3 3 2 2 4" xfId="46925" xr:uid="{00000000-0005-0000-0000-00003CB70000}"/>
    <cellStyle name="Vírgula 7 3 3 2 2 4 2" xfId="46926" xr:uid="{00000000-0005-0000-0000-00003DB70000}"/>
    <cellStyle name="Vírgula 7 3 3 2 2 4 3" xfId="46927" xr:uid="{00000000-0005-0000-0000-00003EB70000}"/>
    <cellStyle name="Vírgula 7 3 3 2 2 4 4" xfId="46928" xr:uid="{00000000-0005-0000-0000-00003FB70000}"/>
    <cellStyle name="Vírgula 7 3 3 2 2 5" xfId="46929" xr:uid="{00000000-0005-0000-0000-000040B70000}"/>
    <cellStyle name="Vírgula 7 3 3 2 2 5 2" xfId="46930" xr:uid="{00000000-0005-0000-0000-000041B70000}"/>
    <cellStyle name="Vírgula 7 3 3 2 2 5 3" xfId="46931" xr:uid="{00000000-0005-0000-0000-000042B70000}"/>
    <cellStyle name="Vírgula 7 3 3 2 2 5 4" xfId="46932" xr:uid="{00000000-0005-0000-0000-000043B70000}"/>
    <cellStyle name="Vírgula 7 3 3 2 2 6" xfId="46933" xr:uid="{00000000-0005-0000-0000-000044B70000}"/>
    <cellStyle name="Vírgula 7 3 3 2 2 6 2" xfId="46934" xr:uid="{00000000-0005-0000-0000-000045B70000}"/>
    <cellStyle name="Vírgula 7 3 3 2 2 6 3" xfId="46935" xr:uid="{00000000-0005-0000-0000-000046B70000}"/>
    <cellStyle name="Vírgula 7 3 3 2 2 6 4" xfId="46936" xr:uid="{00000000-0005-0000-0000-000047B70000}"/>
    <cellStyle name="Vírgula 7 3 3 2 2 7" xfId="46937" xr:uid="{00000000-0005-0000-0000-000048B70000}"/>
    <cellStyle name="Vírgula 7 3 3 2 2 7 2" xfId="46938" xr:uid="{00000000-0005-0000-0000-000049B70000}"/>
    <cellStyle name="Vírgula 7 3 3 2 2 7 3" xfId="46939" xr:uid="{00000000-0005-0000-0000-00004AB70000}"/>
    <cellStyle name="Vírgula 7 3 3 2 2 8" xfId="46940" xr:uid="{00000000-0005-0000-0000-00004BB70000}"/>
    <cellStyle name="Vírgula 7 3 3 2 2 9" xfId="46941" xr:uid="{00000000-0005-0000-0000-00004CB70000}"/>
    <cellStyle name="Vírgula 7 3 3 2 3" xfId="46942" xr:uid="{00000000-0005-0000-0000-00004DB70000}"/>
    <cellStyle name="Vírgula 7 3 3 2 3 2" xfId="46943" xr:uid="{00000000-0005-0000-0000-00004EB70000}"/>
    <cellStyle name="Vírgula 7 3 3 2 3 2 2" xfId="46944" xr:uid="{00000000-0005-0000-0000-00004FB70000}"/>
    <cellStyle name="Vírgula 7 3 3 2 3 2 2 2" xfId="46945" xr:uid="{00000000-0005-0000-0000-000050B70000}"/>
    <cellStyle name="Vírgula 7 3 3 2 3 2 2 3" xfId="46946" xr:uid="{00000000-0005-0000-0000-000051B70000}"/>
    <cellStyle name="Vírgula 7 3 3 2 3 2 2 4" xfId="46947" xr:uid="{00000000-0005-0000-0000-000052B70000}"/>
    <cellStyle name="Vírgula 7 3 3 2 3 2 3" xfId="46948" xr:uid="{00000000-0005-0000-0000-000053B70000}"/>
    <cellStyle name="Vírgula 7 3 3 2 3 2 3 2" xfId="46949" xr:uid="{00000000-0005-0000-0000-000054B70000}"/>
    <cellStyle name="Vírgula 7 3 3 2 3 2 3 3" xfId="46950" xr:uid="{00000000-0005-0000-0000-000055B70000}"/>
    <cellStyle name="Vírgula 7 3 3 2 3 2 4" xfId="46951" xr:uid="{00000000-0005-0000-0000-000056B70000}"/>
    <cellStyle name="Vírgula 7 3 3 2 3 2 5" xfId="46952" xr:uid="{00000000-0005-0000-0000-000057B70000}"/>
    <cellStyle name="Vírgula 7 3 3 2 3 2 6" xfId="46953" xr:uid="{00000000-0005-0000-0000-000058B70000}"/>
    <cellStyle name="Vírgula 7 3 3 2 3 3" xfId="46954" xr:uid="{00000000-0005-0000-0000-000059B70000}"/>
    <cellStyle name="Vírgula 7 3 3 2 3 3 2" xfId="46955" xr:uid="{00000000-0005-0000-0000-00005AB70000}"/>
    <cellStyle name="Vírgula 7 3 3 2 3 3 3" xfId="46956" xr:uid="{00000000-0005-0000-0000-00005BB70000}"/>
    <cellStyle name="Vírgula 7 3 3 2 3 3 4" xfId="46957" xr:uid="{00000000-0005-0000-0000-00005CB70000}"/>
    <cellStyle name="Vírgula 7 3 3 2 3 4" xfId="46958" xr:uid="{00000000-0005-0000-0000-00005DB70000}"/>
    <cellStyle name="Vírgula 7 3 3 2 3 4 2" xfId="46959" xr:uid="{00000000-0005-0000-0000-00005EB70000}"/>
    <cellStyle name="Vírgula 7 3 3 2 3 4 3" xfId="46960" xr:uid="{00000000-0005-0000-0000-00005FB70000}"/>
    <cellStyle name="Vírgula 7 3 3 2 3 4 4" xfId="46961" xr:uid="{00000000-0005-0000-0000-000060B70000}"/>
    <cellStyle name="Vírgula 7 3 3 2 3 5" xfId="46962" xr:uid="{00000000-0005-0000-0000-000061B70000}"/>
    <cellStyle name="Vírgula 7 3 3 2 3 5 2" xfId="46963" xr:uid="{00000000-0005-0000-0000-000062B70000}"/>
    <cellStyle name="Vírgula 7 3 3 2 3 5 3" xfId="46964" xr:uid="{00000000-0005-0000-0000-000063B70000}"/>
    <cellStyle name="Vírgula 7 3 3 2 3 5 4" xfId="46965" xr:uid="{00000000-0005-0000-0000-000064B70000}"/>
    <cellStyle name="Vírgula 7 3 3 2 3 6" xfId="46966" xr:uid="{00000000-0005-0000-0000-000065B70000}"/>
    <cellStyle name="Vírgula 7 3 3 2 3 6 2" xfId="46967" xr:uid="{00000000-0005-0000-0000-000066B70000}"/>
    <cellStyle name="Vírgula 7 3 3 2 3 6 3" xfId="46968" xr:uid="{00000000-0005-0000-0000-000067B70000}"/>
    <cellStyle name="Vírgula 7 3 3 2 3 7" xfId="46969" xr:uid="{00000000-0005-0000-0000-000068B70000}"/>
    <cellStyle name="Vírgula 7 3 3 2 3 8" xfId="46970" xr:uid="{00000000-0005-0000-0000-000069B70000}"/>
    <cellStyle name="Vírgula 7 3 3 2 3 9" xfId="46971" xr:uid="{00000000-0005-0000-0000-00006AB70000}"/>
    <cellStyle name="Vírgula 7 3 3 2 4" xfId="46972" xr:uid="{00000000-0005-0000-0000-00006BB70000}"/>
    <cellStyle name="Vírgula 7 3 3 2 4 2" xfId="46973" xr:uid="{00000000-0005-0000-0000-00006CB70000}"/>
    <cellStyle name="Vírgula 7 3 3 2 4 2 2" xfId="46974" xr:uid="{00000000-0005-0000-0000-00006DB70000}"/>
    <cellStyle name="Vírgula 7 3 3 2 4 2 3" xfId="46975" xr:uid="{00000000-0005-0000-0000-00006EB70000}"/>
    <cellStyle name="Vírgula 7 3 3 2 4 2 4" xfId="46976" xr:uid="{00000000-0005-0000-0000-00006FB70000}"/>
    <cellStyle name="Vírgula 7 3 3 2 4 3" xfId="46977" xr:uid="{00000000-0005-0000-0000-000070B70000}"/>
    <cellStyle name="Vírgula 7 3 3 2 4 3 2" xfId="46978" xr:uid="{00000000-0005-0000-0000-000071B70000}"/>
    <cellStyle name="Vírgula 7 3 3 2 4 3 3" xfId="46979" xr:uid="{00000000-0005-0000-0000-000072B70000}"/>
    <cellStyle name="Vírgula 7 3 3 2 4 4" xfId="46980" xr:uid="{00000000-0005-0000-0000-000073B70000}"/>
    <cellStyle name="Vírgula 7 3 3 2 4 5" xfId="46981" xr:uid="{00000000-0005-0000-0000-000074B70000}"/>
    <cellStyle name="Vírgula 7 3 3 2 4 6" xfId="46982" xr:uid="{00000000-0005-0000-0000-000075B70000}"/>
    <cellStyle name="Vírgula 7 3 3 2 5" xfId="46983" xr:uid="{00000000-0005-0000-0000-000076B70000}"/>
    <cellStyle name="Vírgula 7 3 3 2 5 2" xfId="46984" xr:uid="{00000000-0005-0000-0000-000077B70000}"/>
    <cellStyle name="Vírgula 7 3 3 2 5 3" xfId="46985" xr:uid="{00000000-0005-0000-0000-000078B70000}"/>
    <cellStyle name="Vírgula 7 3 3 2 5 4" xfId="46986" xr:uid="{00000000-0005-0000-0000-000079B70000}"/>
    <cellStyle name="Vírgula 7 3 3 2 6" xfId="46987" xr:uid="{00000000-0005-0000-0000-00007AB70000}"/>
    <cellStyle name="Vírgula 7 3 3 2 6 2" xfId="46988" xr:uid="{00000000-0005-0000-0000-00007BB70000}"/>
    <cellStyle name="Vírgula 7 3 3 2 6 3" xfId="46989" xr:uid="{00000000-0005-0000-0000-00007CB70000}"/>
    <cellStyle name="Vírgula 7 3 3 2 6 4" xfId="46990" xr:uid="{00000000-0005-0000-0000-00007DB70000}"/>
    <cellStyle name="Vírgula 7 3 3 2 7" xfId="46991" xr:uid="{00000000-0005-0000-0000-00007EB70000}"/>
    <cellStyle name="Vírgula 7 3 3 2 7 2" xfId="46992" xr:uid="{00000000-0005-0000-0000-00007FB70000}"/>
    <cellStyle name="Vírgula 7 3 3 2 7 3" xfId="46993" xr:uid="{00000000-0005-0000-0000-000080B70000}"/>
    <cellStyle name="Vírgula 7 3 3 2 7 4" xfId="46994" xr:uid="{00000000-0005-0000-0000-000081B70000}"/>
    <cellStyle name="Vírgula 7 3 3 2 8" xfId="46995" xr:uid="{00000000-0005-0000-0000-000082B70000}"/>
    <cellStyle name="Vírgula 7 3 3 2 8 2" xfId="46996" xr:uid="{00000000-0005-0000-0000-000083B70000}"/>
    <cellStyle name="Vírgula 7 3 3 2 8 3" xfId="46997" xr:uid="{00000000-0005-0000-0000-000084B70000}"/>
    <cellStyle name="Vírgula 7 3 3 2 9" xfId="46998" xr:uid="{00000000-0005-0000-0000-000085B70000}"/>
    <cellStyle name="Vírgula 7 3 3 3" xfId="46999" xr:uid="{00000000-0005-0000-0000-000086B70000}"/>
    <cellStyle name="Vírgula 7 3 3 3 10" xfId="47000" xr:uid="{00000000-0005-0000-0000-000087B70000}"/>
    <cellStyle name="Vírgula 7 3 3 3 2" xfId="47001" xr:uid="{00000000-0005-0000-0000-000088B70000}"/>
    <cellStyle name="Vírgula 7 3 3 3 2 2" xfId="47002" xr:uid="{00000000-0005-0000-0000-000089B70000}"/>
    <cellStyle name="Vírgula 7 3 3 3 2 2 2" xfId="47003" xr:uid="{00000000-0005-0000-0000-00008AB70000}"/>
    <cellStyle name="Vírgula 7 3 3 3 2 2 2 2" xfId="47004" xr:uid="{00000000-0005-0000-0000-00008BB70000}"/>
    <cellStyle name="Vírgula 7 3 3 3 2 2 2 3" xfId="47005" xr:uid="{00000000-0005-0000-0000-00008CB70000}"/>
    <cellStyle name="Vírgula 7 3 3 3 2 2 2 4" xfId="47006" xr:uid="{00000000-0005-0000-0000-00008DB70000}"/>
    <cellStyle name="Vírgula 7 3 3 3 2 2 3" xfId="47007" xr:uid="{00000000-0005-0000-0000-00008EB70000}"/>
    <cellStyle name="Vírgula 7 3 3 3 2 2 3 2" xfId="47008" xr:uid="{00000000-0005-0000-0000-00008FB70000}"/>
    <cellStyle name="Vírgula 7 3 3 3 2 2 3 3" xfId="47009" xr:uid="{00000000-0005-0000-0000-000090B70000}"/>
    <cellStyle name="Vírgula 7 3 3 3 2 2 4" xfId="47010" xr:uid="{00000000-0005-0000-0000-000091B70000}"/>
    <cellStyle name="Vírgula 7 3 3 3 2 2 5" xfId="47011" xr:uid="{00000000-0005-0000-0000-000092B70000}"/>
    <cellStyle name="Vírgula 7 3 3 3 2 2 6" xfId="47012" xr:uid="{00000000-0005-0000-0000-000093B70000}"/>
    <cellStyle name="Vírgula 7 3 3 3 2 3" xfId="47013" xr:uid="{00000000-0005-0000-0000-000094B70000}"/>
    <cellStyle name="Vírgula 7 3 3 3 2 3 2" xfId="47014" xr:uid="{00000000-0005-0000-0000-000095B70000}"/>
    <cellStyle name="Vírgula 7 3 3 3 2 3 3" xfId="47015" xr:uid="{00000000-0005-0000-0000-000096B70000}"/>
    <cellStyle name="Vírgula 7 3 3 3 2 3 4" xfId="47016" xr:uid="{00000000-0005-0000-0000-000097B70000}"/>
    <cellStyle name="Vírgula 7 3 3 3 2 4" xfId="47017" xr:uid="{00000000-0005-0000-0000-000098B70000}"/>
    <cellStyle name="Vírgula 7 3 3 3 2 4 2" xfId="47018" xr:uid="{00000000-0005-0000-0000-000099B70000}"/>
    <cellStyle name="Vírgula 7 3 3 3 2 4 3" xfId="47019" xr:uid="{00000000-0005-0000-0000-00009AB70000}"/>
    <cellStyle name="Vírgula 7 3 3 3 2 4 4" xfId="47020" xr:uid="{00000000-0005-0000-0000-00009BB70000}"/>
    <cellStyle name="Vírgula 7 3 3 3 2 5" xfId="47021" xr:uid="{00000000-0005-0000-0000-00009CB70000}"/>
    <cellStyle name="Vírgula 7 3 3 3 2 5 2" xfId="47022" xr:uid="{00000000-0005-0000-0000-00009DB70000}"/>
    <cellStyle name="Vírgula 7 3 3 3 2 5 3" xfId="47023" xr:uid="{00000000-0005-0000-0000-00009EB70000}"/>
    <cellStyle name="Vírgula 7 3 3 3 2 5 4" xfId="47024" xr:uid="{00000000-0005-0000-0000-00009FB70000}"/>
    <cellStyle name="Vírgula 7 3 3 3 2 6" xfId="47025" xr:uid="{00000000-0005-0000-0000-0000A0B70000}"/>
    <cellStyle name="Vírgula 7 3 3 3 2 6 2" xfId="47026" xr:uid="{00000000-0005-0000-0000-0000A1B70000}"/>
    <cellStyle name="Vírgula 7 3 3 3 2 6 3" xfId="47027" xr:uid="{00000000-0005-0000-0000-0000A2B70000}"/>
    <cellStyle name="Vírgula 7 3 3 3 2 7" xfId="47028" xr:uid="{00000000-0005-0000-0000-0000A3B70000}"/>
    <cellStyle name="Vírgula 7 3 3 3 2 8" xfId="47029" xr:uid="{00000000-0005-0000-0000-0000A4B70000}"/>
    <cellStyle name="Vírgula 7 3 3 3 2 9" xfId="47030" xr:uid="{00000000-0005-0000-0000-0000A5B70000}"/>
    <cellStyle name="Vírgula 7 3 3 3 3" xfId="47031" xr:uid="{00000000-0005-0000-0000-0000A6B70000}"/>
    <cellStyle name="Vírgula 7 3 3 3 3 2" xfId="47032" xr:uid="{00000000-0005-0000-0000-0000A7B70000}"/>
    <cellStyle name="Vírgula 7 3 3 3 3 2 2" xfId="47033" xr:uid="{00000000-0005-0000-0000-0000A8B70000}"/>
    <cellStyle name="Vírgula 7 3 3 3 3 2 3" xfId="47034" xr:uid="{00000000-0005-0000-0000-0000A9B70000}"/>
    <cellStyle name="Vírgula 7 3 3 3 3 2 4" xfId="47035" xr:uid="{00000000-0005-0000-0000-0000AAB70000}"/>
    <cellStyle name="Vírgula 7 3 3 3 3 3" xfId="47036" xr:uid="{00000000-0005-0000-0000-0000ABB70000}"/>
    <cellStyle name="Vírgula 7 3 3 3 3 3 2" xfId="47037" xr:uid="{00000000-0005-0000-0000-0000ACB70000}"/>
    <cellStyle name="Vírgula 7 3 3 3 3 3 3" xfId="47038" xr:uid="{00000000-0005-0000-0000-0000ADB70000}"/>
    <cellStyle name="Vírgula 7 3 3 3 3 4" xfId="47039" xr:uid="{00000000-0005-0000-0000-0000AEB70000}"/>
    <cellStyle name="Vírgula 7 3 3 3 3 5" xfId="47040" xr:uid="{00000000-0005-0000-0000-0000AFB70000}"/>
    <cellStyle name="Vírgula 7 3 3 3 3 6" xfId="47041" xr:uid="{00000000-0005-0000-0000-0000B0B70000}"/>
    <cellStyle name="Vírgula 7 3 3 3 4" xfId="47042" xr:uid="{00000000-0005-0000-0000-0000B1B70000}"/>
    <cellStyle name="Vírgula 7 3 3 3 4 2" xfId="47043" xr:uid="{00000000-0005-0000-0000-0000B2B70000}"/>
    <cellStyle name="Vírgula 7 3 3 3 4 3" xfId="47044" xr:uid="{00000000-0005-0000-0000-0000B3B70000}"/>
    <cellStyle name="Vírgula 7 3 3 3 4 4" xfId="47045" xr:uid="{00000000-0005-0000-0000-0000B4B70000}"/>
    <cellStyle name="Vírgula 7 3 3 3 5" xfId="47046" xr:uid="{00000000-0005-0000-0000-0000B5B70000}"/>
    <cellStyle name="Vírgula 7 3 3 3 5 2" xfId="47047" xr:uid="{00000000-0005-0000-0000-0000B6B70000}"/>
    <cellStyle name="Vírgula 7 3 3 3 5 3" xfId="47048" xr:uid="{00000000-0005-0000-0000-0000B7B70000}"/>
    <cellStyle name="Vírgula 7 3 3 3 5 4" xfId="47049" xr:uid="{00000000-0005-0000-0000-0000B8B70000}"/>
    <cellStyle name="Vírgula 7 3 3 3 6" xfId="47050" xr:uid="{00000000-0005-0000-0000-0000B9B70000}"/>
    <cellStyle name="Vírgula 7 3 3 3 6 2" xfId="47051" xr:uid="{00000000-0005-0000-0000-0000BAB70000}"/>
    <cellStyle name="Vírgula 7 3 3 3 6 3" xfId="47052" xr:uid="{00000000-0005-0000-0000-0000BBB70000}"/>
    <cellStyle name="Vírgula 7 3 3 3 6 4" xfId="47053" xr:uid="{00000000-0005-0000-0000-0000BCB70000}"/>
    <cellStyle name="Vírgula 7 3 3 3 7" xfId="47054" xr:uid="{00000000-0005-0000-0000-0000BDB70000}"/>
    <cellStyle name="Vírgula 7 3 3 3 7 2" xfId="47055" xr:uid="{00000000-0005-0000-0000-0000BEB70000}"/>
    <cellStyle name="Vírgula 7 3 3 3 7 3" xfId="47056" xr:uid="{00000000-0005-0000-0000-0000BFB70000}"/>
    <cellStyle name="Vírgula 7 3 3 3 8" xfId="47057" xr:uid="{00000000-0005-0000-0000-0000C0B70000}"/>
    <cellStyle name="Vírgula 7 3 3 3 9" xfId="47058" xr:uid="{00000000-0005-0000-0000-0000C1B70000}"/>
    <cellStyle name="Vírgula 7 3 3 4" xfId="47059" xr:uid="{00000000-0005-0000-0000-0000C2B70000}"/>
    <cellStyle name="Vírgula 7 3 3 4 2" xfId="47060" xr:uid="{00000000-0005-0000-0000-0000C3B70000}"/>
    <cellStyle name="Vírgula 7 3 3 4 2 2" xfId="47061" xr:uid="{00000000-0005-0000-0000-0000C4B70000}"/>
    <cellStyle name="Vírgula 7 3 3 4 2 2 2" xfId="47062" xr:uid="{00000000-0005-0000-0000-0000C5B70000}"/>
    <cellStyle name="Vírgula 7 3 3 4 2 2 3" xfId="47063" xr:uid="{00000000-0005-0000-0000-0000C6B70000}"/>
    <cellStyle name="Vírgula 7 3 3 4 2 2 4" xfId="47064" xr:uid="{00000000-0005-0000-0000-0000C7B70000}"/>
    <cellStyle name="Vírgula 7 3 3 4 2 3" xfId="47065" xr:uid="{00000000-0005-0000-0000-0000C8B70000}"/>
    <cellStyle name="Vírgula 7 3 3 4 2 3 2" xfId="47066" xr:uid="{00000000-0005-0000-0000-0000C9B70000}"/>
    <cellStyle name="Vírgula 7 3 3 4 2 3 3" xfId="47067" xr:uid="{00000000-0005-0000-0000-0000CAB70000}"/>
    <cellStyle name="Vírgula 7 3 3 4 2 4" xfId="47068" xr:uid="{00000000-0005-0000-0000-0000CBB70000}"/>
    <cellStyle name="Vírgula 7 3 3 4 2 5" xfId="47069" xr:uid="{00000000-0005-0000-0000-0000CCB70000}"/>
    <cellStyle name="Vírgula 7 3 3 4 2 6" xfId="47070" xr:uid="{00000000-0005-0000-0000-0000CDB70000}"/>
    <cellStyle name="Vírgula 7 3 3 4 3" xfId="47071" xr:uid="{00000000-0005-0000-0000-0000CEB70000}"/>
    <cellStyle name="Vírgula 7 3 3 4 3 2" xfId="47072" xr:uid="{00000000-0005-0000-0000-0000CFB70000}"/>
    <cellStyle name="Vírgula 7 3 3 4 3 3" xfId="47073" xr:uid="{00000000-0005-0000-0000-0000D0B70000}"/>
    <cellStyle name="Vírgula 7 3 3 4 3 4" xfId="47074" xr:uid="{00000000-0005-0000-0000-0000D1B70000}"/>
    <cellStyle name="Vírgula 7 3 3 4 4" xfId="47075" xr:uid="{00000000-0005-0000-0000-0000D2B70000}"/>
    <cellStyle name="Vírgula 7 3 3 4 4 2" xfId="47076" xr:uid="{00000000-0005-0000-0000-0000D3B70000}"/>
    <cellStyle name="Vírgula 7 3 3 4 4 3" xfId="47077" xr:uid="{00000000-0005-0000-0000-0000D4B70000}"/>
    <cellStyle name="Vírgula 7 3 3 4 4 4" xfId="47078" xr:uid="{00000000-0005-0000-0000-0000D5B70000}"/>
    <cellStyle name="Vírgula 7 3 3 4 5" xfId="47079" xr:uid="{00000000-0005-0000-0000-0000D6B70000}"/>
    <cellStyle name="Vírgula 7 3 3 4 5 2" xfId="47080" xr:uid="{00000000-0005-0000-0000-0000D7B70000}"/>
    <cellStyle name="Vírgula 7 3 3 4 5 3" xfId="47081" xr:uid="{00000000-0005-0000-0000-0000D8B70000}"/>
    <cellStyle name="Vírgula 7 3 3 4 5 4" xfId="47082" xr:uid="{00000000-0005-0000-0000-0000D9B70000}"/>
    <cellStyle name="Vírgula 7 3 3 4 6" xfId="47083" xr:uid="{00000000-0005-0000-0000-0000DAB70000}"/>
    <cellStyle name="Vírgula 7 3 3 4 6 2" xfId="47084" xr:uid="{00000000-0005-0000-0000-0000DBB70000}"/>
    <cellStyle name="Vírgula 7 3 3 4 6 3" xfId="47085" xr:uid="{00000000-0005-0000-0000-0000DCB70000}"/>
    <cellStyle name="Vírgula 7 3 3 4 7" xfId="47086" xr:uid="{00000000-0005-0000-0000-0000DDB70000}"/>
    <cellStyle name="Vírgula 7 3 3 4 8" xfId="47087" xr:uid="{00000000-0005-0000-0000-0000DEB70000}"/>
    <cellStyle name="Vírgula 7 3 3 4 9" xfId="47088" xr:uid="{00000000-0005-0000-0000-0000DFB70000}"/>
    <cellStyle name="Vírgula 7 3 3 5" xfId="47089" xr:uid="{00000000-0005-0000-0000-0000E0B70000}"/>
    <cellStyle name="Vírgula 7 3 3 5 2" xfId="47090" xr:uid="{00000000-0005-0000-0000-0000E1B70000}"/>
    <cellStyle name="Vírgula 7 3 3 5 2 2" xfId="47091" xr:uid="{00000000-0005-0000-0000-0000E2B70000}"/>
    <cellStyle name="Vírgula 7 3 3 5 2 2 2" xfId="47092" xr:uid="{00000000-0005-0000-0000-0000E3B70000}"/>
    <cellStyle name="Vírgula 7 3 3 5 2 2 3" xfId="47093" xr:uid="{00000000-0005-0000-0000-0000E4B70000}"/>
    <cellStyle name="Vírgula 7 3 3 5 2 2 4" xfId="47094" xr:uid="{00000000-0005-0000-0000-0000E5B70000}"/>
    <cellStyle name="Vírgula 7 3 3 5 2 3" xfId="47095" xr:uid="{00000000-0005-0000-0000-0000E6B70000}"/>
    <cellStyle name="Vírgula 7 3 3 5 2 3 2" xfId="47096" xr:uid="{00000000-0005-0000-0000-0000E7B70000}"/>
    <cellStyle name="Vírgula 7 3 3 5 2 3 3" xfId="47097" xr:uid="{00000000-0005-0000-0000-0000E8B70000}"/>
    <cellStyle name="Vírgula 7 3 3 5 2 4" xfId="47098" xr:uid="{00000000-0005-0000-0000-0000E9B70000}"/>
    <cellStyle name="Vírgula 7 3 3 5 2 5" xfId="47099" xr:uid="{00000000-0005-0000-0000-0000EAB70000}"/>
    <cellStyle name="Vírgula 7 3 3 5 2 6" xfId="47100" xr:uid="{00000000-0005-0000-0000-0000EBB70000}"/>
    <cellStyle name="Vírgula 7 3 3 5 3" xfId="47101" xr:uid="{00000000-0005-0000-0000-0000ECB70000}"/>
    <cellStyle name="Vírgula 7 3 3 5 3 2" xfId="47102" xr:uid="{00000000-0005-0000-0000-0000EDB70000}"/>
    <cellStyle name="Vírgula 7 3 3 5 3 3" xfId="47103" xr:uid="{00000000-0005-0000-0000-0000EEB70000}"/>
    <cellStyle name="Vírgula 7 3 3 5 3 4" xfId="47104" xr:uid="{00000000-0005-0000-0000-0000EFB70000}"/>
    <cellStyle name="Vírgula 7 3 3 5 4" xfId="47105" xr:uid="{00000000-0005-0000-0000-0000F0B70000}"/>
    <cellStyle name="Vírgula 7 3 3 5 4 2" xfId="47106" xr:uid="{00000000-0005-0000-0000-0000F1B70000}"/>
    <cellStyle name="Vírgula 7 3 3 5 4 3" xfId="47107" xr:uid="{00000000-0005-0000-0000-0000F2B70000}"/>
    <cellStyle name="Vírgula 7 3 3 5 4 4" xfId="47108" xr:uid="{00000000-0005-0000-0000-0000F3B70000}"/>
    <cellStyle name="Vírgula 7 3 3 5 5" xfId="47109" xr:uid="{00000000-0005-0000-0000-0000F4B70000}"/>
    <cellStyle name="Vírgula 7 3 3 5 5 2" xfId="47110" xr:uid="{00000000-0005-0000-0000-0000F5B70000}"/>
    <cellStyle name="Vírgula 7 3 3 5 5 3" xfId="47111" xr:uid="{00000000-0005-0000-0000-0000F6B70000}"/>
    <cellStyle name="Vírgula 7 3 3 5 5 4" xfId="47112" xr:uid="{00000000-0005-0000-0000-0000F7B70000}"/>
    <cellStyle name="Vírgula 7 3 3 5 6" xfId="47113" xr:uid="{00000000-0005-0000-0000-0000F8B70000}"/>
    <cellStyle name="Vírgula 7 3 3 5 6 2" xfId="47114" xr:uid="{00000000-0005-0000-0000-0000F9B70000}"/>
    <cellStyle name="Vírgula 7 3 3 5 6 3" xfId="47115" xr:uid="{00000000-0005-0000-0000-0000FAB70000}"/>
    <cellStyle name="Vírgula 7 3 3 5 7" xfId="47116" xr:uid="{00000000-0005-0000-0000-0000FBB70000}"/>
    <cellStyle name="Vírgula 7 3 3 5 8" xfId="47117" xr:uid="{00000000-0005-0000-0000-0000FCB70000}"/>
    <cellStyle name="Vírgula 7 3 3 5 9" xfId="47118" xr:uid="{00000000-0005-0000-0000-0000FDB70000}"/>
    <cellStyle name="Vírgula 7 3 3 6" xfId="47119" xr:uid="{00000000-0005-0000-0000-0000FEB70000}"/>
    <cellStyle name="Vírgula 7 3 3 6 2" xfId="47120" xr:uid="{00000000-0005-0000-0000-0000FFB70000}"/>
    <cellStyle name="Vírgula 7 3 3 6 2 2" xfId="47121" xr:uid="{00000000-0005-0000-0000-000000B80000}"/>
    <cellStyle name="Vírgula 7 3 3 6 2 2 2" xfId="47122" xr:uid="{00000000-0005-0000-0000-000001B80000}"/>
    <cellStyle name="Vírgula 7 3 3 6 2 2 3" xfId="47123" xr:uid="{00000000-0005-0000-0000-000002B80000}"/>
    <cellStyle name="Vírgula 7 3 3 6 2 2 4" xfId="47124" xr:uid="{00000000-0005-0000-0000-000003B80000}"/>
    <cellStyle name="Vírgula 7 3 3 6 2 3" xfId="47125" xr:uid="{00000000-0005-0000-0000-000004B80000}"/>
    <cellStyle name="Vírgula 7 3 3 6 2 3 2" xfId="47126" xr:uid="{00000000-0005-0000-0000-000005B80000}"/>
    <cellStyle name="Vírgula 7 3 3 6 2 3 3" xfId="47127" xr:uid="{00000000-0005-0000-0000-000006B80000}"/>
    <cellStyle name="Vírgula 7 3 3 6 2 4" xfId="47128" xr:uid="{00000000-0005-0000-0000-000007B80000}"/>
    <cellStyle name="Vírgula 7 3 3 6 2 5" xfId="47129" xr:uid="{00000000-0005-0000-0000-000008B80000}"/>
    <cellStyle name="Vírgula 7 3 3 6 2 6" xfId="47130" xr:uid="{00000000-0005-0000-0000-000009B80000}"/>
    <cellStyle name="Vírgula 7 3 3 6 3" xfId="47131" xr:uid="{00000000-0005-0000-0000-00000AB80000}"/>
    <cellStyle name="Vírgula 7 3 3 6 3 2" xfId="47132" xr:uid="{00000000-0005-0000-0000-00000BB80000}"/>
    <cellStyle name="Vírgula 7 3 3 6 3 3" xfId="47133" xr:uid="{00000000-0005-0000-0000-00000CB80000}"/>
    <cellStyle name="Vírgula 7 3 3 6 3 4" xfId="47134" xr:uid="{00000000-0005-0000-0000-00000DB80000}"/>
    <cellStyle name="Vírgula 7 3 3 6 4" xfId="47135" xr:uid="{00000000-0005-0000-0000-00000EB80000}"/>
    <cellStyle name="Vírgula 7 3 3 6 4 2" xfId="47136" xr:uid="{00000000-0005-0000-0000-00000FB80000}"/>
    <cellStyle name="Vírgula 7 3 3 6 4 3" xfId="47137" xr:uid="{00000000-0005-0000-0000-000010B80000}"/>
    <cellStyle name="Vírgula 7 3 3 6 4 4" xfId="47138" xr:uid="{00000000-0005-0000-0000-000011B80000}"/>
    <cellStyle name="Vírgula 7 3 3 6 5" xfId="47139" xr:uid="{00000000-0005-0000-0000-000012B80000}"/>
    <cellStyle name="Vírgula 7 3 3 6 5 2" xfId="47140" xr:uid="{00000000-0005-0000-0000-000013B80000}"/>
    <cellStyle name="Vírgula 7 3 3 6 5 3" xfId="47141" xr:uid="{00000000-0005-0000-0000-000014B80000}"/>
    <cellStyle name="Vírgula 7 3 3 6 6" xfId="47142" xr:uid="{00000000-0005-0000-0000-000015B80000}"/>
    <cellStyle name="Vírgula 7 3 3 6 7" xfId="47143" xr:uid="{00000000-0005-0000-0000-000016B80000}"/>
    <cellStyle name="Vírgula 7 3 3 6 8" xfId="47144" xr:uid="{00000000-0005-0000-0000-000017B80000}"/>
    <cellStyle name="Vírgula 7 3 3 7" xfId="47145" xr:uid="{00000000-0005-0000-0000-000018B80000}"/>
    <cellStyle name="Vírgula 7 3 3 7 2" xfId="47146" xr:uid="{00000000-0005-0000-0000-000019B80000}"/>
    <cellStyle name="Vírgula 7 3 3 7 2 2" xfId="47147" xr:uid="{00000000-0005-0000-0000-00001AB80000}"/>
    <cellStyle name="Vírgula 7 3 3 7 2 3" xfId="47148" xr:uid="{00000000-0005-0000-0000-00001BB80000}"/>
    <cellStyle name="Vírgula 7 3 3 7 2 4" xfId="47149" xr:uid="{00000000-0005-0000-0000-00001CB80000}"/>
    <cellStyle name="Vírgula 7 3 3 7 3" xfId="47150" xr:uid="{00000000-0005-0000-0000-00001DB80000}"/>
    <cellStyle name="Vírgula 7 3 3 7 3 2" xfId="47151" xr:uid="{00000000-0005-0000-0000-00001EB80000}"/>
    <cellStyle name="Vírgula 7 3 3 7 3 3" xfId="47152" xr:uid="{00000000-0005-0000-0000-00001FB80000}"/>
    <cellStyle name="Vírgula 7 3 3 7 4" xfId="47153" xr:uid="{00000000-0005-0000-0000-000020B80000}"/>
    <cellStyle name="Vírgula 7 3 3 7 5" xfId="47154" xr:uid="{00000000-0005-0000-0000-000021B80000}"/>
    <cellStyle name="Vírgula 7 3 3 7 6" xfId="47155" xr:uid="{00000000-0005-0000-0000-000022B80000}"/>
    <cellStyle name="Vírgula 7 3 3 8" xfId="47156" xr:uid="{00000000-0005-0000-0000-000023B80000}"/>
    <cellStyle name="Vírgula 7 3 3 8 2" xfId="47157" xr:uid="{00000000-0005-0000-0000-000024B80000}"/>
    <cellStyle name="Vírgula 7 3 3 8 3" xfId="47158" xr:uid="{00000000-0005-0000-0000-000025B80000}"/>
    <cellStyle name="Vírgula 7 3 3 8 4" xfId="47159" xr:uid="{00000000-0005-0000-0000-000026B80000}"/>
    <cellStyle name="Vírgula 7 3 3 9" xfId="47160" xr:uid="{00000000-0005-0000-0000-000027B80000}"/>
    <cellStyle name="Vírgula 7 3 3 9 2" xfId="47161" xr:uid="{00000000-0005-0000-0000-000028B80000}"/>
    <cellStyle name="Vírgula 7 3 3 9 3" xfId="47162" xr:uid="{00000000-0005-0000-0000-000029B80000}"/>
    <cellStyle name="Vírgula 7 3 3 9 4" xfId="47163" xr:uid="{00000000-0005-0000-0000-00002AB80000}"/>
    <cellStyle name="Vírgula 7 3 4" xfId="465" xr:uid="{00000000-0005-0000-0000-00002BB80000}"/>
    <cellStyle name="Vírgula 7 3 4 10" xfId="47164" xr:uid="{00000000-0005-0000-0000-00002CB80000}"/>
    <cellStyle name="Vírgula 7 3 4 11" xfId="47165" xr:uid="{00000000-0005-0000-0000-00002DB80000}"/>
    <cellStyle name="Vírgula 7 3 4 2" xfId="47166" xr:uid="{00000000-0005-0000-0000-00002EB80000}"/>
    <cellStyle name="Vírgula 7 3 4 2 10" xfId="47167" xr:uid="{00000000-0005-0000-0000-00002FB80000}"/>
    <cellStyle name="Vírgula 7 3 4 2 2" xfId="47168" xr:uid="{00000000-0005-0000-0000-000030B80000}"/>
    <cellStyle name="Vírgula 7 3 4 2 2 2" xfId="47169" xr:uid="{00000000-0005-0000-0000-000031B80000}"/>
    <cellStyle name="Vírgula 7 3 4 2 2 2 2" xfId="47170" xr:uid="{00000000-0005-0000-0000-000032B80000}"/>
    <cellStyle name="Vírgula 7 3 4 2 2 2 2 2" xfId="47171" xr:uid="{00000000-0005-0000-0000-000033B80000}"/>
    <cellStyle name="Vírgula 7 3 4 2 2 2 2 3" xfId="47172" xr:uid="{00000000-0005-0000-0000-000034B80000}"/>
    <cellStyle name="Vírgula 7 3 4 2 2 2 2 4" xfId="47173" xr:uid="{00000000-0005-0000-0000-000035B80000}"/>
    <cellStyle name="Vírgula 7 3 4 2 2 2 3" xfId="47174" xr:uid="{00000000-0005-0000-0000-000036B80000}"/>
    <cellStyle name="Vírgula 7 3 4 2 2 2 3 2" xfId="47175" xr:uid="{00000000-0005-0000-0000-000037B80000}"/>
    <cellStyle name="Vírgula 7 3 4 2 2 2 3 3" xfId="47176" xr:uid="{00000000-0005-0000-0000-000038B80000}"/>
    <cellStyle name="Vírgula 7 3 4 2 2 2 4" xfId="47177" xr:uid="{00000000-0005-0000-0000-000039B80000}"/>
    <cellStyle name="Vírgula 7 3 4 2 2 2 5" xfId="47178" xr:uid="{00000000-0005-0000-0000-00003AB80000}"/>
    <cellStyle name="Vírgula 7 3 4 2 2 2 6" xfId="47179" xr:uid="{00000000-0005-0000-0000-00003BB80000}"/>
    <cellStyle name="Vírgula 7 3 4 2 2 3" xfId="47180" xr:uid="{00000000-0005-0000-0000-00003CB80000}"/>
    <cellStyle name="Vírgula 7 3 4 2 2 3 2" xfId="47181" xr:uid="{00000000-0005-0000-0000-00003DB80000}"/>
    <cellStyle name="Vírgula 7 3 4 2 2 3 3" xfId="47182" xr:uid="{00000000-0005-0000-0000-00003EB80000}"/>
    <cellStyle name="Vírgula 7 3 4 2 2 3 4" xfId="47183" xr:uid="{00000000-0005-0000-0000-00003FB80000}"/>
    <cellStyle name="Vírgula 7 3 4 2 2 4" xfId="47184" xr:uid="{00000000-0005-0000-0000-000040B80000}"/>
    <cellStyle name="Vírgula 7 3 4 2 2 4 2" xfId="47185" xr:uid="{00000000-0005-0000-0000-000041B80000}"/>
    <cellStyle name="Vírgula 7 3 4 2 2 4 3" xfId="47186" xr:uid="{00000000-0005-0000-0000-000042B80000}"/>
    <cellStyle name="Vírgula 7 3 4 2 2 4 4" xfId="47187" xr:uid="{00000000-0005-0000-0000-000043B80000}"/>
    <cellStyle name="Vírgula 7 3 4 2 2 5" xfId="47188" xr:uid="{00000000-0005-0000-0000-000044B80000}"/>
    <cellStyle name="Vírgula 7 3 4 2 2 5 2" xfId="47189" xr:uid="{00000000-0005-0000-0000-000045B80000}"/>
    <cellStyle name="Vírgula 7 3 4 2 2 5 3" xfId="47190" xr:uid="{00000000-0005-0000-0000-000046B80000}"/>
    <cellStyle name="Vírgula 7 3 4 2 2 5 4" xfId="47191" xr:uid="{00000000-0005-0000-0000-000047B80000}"/>
    <cellStyle name="Vírgula 7 3 4 2 2 6" xfId="47192" xr:uid="{00000000-0005-0000-0000-000048B80000}"/>
    <cellStyle name="Vírgula 7 3 4 2 2 6 2" xfId="47193" xr:uid="{00000000-0005-0000-0000-000049B80000}"/>
    <cellStyle name="Vírgula 7 3 4 2 2 6 3" xfId="47194" xr:uid="{00000000-0005-0000-0000-00004AB80000}"/>
    <cellStyle name="Vírgula 7 3 4 2 2 7" xfId="47195" xr:uid="{00000000-0005-0000-0000-00004BB80000}"/>
    <cellStyle name="Vírgula 7 3 4 2 2 8" xfId="47196" xr:uid="{00000000-0005-0000-0000-00004CB80000}"/>
    <cellStyle name="Vírgula 7 3 4 2 2 9" xfId="47197" xr:uid="{00000000-0005-0000-0000-00004DB80000}"/>
    <cellStyle name="Vírgula 7 3 4 2 3" xfId="47198" xr:uid="{00000000-0005-0000-0000-00004EB80000}"/>
    <cellStyle name="Vírgula 7 3 4 2 3 2" xfId="47199" xr:uid="{00000000-0005-0000-0000-00004FB80000}"/>
    <cellStyle name="Vírgula 7 3 4 2 3 2 2" xfId="47200" xr:uid="{00000000-0005-0000-0000-000050B80000}"/>
    <cellStyle name="Vírgula 7 3 4 2 3 2 3" xfId="47201" xr:uid="{00000000-0005-0000-0000-000051B80000}"/>
    <cellStyle name="Vírgula 7 3 4 2 3 2 4" xfId="47202" xr:uid="{00000000-0005-0000-0000-000052B80000}"/>
    <cellStyle name="Vírgula 7 3 4 2 3 3" xfId="47203" xr:uid="{00000000-0005-0000-0000-000053B80000}"/>
    <cellStyle name="Vírgula 7 3 4 2 3 3 2" xfId="47204" xr:uid="{00000000-0005-0000-0000-000054B80000}"/>
    <cellStyle name="Vírgula 7 3 4 2 3 3 3" xfId="47205" xr:uid="{00000000-0005-0000-0000-000055B80000}"/>
    <cellStyle name="Vírgula 7 3 4 2 3 4" xfId="47206" xr:uid="{00000000-0005-0000-0000-000056B80000}"/>
    <cellStyle name="Vírgula 7 3 4 2 3 5" xfId="47207" xr:uid="{00000000-0005-0000-0000-000057B80000}"/>
    <cellStyle name="Vírgula 7 3 4 2 3 6" xfId="47208" xr:uid="{00000000-0005-0000-0000-000058B80000}"/>
    <cellStyle name="Vírgula 7 3 4 2 4" xfId="47209" xr:uid="{00000000-0005-0000-0000-000059B80000}"/>
    <cellStyle name="Vírgula 7 3 4 2 4 2" xfId="47210" xr:uid="{00000000-0005-0000-0000-00005AB80000}"/>
    <cellStyle name="Vírgula 7 3 4 2 4 3" xfId="47211" xr:uid="{00000000-0005-0000-0000-00005BB80000}"/>
    <cellStyle name="Vírgula 7 3 4 2 4 4" xfId="47212" xr:uid="{00000000-0005-0000-0000-00005CB80000}"/>
    <cellStyle name="Vírgula 7 3 4 2 5" xfId="47213" xr:uid="{00000000-0005-0000-0000-00005DB80000}"/>
    <cellStyle name="Vírgula 7 3 4 2 5 2" xfId="47214" xr:uid="{00000000-0005-0000-0000-00005EB80000}"/>
    <cellStyle name="Vírgula 7 3 4 2 5 3" xfId="47215" xr:uid="{00000000-0005-0000-0000-00005FB80000}"/>
    <cellStyle name="Vírgula 7 3 4 2 5 4" xfId="47216" xr:uid="{00000000-0005-0000-0000-000060B80000}"/>
    <cellStyle name="Vírgula 7 3 4 2 6" xfId="47217" xr:uid="{00000000-0005-0000-0000-000061B80000}"/>
    <cellStyle name="Vírgula 7 3 4 2 6 2" xfId="47218" xr:uid="{00000000-0005-0000-0000-000062B80000}"/>
    <cellStyle name="Vírgula 7 3 4 2 6 3" xfId="47219" xr:uid="{00000000-0005-0000-0000-000063B80000}"/>
    <cellStyle name="Vírgula 7 3 4 2 6 4" xfId="47220" xr:uid="{00000000-0005-0000-0000-000064B80000}"/>
    <cellStyle name="Vírgula 7 3 4 2 7" xfId="47221" xr:uid="{00000000-0005-0000-0000-000065B80000}"/>
    <cellStyle name="Vírgula 7 3 4 2 7 2" xfId="47222" xr:uid="{00000000-0005-0000-0000-000066B80000}"/>
    <cellStyle name="Vírgula 7 3 4 2 7 3" xfId="47223" xr:uid="{00000000-0005-0000-0000-000067B80000}"/>
    <cellStyle name="Vírgula 7 3 4 2 8" xfId="47224" xr:uid="{00000000-0005-0000-0000-000068B80000}"/>
    <cellStyle name="Vírgula 7 3 4 2 9" xfId="47225" xr:uid="{00000000-0005-0000-0000-000069B80000}"/>
    <cellStyle name="Vírgula 7 3 4 3" xfId="47226" xr:uid="{00000000-0005-0000-0000-00006AB80000}"/>
    <cellStyle name="Vírgula 7 3 4 3 2" xfId="47227" xr:uid="{00000000-0005-0000-0000-00006BB80000}"/>
    <cellStyle name="Vírgula 7 3 4 3 2 2" xfId="47228" xr:uid="{00000000-0005-0000-0000-00006CB80000}"/>
    <cellStyle name="Vírgula 7 3 4 3 2 2 2" xfId="47229" xr:uid="{00000000-0005-0000-0000-00006DB80000}"/>
    <cellStyle name="Vírgula 7 3 4 3 2 2 3" xfId="47230" xr:uid="{00000000-0005-0000-0000-00006EB80000}"/>
    <cellStyle name="Vírgula 7 3 4 3 2 2 4" xfId="47231" xr:uid="{00000000-0005-0000-0000-00006FB80000}"/>
    <cellStyle name="Vírgula 7 3 4 3 2 3" xfId="47232" xr:uid="{00000000-0005-0000-0000-000070B80000}"/>
    <cellStyle name="Vírgula 7 3 4 3 2 3 2" xfId="47233" xr:uid="{00000000-0005-0000-0000-000071B80000}"/>
    <cellStyle name="Vírgula 7 3 4 3 2 3 3" xfId="47234" xr:uid="{00000000-0005-0000-0000-000072B80000}"/>
    <cellStyle name="Vírgula 7 3 4 3 2 4" xfId="47235" xr:uid="{00000000-0005-0000-0000-000073B80000}"/>
    <cellStyle name="Vírgula 7 3 4 3 2 5" xfId="47236" xr:uid="{00000000-0005-0000-0000-000074B80000}"/>
    <cellStyle name="Vírgula 7 3 4 3 2 6" xfId="47237" xr:uid="{00000000-0005-0000-0000-000075B80000}"/>
    <cellStyle name="Vírgula 7 3 4 3 3" xfId="47238" xr:uid="{00000000-0005-0000-0000-000076B80000}"/>
    <cellStyle name="Vírgula 7 3 4 3 3 2" xfId="47239" xr:uid="{00000000-0005-0000-0000-000077B80000}"/>
    <cellStyle name="Vírgula 7 3 4 3 3 3" xfId="47240" xr:uid="{00000000-0005-0000-0000-000078B80000}"/>
    <cellStyle name="Vírgula 7 3 4 3 3 4" xfId="47241" xr:uid="{00000000-0005-0000-0000-000079B80000}"/>
    <cellStyle name="Vírgula 7 3 4 3 4" xfId="47242" xr:uid="{00000000-0005-0000-0000-00007AB80000}"/>
    <cellStyle name="Vírgula 7 3 4 3 4 2" xfId="47243" xr:uid="{00000000-0005-0000-0000-00007BB80000}"/>
    <cellStyle name="Vírgula 7 3 4 3 4 3" xfId="47244" xr:uid="{00000000-0005-0000-0000-00007CB80000}"/>
    <cellStyle name="Vírgula 7 3 4 3 4 4" xfId="47245" xr:uid="{00000000-0005-0000-0000-00007DB80000}"/>
    <cellStyle name="Vírgula 7 3 4 3 5" xfId="47246" xr:uid="{00000000-0005-0000-0000-00007EB80000}"/>
    <cellStyle name="Vírgula 7 3 4 3 5 2" xfId="47247" xr:uid="{00000000-0005-0000-0000-00007FB80000}"/>
    <cellStyle name="Vírgula 7 3 4 3 5 3" xfId="47248" xr:uid="{00000000-0005-0000-0000-000080B80000}"/>
    <cellStyle name="Vírgula 7 3 4 3 5 4" xfId="47249" xr:uid="{00000000-0005-0000-0000-000081B80000}"/>
    <cellStyle name="Vírgula 7 3 4 3 6" xfId="47250" xr:uid="{00000000-0005-0000-0000-000082B80000}"/>
    <cellStyle name="Vírgula 7 3 4 3 6 2" xfId="47251" xr:uid="{00000000-0005-0000-0000-000083B80000}"/>
    <cellStyle name="Vírgula 7 3 4 3 6 3" xfId="47252" xr:uid="{00000000-0005-0000-0000-000084B80000}"/>
    <cellStyle name="Vírgula 7 3 4 3 7" xfId="47253" xr:uid="{00000000-0005-0000-0000-000085B80000}"/>
    <cellStyle name="Vírgula 7 3 4 3 8" xfId="47254" xr:uid="{00000000-0005-0000-0000-000086B80000}"/>
    <cellStyle name="Vírgula 7 3 4 3 9" xfId="47255" xr:uid="{00000000-0005-0000-0000-000087B80000}"/>
    <cellStyle name="Vírgula 7 3 4 4" xfId="47256" xr:uid="{00000000-0005-0000-0000-000088B80000}"/>
    <cellStyle name="Vírgula 7 3 4 4 2" xfId="47257" xr:uid="{00000000-0005-0000-0000-000089B80000}"/>
    <cellStyle name="Vírgula 7 3 4 4 2 2" xfId="47258" xr:uid="{00000000-0005-0000-0000-00008AB80000}"/>
    <cellStyle name="Vírgula 7 3 4 4 2 3" xfId="47259" xr:uid="{00000000-0005-0000-0000-00008BB80000}"/>
    <cellStyle name="Vírgula 7 3 4 4 2 4" xfId="47260" xr:uid="{00000000-0005-0000-0000-00008CB80000}"/>
    <cellStyle name="Vírgula 7 3 4 4 3" xfId="47261" xr:uid="{00000000-0005-0000-0000-00008DB80000}"/>
    <cellStyle name="Vírgula 7 3 4 4 3 2" xfId="47262" xr:uid="{00000000-0005-0000-0000-00008EB80000}"/>
    <cellStyle name="Vírgula 7 3 4 4 3 3" xfId="47263" xr:uid="{00000000-0005-0000-0000-00008FB80000}"/>
    <cellStyle name="Vírgula 7 3 4 4 4" xfId="47264" xr:uid="{00000000-0005-0000-0000-000090B80000}"/>
    <cellStyle name="Vírgula 7 3 4 4 5" xfId="47265" xr:uid="{00000000-0005-0000-0000-000091B80000}"/>
    <cellStyle name="Vírgula 7 3 4 4 6" xfId="47266" xr:uid="{00000000-0005-0000-0000-000092B80000}"/>
    <cellStyle name="Vírgula 7 3 4 5" xfId="47267" xr:uid="{00000000-0005-0000-0000-000093B80000}"/>
    <cellStyle name="Vírgula 7 3 4 5 2" xfId="47268" xr:uid="{00000000-0005-0000-0000-000094B80000}"/>
    <cellStyle name="Vírgula 7 3 4 5 3" xfId="47269" xr:uid="{00000000-0005-0000-0000-000095B80000}"/>
    <cellStyle name="Vírgula 7 3 4 5 4" xfId="47270" xr:uid="{00000000-0005-0000-0000-000096B80000}"/>
    <cellStyle name="Vírgula 7 3 4 6" xfId="47271" xr:uid="{00000000-0005-0000-0000-000097B80000}"/>
    <cellStyle name="Vírgula 7 3 4 6 2" xfId="47272" xr:uid="{00000000-0005-0000-0000-000098B80000}"/>
    <cellStyle name="Vírgula 7 3 4 6 3" xfId="47273" xr:uid="{00000000-0005-0000-0000-000099B80000}"/>
    <cellStyle name="Vírgula 7 3 4 6 4" xfId="47274" xr:uid="{00000000-0005-0000-0000-00009AB80000}"/>
    <cellStyle name="Vírgula 7 3 4 7" xfId="47275" xr:uid="{00000000-0005-0000-0000-00009BB80000}"/>
    <cellStyle name="Vírgula 7 3 4 7 2" xfId="47276" xr:uid="{00000000-0005-0000-0000-00009CB80000}"/>
    <cellStyle name="Vírgula 7 3 4 7 3" xfId="47277" xr:uid="{00000000-0005-0000-0000-00009DB80000}"/>
    <cellStyle name="Vírgula 7 3 4 7 4" xfId="47278" xr:uid="{00000000-0005-0000-0000-00009EB80000}"/>
    <cellStyle name="Vírgula 7 3 4 8" xfId="47279" xr:uid="{00000000-0005-0000-0000-00009FB80000}"/>
    <cellStyle name="Vírgula 7 3 4 8 2" xfId="47280" xr:uid="{00000000-0005-0000-0000-0000A0B80000}"/>
    <cellStyle name="Vírgula 7 3 4 8 3" xfId="47281" xr:uid="{00000000-0005-0000-0000-0000A1B80000}"/>
    <cellStyle name="Vírgula 7 3 4 9" xfId="47282" xr:uid="{00000000-0005-0000-0000-0000A2B80000}"/>
    <cellStyle name="Vírgula 7 3 5" xfId="47283" xr:uid="{00000000-0005-0000-0000-0000A3B80000}"/>
    <cellStyle name="Vírgula 7 3 5 10" xfId="47284" xr:uid="{00000000-0005-0000-0000-0000A4B80000}"/>
    <cellStyle name="Vírgula 7 3 5 11" xfId="47285" xr:uid="{00000000-0005-0000-0000-0000A5B80000}"/>
    <cellStyle name="Vírgula 7 3 5 2" xfId="47286" xr:uid="{00000000-0005-0000-0000-0000A6B80000}"/>
    <cellStyle name="Vírgula 7 3 5 2 10" xfId="47287" xr:uid="{00000000-0005-0000-0000-0000A7B80000}"/>
    <cellStyle name="Vírgula 7 3 5 2 2" xfId="47288" xr:uid="{00000000-0005-0000-0000-0000A8B80000}"/>
    <cellStyle name="Vírgula 7 3 5 2 2 2" xfId="47289" xr:uid="{00000000-0005-0000-0000-0000A9B80000}"/>
    <cellStyle name="Vírgula 7 3 5 2 2 2 2" xfId="47290" xr:uid="{00000000-0005-0000-0000-0000AAB80000}"/>
    <cellStyle name="Vírgula 7 3 5 2 2 2 2 2" xfId="47291" xr:uid="{00000000-0005-0000-0000-0000ABB80000}"/>
    <cellStyle name="Vírgula 7 3 5 2 2 2 2 3" xfId="47292" xr:uid="{00000000-0005-0000-0000-0000ACB80000}"/>
    <cellStyle name="Vírgula 7 3 5 2 2 2 2 4" xfId="47293" xr:uid="{00000000-0005-0000-0000-0000ADB80000}"/>
    <cellStyle name="Vírgula 7 3 5 2 2 2 3" xfId="47294" xr:uid="{00000000-0005-0000-0000-0000AEB80000}"/>
    <cellStyle name="Vírgula 7 3 5 2 2 2 3 2" xfId="47295" xr:uid="{00000000-0005-0000-0000-0000AFB80000}"/>
    <cellStyle name="Vírgula 7 3 5 2 2 2 3 3" xfId="47296" xr:uid="{00000000-0005-0000-0000-0000B0B80000}"/>
    <cellStyle name="Vírgula 7 3 5 2 2 2 4" xfId="47297" xr:uid="{00000000-0005-0000-0000-0000B1B80000}"/>
    <cellStyle name="Vírgula 7 3 5 2 2 2 5" xfId="47298" xr:uid="{00000000-0005-0000-0000-0000B2B80000}"/>
    <cellStyle name="Vírgula 7 3 5 2 2 2 6" xfId="47299" xr:uid="{00000000-0005-0000-0000-0000B3B80000}"/>
    <cellStyle name="Vírgula 7 3 5 2 2 3" xfId="47300" xr:uid="{00000000-0005-0000-0000-0000B4B80000}"/>
    <cellStyle name="Vírgula 7 3 5 2 2 3 2" xfId="47301" xr:uid="{00000000-0005-0000-0000-0000B5B80000}"/>
    <cellStyle name="Vírgula 7 3 5 2 2 3 3" xfId="47302" xr:uid="{00000000-0005-0000-0000-0000B6B80000}"/>
    <cellStyle name="Vírgula 7 3 5 2 2 3 4" xfId="47303" xr:uid="{00000000-0005-0000-0000-0000B7B80000}"/>
    <cellStyle name="Vírgula 7 3 5 2 2 4" xfId="47304" xr:uid="{00000000-0005-0000-0000-0000B8B80000}"/>
    <cellStyle name="Vírgula 7 3 5 2 2 4 2" xfId="47305" xr:uid="{00000000-0005-0000-0000-0000B9B80000}"/>
    <cellStyle name="Vírgula 7 3 5 2 2 4 3" xfId="47306" xr:uid="{00000000-0005-0000-0000-0000BAB80000}"/>
    <cellStyle name="Vírgula 7 3 5 2 2 4 4" xfId="47307" xr:uid="{00000000-0005-0000-0000-0000BBB80000}"/>
    <cellStyle name="Vírgula 7 3 5 2 2 5" xfId="47308" xr:uid="{00000000-0005-0000-0000-0000BCB80000}"/>
    <cellStyle name="Vírgula 7 3 5 2 2 5 2" xfId="47309" xr:uid="{00000000-0005-0000-0000-0000BDB80000}"/>
    <cellStyle name="Vírgula 7 3 5 2 2 5 3" xfId="47310" xr:uid="{00000000-0005-0000-0000-0000BEB80000}"/>
    <cellStyle name="Vírgula 7 3 5 2 2 5 4" xfId="47311" xr:uid="{00000000-0005-0000-0000-0000BFB80000}"/>
    <cellStyle name="Vírgula 7 3 5 2 2 6" xfId="47312" xr:uid="{00000000-0005-0000-0000-0000C0B80000}"/>
    <cellStyle name="Vírgula 7 3 5 2 2 6 2" xfId="47313" xr:uid="{00000000-0005-0000-0000-0000C1B80000}"/>
    <cellStyle name="Vírgula 7 3 5 2 2 6 3" xfId="47314" xr:uid="{00000000-0005-0000-0000-0000C2B80000}"/>
    <cellStyle name="Vírgula 7 3 5 2 2 7" xfId="47315" xr:uid="{00000000-0005-0000-0000-0000C3B80000}"/>
    <cellStyle name="Vírgula 7 3 5 2 2 8" xfId="47316" xr:uid="{00000000-0005-0000-0000-0000C4B80000}"/>
    <cellStyle name="Vírgula 7 3 5 2 2 9" xfId="47317" xr:uid="{00000000-0005-0000-0000-0000C5B80000}"/>
    <cellStyle name="Vírgula 7 3 5 2 3" xfId="47318" xr:uid="{00000000-0005-0000-0000-0000C6B80000}"/>
    <cellStyle name="Vírgula 7 3 5 2 3 2" xfId="47319" xr:uid="{00000000-0005-0000-0000-0000C7B80000}"/>
    <cellStyle name="Vírgula 7 3 5 2 3 2 2" xfId="47320" xr:uid="{00000000-0005-0000-0000-0000C8B80000}"/>
    <cellStyle name="Vírgula 7 3 5 2 3 2 3" xfId="47321" xr:uid="{00000000-0005-0000-0000-0000C9B80000}"/>
    <cellStyle name="Vírgula 7 3 5 2 3 2 4" xfId="47322" xr:uid="{00000000-0005-0000-0000-0000CAB80000}"/>
    <cellStyle name="Vírgula 7 3 5 2 3 3" xfId="47323" xr:uid="{00000000-0005-0000-0000-0000CBB80000}"/>
    <cellStyle name="Vírgula 7 3 5 2 3 3 2" xfId="47324" xr:uid="{00000000-0005-0000-0000-0000CCB80000}"/>
    <cellStyle name="Vírgula 7 3 5 2 3 3 3" xfId="47325" xr:uid="{00000000-0005-0000-0000-0000CDB80000}"/>
    <cellStyle name="Vírgula 7 3 5 2 3 4" xfId="47326" xr:uid="{00000000-0005-0000-0000-0000CEB80000}"/>
    <cellStyle name="Vírgula 7 3 5 2 3 5" xfId="47327" xr:uid="{00000000-0005-0000-0000-0000CFB80000}"/>
    <cellStyle name="Vírgula 7 3 5 2 3 6" xfId="47328" xr:uid="{00000000-0005-0000-0000-0000D0B80000}"/>
    <cellStyle name="Vírgula 7 3 5 2 4" xfId="47329" xr:uid="{00000000-0005-0000-0000-0000D1B80000}"/>
    <cellStyle name="Vírgula 7 3 5 2 4 2" xfId="47330" xr:uid="{00000000-0005-0000-0000-0000D2B80000}"/>
    <cellStyle name="Vírgula 7 3 5 2 4 3" xfId="47331" xr:uid="{00000000-0005-0000-0000-0000D3B80000}"/>
    <cellStyle name="Vírgula 7 3 5 2 4 4" xfId="47332" xr:uid="{00000000-0005-0000-0000-0000D4B80000}"/>
    <cellStyle name="Vírgula 7 3 5 2 5" xfId="47333" xr:uid="{00000000-0005-0000-0000-0000D5B80000}"/>
    <cellStyle name="Vírgula 7 3 5 2 5 2" xfId="47334" xr:uid="{00000000-0005-0000-0000-0000D6B80000}"/>
    <cellStyle name="Vírgula 7 3 5 2 5 3" xfId="47335" xr:uid="{00000000-0005-0000-0000-0000D7B80000}"/>
    <cellStyle name="Vírgula 7 3 5 2 5 4" xfId="47336" xr:uid="{00000000-0005-0000-0000-0000D8B80000}"/>
    <cellStyle name="Vírgula 7 3 5 2 6" xfId="47337" xr:uid="{00000000-0005-0000-0000-0000D9B80000}"/>
    <cellStyle name="Vírgula 7 3 5 2 6 2" xfId="47338" xr:uid="{00000000-0005-0000-0000-0000DAB80000}"/>
    <cellStyle name="Vírgula 7 3 5 2 6 3" xfId="47339" xr:uid="{00000000-0005-0000-0000-0000DBB80000}"/>
    <cellStyle name="Vírgula 7 3 5 2 6 4" xfId="47340" xr:uid="{00000000-0005-0000-0000-0000DCB80000}"/>
    <cellStyle name="Vírgula 7 3 5 2 7" xfId="47341" xr:uid="{00000000-0005-0000-0000-0000DDB80000}"/>
    <cellStyle name="Vírgula 7 3 5 2 7 2" xfId="47342" xr:uid="{00000000-0005-0000-0000-0000DEB80000}"/>
    <cellStyle name="Vírgula 7 3 5 2 7 3" xfId="47343" xr:uid="{00000000-0005-0000-0000-0000DFB80000}"/>
    <cellStyle name="Vírgula 7 3 5 2 8" xfId="47344" xr:uid="{00000000-0005-0000-0000-0000E0B80000}"/>
    <cellStyle name="Vírgula 7 3 5 2 9" xfId="47345" xr:uid="{00000000-0005-0000-0000-0000E1B80000}"/>
    <cellStyle name="Vírgula 7 3 5 3" xfId="47346" xr:uid="{00000000-0005-0000-0000-0000E2B80000}"/>
    <cellStyle name="Vírgula 7 3 5 3 2" xfId="47347" xr:uid="{00000000-0005-0000-0000-0000E3B80000}"/>
    <cellStyle name="Vírgula 7 3 5 3 2 2" xfId="47348" xr:uid="{00000000-0005-0000-0000-0000E4B80000}"/>
    <cellStyle name="Vírgula 7 3 5 3 2 2 2" xfId="47349" xr:uid="{00000000-0005-0000-0000-0000E5B80000}"/>
    <cellStyle name="Vírgula 7 3 5 3 2 2 3" xfId="47350" xr:uid="{00000000-0005-0000-0000-0000E6B80000}"/>
    <cellStyle name="Vírgula 7 3 5 3 2 2 4" xfId="47351" xr:uid="{00000000-0005-0000-0000-0000E7B80000}"/>
    <cellStyle name="Vírgula 7 3 5 3 2 3" xfId="47352" xr:uid="{00000000-0005-0000-0000-0000E8B80000}"/>
    <cellStyle name="Vírgula 7 3 5 3 2 3 2" xfId="47353" xr:uid="{00000000-0005-0000-0000-0000E9B80000}"/>
    <cellStyle name="Vírgula 7 3 5 3 2 3 3" xfId="47354" xr:uid="{00000000-0005-0000-0000-0000EAB80000}"/>
    <cellStyle name="Vírgula 7 3 5 3 2 4" xfId="47355" xr:uid="{00000000-0005-0000-0000-0000EBB80000}"/>
    <cellStyle name="Vírgula 7 3 5 3 2 5" xfId="47356" xr:uid="{00000000-0005-0000-0000-0000ECB80000}"/>
    <cellStyle name="Vírgula 7 3 5 3 2 6" xfId="47357" xr:uid="{00000000-0005-0000-0000-0000EDB80000}"/>
    <cellStyle name="Vírgula 7 3 5 3 3" xfId="47358" xr:uid="{00000000-0005-0000-0000-0000EEB80000}"/>
    <cellStyle name="Vírgula 7 3 5 3 3 2" xfId="47359" xr:uid="{00000000-0005-0000-0000-0000EFB80000}"/>
    <cellStyle name="Vírgula 7 3 5 3 3 3" xfId="47360" xr:uid="{00000000-0005-0000-0000-0000F0B80000}"/>
    <cellStyle name="Vírgula 7 3 5 3 3 4" xfId="47361" xr:uid="{00000000-0005-0000-0000-0000F1B80000}"/>
    <cellStyle name="Vírgula 7 3 5 3 4" xfId="47362" xr:uid="{00000000-0005-0000-0000-0000F2B80000}"/>
    <cellStyle name="Vírgula 7 3 5 3 4 2" xfId="47363" xr:uid="{00000000-0005-0000-0000-0000F3B80000}"/>
    <cellStyle name="Vírgula 7 3 5 3 4 3" xfId="47364" xr:uid="{00000000-0005-0000-0000-0000F4B80000}"/>
    <cellStyle name="Vírgula 7 3 5 3 4 4" xfId="47365" xr:uid="{00000000-0005-0000-0000-0000F5B80000}"/>
    <cellStyle name="Vírgula 7 3 5 3 5" xfId="47366" xr:uid="{00000000-0005-0000-0000-0000F6B80000}"/>
    <cellStyle name="Vírgula 7 3 5 3 5 2" xfId="47367" xr:uid="{00000000-0005-0000-0000-0000F7B80000}"/>
    <cellStyle name="Vírgula 7 3 5 3 5 3" xfId="47368" xr:uid="{00000000-0005-0000-0000-0000F8B80000}"/>
    <cellStyle name="Vírgula 7 3 5 3 5 4" xfId="47369" xr:uid="{00000000-0005-0000-0000-0000F9B80000}"/>
    <cellStyle name="Vírgula 7 3 5 3 6" xfId="47370" xr:uid="{00000000-0005-0000-0000-0000FAB80000}"/>
    <cellStyle name="Vírgula 7 3 5 3 6 2" xfId="47371" xr:uid="{00000000-0005-0000-0000-0000FBB80000}"/>
    <cellStyle name="Vírgula 7 3 5 3 6 3" xfId="47372" xr:uid="{00000000-0005-0000-0000-0000FCB80000}"/>
    <cellStyle name="Vírgula 7 3 5 3 7" xfId="47373" xr:uid="{00000000-0005-0000-0000-0000FDB80000}"/>
    <cellStyle name="Vírgula 7 3 5 3 8" xfId="47374" xr:uid="{00000000-0005-0000-0000-0000FEB80000}"/>
    <cellStyle name="Vírgula 7 3 5 3 9" xfId="47375" xr:uid="{00000000-0005-0000-0000-0000FFB80000}"/>
    <cellStyle name="Vírgula 7 3 5 4" xfId="47376" xr:uid="{00000000-0005-0000-0000-000000B90000}"/>
    <cellStyle name="Vírgula 7 3 5 4 2" xfId="47377" xr:uid="{00000000-0005-0000-0000-000001B90000}"/>
    <cellStyle name="Vírgula 7 3 5 4 2 2" xfId="47378" xr:uid="{00000000-0005-0000-0000-000002B90000}"/>
    <cellStyle name="Vírgula 7 3 5 4 2 3" xfId="47379" xr:uid="{00000000-0005-0000-0000-000003B90000}"/>
    <cellStyle name="Vírgula 7 3 5 4 2 4" xfId="47380" xr:uid="{00000000-0005-0000-0000-000004B90000}"/>
    <cellStyle name="Vírgula 7 3 5 4 3" xfId="47381" xr:uid="{00000000-0005-0000-0000-000005B90000}"/>
    <cellStyle name="Vírgula 7 3 5 4 3 2" xfId="47382" xr:uid="{00000000-0005-0000-0000-000006B90000}"/>
    <cellStyle name="Vírgula 7 3 5 4 3 3" xfId="47383" xr:uid="{00000000-0005-0000-0000-000007B90000}"/>
    <cellStyle name="Vírgula 7 3 5 4 4" xfId="47384" xr:uid="{00000000-0005-0000-0000-000008B90000}"/>
    <cellStyle name="Vírgula 7 3 5 4 5" xfId="47385" xr:uid="{00000000-0005-0000-0000-000009B90000}"/>
    <cellStyle name="Vírgula 7 3 5 4 6" xfId="47386" xr:uid="{00000000-0005-0000-0000-00000AB90000}"/>
    <cellStyle name="Vírgula 7 3 5 5" xfId="47387" xr:uid="{00000000-0005-0000-0000-00000BB90000}"/>
    <cellStyle name="Vírgula 7 3 5 5 2" xfId="47388" xr:uid="{00000000-0005-0000-0000-00000CB90000}"/>
    <cellStyle name="Vírgula 7 3 5 5 3" xfId="47389" xr:uid="{00000000-0005-0000-0000-00000DB90000}"/>
    <cellStyle name="Vírgula 7 3 5 5 4" xfId="47390" xr:uid="{00000000-0005-0000-0000-00000EB90000}"/>
    <cellStyle name="Vírgula 7 3 5 6" xfId="47391" xr:uid="{00000000-0005-0000-0000-00000FB90000}"/>
    <cellStyle name="Vírgula 7 3 5 6 2" xfId="47392" xr:uid="{00000000-0005-0000-0000-000010B90000}"/>
    <cellStyle name="Vírgula 7 3 5 6 3" xfId="47393" xr:uid="{00000000-0005-0000-0000-000011B90000}"/>
    <cellStyle name="Vírgula 7 3 5 6 4" xfId="47394" xr:uid="{00000000-0005-0000-0000-000012B90000}"/>
    <cellStyle name="Vírgula 7 3 5 7" xfId="47395" xr:uid="{00000000-0005-0000-0000-000013B90000}"/>
    <cellStyle name="Vírgula 7 3 5 7 2" xfId="47396" xr:uid="{00000000-0005-0000-0000-000014B90000}"/>
    <cellStyle name="Vírgula 7 3 5 7 3" xfId="47397" xr:uid="{00000000-0005-0000-0000-000015B90000}"/>
    <cellStyle name="Vírgula 7 3 5 7 4" xfId="47398" xr:uid="{00000000-0005-0000-0000-000016B90000}"/>
    <cellStyle name="Vírgula 7 3 5 8" xfId="47399" xr:uid="{00000000-0005-0000-0000-000017B90000}"/>
    <cellStyle name="Vírgula 7 3 5 8 2" xfId="47400" xr:uid="{00000000-0005-0000-0000-000018B90000}"/>
    <cellStyle name="Vírgula 7 3 5 8 3" xfId="47401" xr:uid="{00000000-0005-0000-0000-000019B90000}"/>
    <cellStyle name="Vírgula 7 3 5 9" xfId="47402" xr:uid="{00000000-0005-0000-0000-00001AB90000}"/>
    <cellStyle name="Vírgula 7 3 6" xfId="47403" xr:uid="{00000000-0005-0000-0000-00001BB90000}"/>
    <cellStyle name="Vírgula 7 3 6 10" xfId="47404" xr:uid="{00000000-0005-0000-0000-00001CB90000}"/>
    <cellStyle name="Vírgula 7 3 6 11" xfId="47405" xr:uid="{00000000-0005-0000-0000-00001DB90000}"/>
    <cellStyle name="Vírgula 7 3 6 2" xfId="47406" xr:uid="{00000000-0005-0000-0000-00001EB90000}"/>
    <cellStyle name="Vírgula 7 3 6 2 10" xfId="47407" xr:uid="{00000000-0005-0000-0000-00001FB90000}"/>
    <cellStyle name="Vírgula 7 3 6 2 2" xfId="47408" xr:uid="{00000000-0005-0000-0000-000020B90000}"/>
    <cellStyle name="Vírgula 7 3 6 2 2 2" xfId="47409" xr:uid="{00000000-0005-0000-0000-000021B90000}"/>
    <cellStyle name="Vírgula 7 3 6 2 2 2 2" xfId="47410" xr:uid="{00000000-0005-0000-0000-000022B90000}"/>
    <cellStyle name="Vírgula 7 3 6 2 2 2 2 2" xfId="47411" xr:uid="{00000000-0005-0000-0000-000023B90000}"/>
    <cellStyle name="Vírgula 7 3 6 2 2 2 2 3" xfId="47412" xr:uid="{00000000-0005-0000-0000-000024B90000}"/>
    <cellStyle name="Vírgula 7 3 6 2 2 2 2 4" xfId="47413" xr:uid="{00000000-0005-0000-0000-000025B90000}"/>
    <cellStyle name="Vírgula 7 3 6 2 2 2 3" xfId="47414" xr:uid="{00000000-0005-0000-0000-000026B90000}"/>
    <cellStyle name="Vírgula 7 3 6 2 2 2 3 2" xfId="47415" xr:uid="{00000000-0005-0000-0000-000027B90000}"/>
    <cellStyle name="Vírgula 7 3 6 2 2 2 3 3" xfId="47416" xr:uid="{00000000-0005-0000-0000-000028B90000}"/>
    <cellStyle name="Vírgula 7 3 6 2 2 2 4" xfId="47417" xr:uid="{00000000-0005-0000-0000-000029B90000}"/>
    <cellStyle name="Vírgula 7 3 6 2 2 2 5" xfId="47418" xr:uid="{00000000-0005-0000-0000-00002AB90000}"/>
    <cellStyle name="Vírgula 7 3 6 2 2 2 6" xfId="47419" xr:uid="{00000000-0005-0000-0000-00002BB90000}"/>
    <cellStyle name="Vírgula 7 3 6 2 2 3" xfId="47420" xr:uid="{00000000-0005-0000-0000-00002CB90000}"/>
    <cellStyle name="Vírgula 7 3 6 2 2 3 2" xfId="47421" xr:uid="{00000000-0005-0000-0000-00002DB90000}"/>
    <cellStyle name="Vírgula 7 3 6 2 2 3 3" xfId="47422" xr:uid="{00000000-0005-0000-0000-00002EB90000}"/>
    <cellStyle name="Vírgula 7 3 6 2 2 3 4" xfId="47423" xr:uid="{00000000-0005-0000-0000-00002FB90000}"/>
    <cellStyle name="Vírgula 7 3 6 2 2 4" xfId="47424" xr:uid="{00000000-0005-0000-0000-000030B90000}"/>
    <cellStyle name="Vírgula 7 3 6 2 2 4 2" xfId="47425" xr:uid="{00000000-0005-0000-0000-000031B90000}"/>
    <cellStyle name="Vírgula 7 3 6 2 2 4 3" xfId="47426" xr:uid="{00000000-0005-0000-0000-000032B90000}"/>
    <cellStyle name="Vírgula 7 3 6 2 2 4 4" xfId="47427" xr:uid="{00000000-0005-0000-0000-000033B90000}"/>
    <cellStyle name="Vírgula 7 3 6 2 2 5" xfId="47428" xr:uid="{00000000-0005-0000-0000-000034B90000}"/>
    <cellStyle name="Vírgula 7 3 6 2 2 5 2" xfId="47429" xr:uid="{00000000-0005-0000-0000-000035B90000}"/>
    <cellStyle name="Vírgula 7 3 6 2 2 5 3" xfId="47430" xr:uid="{00000000-0005-0000-0000-000036B90000}"/>
    <cellStyle name="Vírgula 7 3 6 2 2 5 4" xfId="47431" xr:uid="{00000000-0005-0000-0000-000037B90000}"/>
    <cellStyle name="Vírgula 7 3 6 2 2 6" xfId="47432" xr:uid="{00000000-0005-0000-0000-000038B90000}"/>
    <cellStyle name="Vírgula 7 3 6 2 2 6 2" xfId="47433" xr:uid="{00000000-0005-0000-0000-000039B90000}"/>
    <cellStyle name="Vírgula 7 3 6 2 2 6 3" xfId="47434" xr:uid="{00000000-0005-0000-0000-00003AB90000}"/>
    <cellStyle name="Vírgula 7 3 6 2 2 7" xfId="47435" xr:uid="{00000000-0005-0000-0000-00003BB90000}"/>
    <cellStyle name="Vírgula 7 3 6 2 2 8" xfId="47436" xr:uid="{00000000-0005-0000-0000-00003CB90000}"/>
    <cellStyle name="Vírgula 7 3 6 2 2 9" xfId="47437" xr:uid="{00000000-0005-0000-0000-00003DB90000}"/>
    <cellStyle name="Vírgula 7 3 6 2 3" xfId="47438" xr:uid="{00000000-0005-0000-0000-00003EB90000}"/>
    <cellStyle name="Vírgula 7 3 6 2 3 2" xfId="47439" xr:uid="{00000000-0005-0000-0000-00003FB90000}"/>
    <cellStyle name="Vírgula 7 3 6 2 3 2 2" xfId="47440" xr:uid="{00000000-0005-0000-0000-000040B90000}"/>
    <cellStyle name="Vírgula 7 3 6 2 3 2 3" xfId="47441" xr:uid="{00000000-0005-0000-0000-000041B90000}"/>
    <cellStyle name="Vírgula 7 3 6 2 3 2 4" xfId="47442" xr:uid="{00000000-0005-0000-0000-000042B90000}"/>
    <cellStyle name="Vírgula 7 3 6 2 3 3" xfId="47443" xr:uid="{00000000-0005-0000-0000-000043B90000}"/>
    <cellStyle name="Vírgula 7 3 6 2 3 3 2" xfId="47444" xr:uid="{00000000-0005-0000-0000-000044B90000}"/>
    <cellStyle name="Vírgula 7 3 6 2 3 3 3" xfId="47445" xr:uid="{00000000-0005-0000-0000-000045B90000}"/>
    <cellStyle name="Vírgula 7 3 6 2 3 4" xfId="47446" xr:uid="{00000000-0005-0000-0000-000046B90000}"/>
    <cellStyle name="Vírgula 7 3 6 2 3 5" xfId="47447" xr:uid="{00000000-0005-0000-0000-000047B90000}"/>
    <cellStyle name="Vírgula 7 3 6 2 3 6" xfId="47448" xr:uid="{00000000-0005-0000-0000-000048B90000}"/>
    <cellStyle name="Vírgula 7 3 6 2 4" xfId="47449" xr:uid="{00000000-0005-0000-0000-000049B90000}"/>
    <cellStyle name="Vírgula 7 3 6 2 4 2" xfId="47450" xr:uid="{00000000-0005-0000-0000-00004AB90000}"/>
    <cellStyle name="Vírgula 7 3 6 2 4 3" xfId="47451" xr:uid="{00000000-0005-0000-0000-00004BB90000}"/>
    <cellStyle name="Vírgula 7 3 6 2 4 4" xfId="47452" xr:uid="{00000000-0005-0000-0000-00004CB90000}"/>
    <cellStyle name="Vírgula 7 3 6 2 5" xfId="47453" xr:uid="{00000000-0005-0000-0000-00004DB90000}"/>
    <cellStyle name="Vírgula 7 3 6 2 5 2" xfId="47454" xr:uid="{00000000-0005-0000-0000-00004EB90000}"/>
    <cellStyle name="Vírgula 7 3 6 2 5 3" xfId="47455" xr:uid="{00000000-0005-0000-0000-00004FB90000}"/>
    <cellStyle name="Vírgula 7 3 6 2 5 4" xfId="47456" xr:uid="{00000000-0005-0000-0000-000050B90000}"/>
    <cellStyle name="Vírgula 7 3 6 2 6" xfId="47457" xr:uid="{00000000-0005-0000-0000-000051B90000}"/>
    <cellStyle name="Vírgula 7 3 6 2 6 2" xfId="47458" xr:uid="{00000000-0005-0000-0000-000052B90000}"/>
    <cellStyle name="Vírgula 7 3 6 2 6 3" xfId="47459" xr:uid="{00000000-0005-0000-0000-000053B90000}"/>
    <cellStyle name="Vírgula 7 3 6 2 6 4" xfId="47460" xr:uid="{00000000-0005-0000-0000-000054B90000}"/>
    <cellStyle name="Vírgula 7 3 6 2 7" xfId="47461" xr:uid="{00000000-0005-0000-0000-000055B90000}"/>
    <cellStyle name="Vírgula 7 3 6 2 7 2" xfId="47462" xr:uid="{00000000-0005-0000-0000-000056B90000}"/>
    <cellStyle name="Vírgula 7 3 6 2 7 3" xfId="47463" xr:uid="{00000000-0005-0000-0000-000057B90000}"/>
    <cellStyle name="Vírgula 7 3 6 2 8" xfId="47464" xr:uid="{00000000-0005-0000-0000-000058B90000}"/>
    <cellStyle name="Vírgula 7 3 6 2 9" xfId="47465" xr:uid="{00000000-0005-0000-0000-000059B90000}"/>
    <cellStyle name="Vírgula 7 3 6 3" xfId="47466" xr:uid="{00000000-0005-0000-0000-00005AB90000}"/>
    <cellStyle name="Vírgula 7 3 6 3 2" xfId="47467" xr:uid="{00000000-0005-0000-0000-00005BB90000}"/>
    <cellStyle name="Vírgula 7 3 6 3 2 2" xfId="47468" xr:uid="{00000000-0005-0000-0000-00005CB90000}"/>
    <cellStyle name="Vírgula 7 3 6 3 2 2 2" xfId="47469" xr:uid="{00000000-0005-0000-0000-00005DB90000}"/>
    <cellStyle name="Vírgula 7 3 6 3 2 2 3" xfId="47470" xr:uid="{00000000-0005-0000-0000-00005EB90000}"/>
    <cellStyle name="Vírgula 7 3 6 3 2 2 4" xfId="47471" xr:uid="{00000000-0005-0000-0000-00005FB90000}"/>
    <cellStyle name="Vírgula 7 3 6 3 2 3" xfId="47472" xr:uid="{00000000-0005-0000-0000-000060B90000}"/>
    <cellStyle name="Vírgula 7 3 6 3 2 3 2" xfId="47473" xr:uid="{00000000-0005-0000-0000-000061B90000}"/>
    <cellStyle name="Vírgula 7 3 6 3 2 3 3" xfId="47474" xr:uid="{00000000-0005-0000-0000-000062B90000}"/>
    <cellStyle name="Vírgula 7 3 6 3 2 4" xfId="47475" xr:uid="{00000000-0005-0000-0000-000063B90000}"/>
    <cellStyle name="Vírgula 7 3 6 3 2 5" xfId="47476" xr:uid="{00000000-0005-0000-0000-000064B90000}"/>
    <cellStyle name="Vírgula 7 3 6 3 2 6" xfId="47477" xr:uid="{00000000-0005-0000-0000-000065B90000}"/>
    <cellStyle name="Vírgula 7 3 6 3 3" xfId="47478" xr:uid="{00000000-0005-0000-0000-000066B90000}"/>
    <cellStyle name="Vírgula 7 3 6 3 3 2" xfId="47479" xr:uid="{00000000-0005-0000-0000-000067B90000}"/>
    <cellStyle name="Vírgula 7 3 6 3 3 3" xfId="47480" xr:uid="{00000000-0005-0000-0000-000068B90000}"/>
    <cellStyle name="Vírgula 7 3 6 3 3 4" xfId="47481" xr:uid="{00000000-0005-0000-0000-000069B90000}"/>
    <cellStyle name="Vírgula 7 3 6 3 4" xfId="47482" xr:uid="{00000000-0005-0000-0000-00006AB90000}"/>
    <cellStyle name="Vírgula 7 3 6 3 4 2" xfId="47483" xr:uid="{00000000-0005-0000-0000-00006BB90000}"/>
    <cellStyle name="Vírgula 7 3 6 3 4 3" xfId="47484" xr:uid="{00000000-0005-0000-0000-00006CB90000}"/>
    <cellStyle name="Vírgula 7 3 6 3 4 4" xfId="47485" xr:uid="{00000000-0005-0000-0000-00006DB90000}"/>
    <cellStyle name="Vírgula 7 3 6 3 5" xfId="47486" xr:uid="{00000000-0005-0000-0000-00006EB90000}"/>
    <cellStyle name="Vírgula 7 3 6 3 5 2" xfId="47487" xr:uid="{00000000-0005-0000-0000-00006FB90000}"/>
    <cellStyle name="Vírgula 7 3 6 3 5 3" xfId="47488" xr:uid="{00000000-0005-0000-0000-000070B90000}"/>
    <cellStyle name="Vírgula 7 3 6 3 5 4" xfId="47489" xr:uid="{00000000-0005-0000-0000-000071B90000}"/>
    <cellStyle name="Vírgula 7 3 6 3 6" xfId="47490" xr:uid="{00000000-0005-0000-0000-000072B90000}"/>
    <cellStyle name="Vírgula 7 3 6 3 6 2" xfId="47491" xr:uid="{00000000-0005-0000-0000-000073B90000}"/>
    <cellStyle name="Vírgula 7 3 6 3 6 3" xfId="47492" xr:uid="{00000000-0005-0000-0000-000074B90000}"/>
    <cellStyle name="Vírgula 7 3 6 3 7" xfId="47493" xr:uid="{00000000-0005-0000-0000-000075B90000}"/>
    <cellStyle name="Vírgula 7 3 6 3 8" xfId="47494" xr:uid="{00000000-0005-0000-0000-000076B90000}"/>
    <cellStyle name="Vírgula 7 3 6 3 9" xfId="47495" xr:uid="{00000000-0005-0000-0000-000077B90000}"/>
    <cellStyle name="Vírgula 7 3 6 4" xfId="47496" xr:uid="{00000000-0005-0000-0000-000078B90000}"/>
    <cellStyle name="Vírgula 7 3 6 4 2" xfId="47497" xr:uid="{00000000-0005-0000-0000-000079B90000}"/>
    <cellStyle name="Vírgula 7 3 6 4 2 2" xfId="47498" xr:uid="{00000000-0005-0000-0000-00007AB90000}"/>
    <cellStyle name="Vírgula 7 3 6 4 2 3" xfId="47499" xr:uid="{00000000-0005-0000-0000-00007BB90000}"/>
    <cellStyle name="Vírgula 7 3 6 4 2 4" xfId="47500" xr:uid="{00000000-0005-0000-0000-00007CB90000}"/>
    <cellStyle name="Vírgula 7 3 6 4 3" xfId="47501" xr:uid="{00000000-0005-0000-0000-00007DB90000}"/>
    <cellStyle name="Vírgula 7 3 6 4 3 2" xfId="47502" xr:uid="{00000000-0005-0000-0000-00007EB90000}"/>
    <cellStyle name="Vírgula 7 3 6 4 3 3" xfId="47503" xr:uid="{00000000-0005-0000-0000-00007FB90000}"/>
    <cellStyle name="Vírgula 7 3 6 4 4" xfId="47504" xr:uid="{00000000-0005-0000-0000-000080B90000}"/>
    <cellStyle name="Vírgula 7 3 6 4 5" xfId="47505" xr:uid="{00000000-0005-0000-0000-000081B90000}"/>
    <cellStyle name="Vírgula 7 3 6 4 6" xfId="47506" xr:uid="{00000000-0005-0000-0000-000082B90000}"/>
    <cellStyle name="Vírgula 7 3 6 5" xfId="47507" xr:uid="{00000000-0005-0000-0000-000083B90000}"/>
    <cellStyle name="Vírgula 7 3 6 5 2" xfId="47508" xr:uid="{00000000-0005-0000-0000-000084B90000}"/>
    <cellStyle name="Vírgula 7 3 6 5 3" xfId="47509" xr:uid="{00000000-0005-0000-0000-000085B90000}"/>
    <cellStyle name="Vírgula 7 3 6 5 4" xfId="47510" xr:uid="{00000000-0005-0000-0000-000086B90000}"/>
    <cellStyle name="Vírgula 7 3 6 6" xfId="47511" xr:uid="{00000000-0005-0000-0000-000087B90000}"/>
    <cellStyle name="Vírgula 7 3 6 6 2" xfId="47512" xr:uid="{00000000-0005-0000-0000-000088B90000}"/>
    <cellStyle name="Vírgula 7 3 6 6 3" xfId="47513" xr:uid="{00000000-0005-0000-0000-000089B90000}"/>
    <cellStyle name="Vírgula 7 3 6 6 4" xfId="47514" xr:uid="{00000000-0005-0000-0000-00008AB90000}"/>
    <cellStyle name="Vírgula 7 3 6 7" xfId="47515" xr:uid="{00000000-0005-0000-0000-00008BB90000}"/>
    <cellStyle name="Vírgula 7 3 6 7 2" xfId="47516" xr:uid="{00000000-0005-0000-0000-00008CB90000}"/>
    <cellStyle name="Vírgula 7 3 6 7 3" xfId="47517" xr:uid="{00000000-0005-0000-0000-00008DB90000}"/>
    <cellStyle name="Vírgula 7 3 6 7 4" xfId="47518" xr:uid="{00000000-0005-0000-0000-00008EB90000}"/>
    <cellStyle name="Vírgula 7 3 6 8" xfId="47519" xr:uid="{00000000-0005-0000-0000-00008FB90000}"/>
    <cellStyle name="Vírgula 7 3 6 8 2" xfId="47520" xr:uid="{00000000-0005-0000-0000-000090B90000}"/>
    <cellStyle name="Vírgula 7 3 6 8 3" xfId="47521" xr:uid="{00000000-0005-0000-0000-000091B90000}"/>
    <cellStyle name="Vírgula 7 3 6 9" xfId="47522" xr:uid="{00000000-0005-0000-0000-000092B90000}"/>
    <cellStyle name="Vírgula 7 3 7" xfId="47523" xr:uid="{00000000-0005-0000-0000-000093B90000}"/>
    <cellStyle name="Vírgula 7 3 7 10" xfId="47524" xr:uid="{00000000-0005-0000-0000-000094B90000}"/>
    <cellStyle name="Vírgula 7 3 7 2" xfId="47525" xr:uid="{00000000-0005-0000-0000-000095B90000}"/>
    <cellStyle name="Vírgula 7 3 7 2 2" xfId="47526" xr:uid="{00000000-0005-0000-0000-000096B90000}"/>
    <cellStyle name="Vírgula 7 3 7 2 2 2" xfId="47527" xr:uid="{00000000-0005-0000-0000-000097B90000}"/>
    <cellStyle name="Vírgula 7 3 7 2 2 2 2" xfId="47528" xr:uid="{00000000-0005-0000-0000-000098B90000}"/>
    <cellStyle name="Vírgula 7 3 7 2 2 2 3" xfId="47529" xr:uid="{00000000-0005-0000-0000-000099B90000}"/>
    <cellStyle name="Vírgula 7 3 7 2 2 2 4" xfId="47530" xr:uid="{00000000-0005-0000-0000-00009AB90000}"/>
    <cellStyle name="Vírgula 7 3 7 2 2 3" xfId="47531" xr:uid="{00000000-0005-0000-0000-00009BB90000}"/>
    <cellStyle name="Vírgula 7 3 7 2 2 3 2" xfId="47532" xr:uid="{00000000-0005-0000-0000-00009CB90000}"/>
    <cellStyle name="Vírgula 7 3 7 2 2 3 3" xfId="47533" xr:uid="{00000000-0005-0000-0000-00009DB90000}"/>
    <cellStyle name="Vírgula 7 3 7 2 2 4" xfId="47534" xr:uid="{00000000-0005-0000-0000-00009EB90000}"/>
    <cellStyle name="Vírgula 7 3 7 2 2 5" xfId="47535" xr:uid="{00000000-0005-0000-0000-00009FB90000}"/>
    <cellStyle name="Vírgula 7 3 7 2 2 6" xfId="47536" xr:uid="{00000000-0005-0000-0000-0000A0B90000}"/>
    <cellStyle name="Vírgula 7 3 7 2 3" xfId="47537" xr:uid="{00000000-0005-0000-0000-0000A1B90000}"/>
    <cellStyle name="Vírgula 7 3 7 2 3 2" xfId="47538" xr:uid="{00000000-0005-0000-0000-0000A2B90000}"/>
    <cellStyle name="Vírgula 7 3 7 2 3 3" xfId="47539" xr:uid="{00000000-0005-0000-0000-0000A3B90000}"/>
    <cellStyle name="Vírgula 7 3 7 2 3 4" xfId="47540" xr:uid="{00000000-0005-0000-0000-0000A4B90000}"/>
    <cellStyle name="Vírgula 7 3 7 2 4" xfId="47541" xr:uid="{00000000-0005-0000-0000-0000A5B90000}"/>
    <cellStyle name="Vírgula 7 3 7 2 4 2" xfId="47542" xr:uid="{00000000-0005-0000-0000-0000A6B90000}"/>
    <cellStyle name="Vírgula 7 3 7 2 4 3" xfId="47543" xr:uid="{00000000-0005-0000-0000-0000A7B90000}"/>
    <cellStyle name="Vírgula 7 3 7 2 4 4" xfId="47544" xr:uid="{00000000-0005-0000-0000-0000A8B90000}"/>
    <cellStyle name="Vírgula 7 3 7 2 5" xfId="47545" xr:uid="{00000000-0005-0000-0000-0000A9B90000}"/>
    <cellStyle name="Vírgula 7 3 7 2 5 2" xfId="47546" xr:uid="{00000000-0005-0000-0000-0000AAB90000}"/>
    <cellStyle name="Vírgula 7 3 7 2 5 3" xfId="47547" xr:uid="{00000000-0005-0000-0000-0000ABB90000}"/>
    <cellStyle name="Vírgula 7 3 7 2 5 4" xfId="47548" xr:uid="{00000000-0005-0000-0000-0000ACB90000}"/>
    <cellStyle name="Vírgula 7 3 7 2 6" xfId="47549" xr:uid="{00000000-0005-0000-0000-0000ADB90000}"/>
    <cellStyle name="Vírgula 7 3 7 2 6 2" xfId="47550" xr:uid="{00000000-0005-0000-0000-0000AEB90000}"/>
    <cellStyle name="Vírgula 7 3 7 2 6 3" xfId="47551" xr:uid="{00000000-0005-0000-0000-0000AFB90000}"/>
    <cellStyle name="Vírgula 7 3 7 2 7" xfId="47552" xr:uid="{00000000-0005-0000-0000-0000B0B90000}"/>
    <cellStyle name="Vírgula 7 3 7 2 8" xfId="47553" xr:uid="{00000000-0005-0000-0000-0000B1B90000}"/>
    <cellStyle name="Vírgula 7 3 7 2 9" xfId="47554" xr:uid="{00000000-0005-0000-0000-0000B2B90000}"/>
    <cellStyle name="Vírgula 7 3 7 3" xfId="47555" xr:uid="{00000000-0005-0000-0000-0000B3B90000}"/>
    <cellStyle name="Vírgula 7 3 7 3 2" xfId="47556" xr:uid="{00000000-0005-0000-0000-0000B4B90000}"/>
    <cellStyle name="Vírgula 7 3 7 3 2 2" xfId="47557" xr:uid="{00000000-0005-0000-0000-0000B5B90000}"/>
    <cellStyle name="Vírgula 7 3 7 3 2 3" xfId="47558" xr:uid="{00000000-0005-0000-0000-0000B6B90000}"/>
    <cellStyle name="Vírgula 7 3 7 3 2 4" xfId="47559" xr:uid="{00000000-0005-0000-0000-0000B7B90000}"/>
    <cellStyle name="Vírgula 7 3 7 3 3" xfId="47560" xr:uid="{00000000-0005-0000-0000-0000B8B90000}"/>
    <cellStyle name="Vírgula 7 3 7 3 3 2" xfId="47561" xr:uid="{00000000-0005-0000-0000-0000B9B90000}"/>
    <cellStyle name="Vírgula 7 3 7 3 3 3" xfId="47562" xr:uid="{00000000-0005-0000-0000-0000BAB90000}"/>
    <cellStyle name="Vírgula 7 3 7 3 4" xfId="47563" xr:uid="{00000000-0005-0000-0000-0000BBB90000}"/>
    <cellStyle name="Vírgula 7 3 7 3 5" xfId="47564" xr:uid="{00000000-0005-0000-0000-0000BCB90000}"/>
    <cellStyle name="Vírgula 7 3 7 3 6" xfId="47565" xr:uid="{00000000-0005-0000-0000-0000BDB90000}"/>
    <cellStyle name="Vírgula 7 3 7 4" xfId="47566" xr:uid="{00000000-0005-0000-0000-0000BEB90000}"/>
    <cellStyle name="Vírgula 7 3 7 4 2" xfId="47567" xr:uid="{00000000-0005-0000-0000-0000BFB90000}"/>
    <cellStyle name="Vírgula 7 3 7 4 3" xfId="47568" xr:uid="{00000000-0005-0000-0000-0000C0B90000}"/>
    <cellStyle name="Vírgula 7 3 7 4 4" xfId="47569" xr:uid="{00000000-0005-0000-0000-0000C1B90000}"/>
    <cellStyle name="Vírgula 7 3 7 5" xfId="47570" xr:uid="{00000000-0005-0000-0000-0000C2B90000}"/>
    <cellStyle name="Vírgula 7 3 7 5 2" xfId="47571" xr:uid="{00000000-0005-0000-0000-0000C3B90000}"/>
    <cellStyle name="Vírgula 7 3 7 5 3" xfId="47572" xr:uid="{00000000-0005-0000-0000-0000C4B90000}"/>
    <cellStyle name="Vírgula 7 3 7 5 4" xfId="47573" xr:uid="{00000000-0005-0000-0000-0000C5B90000}"/>
    <cellStyle name="Vírgula 7 3 7 6" xfId="47574" xr:uid="{00000000-0005-0000-0000-0000C6B90000}"/>
    <cellStyle name="Vírgula 7 3 7 6 2" xfId="47575" xr:uid="{00000000-0005-0000-0000-0000C7B90000}"/>
    <cellStyle name="Vírgula 7 3 7 6 3" xfId="47576" xr:uid="{00000000-0005-0000-0000-0000C8B90000}"/>
    <cellStyle name="Vírgula 7 3 7 6 4" xfId="47577" xr:uid="{00000000-0005-0000-0000-0000C9B90000}"/>
    <cellStyle name="Vírgula 7 3 7 7" xfId="47578" xr:uid="{00000000-0005-0000-0000-0000CAB90000}"/>
    <cellStyle name="Vírgula 7 3 7 7 2" xfId="47579" xr:uid="{00000000-0005-0000-0000-0000CBB90000}"/>
    <cellStyle name="Vírgula 7 3 7 7 3" xfId="47580" xr:uid="{00000000-0005-0000-0000-0000CCB90000}"/>
    <cellStyle name="Vírgula 7 3 7 8" xfId="47581" xr:uid="{00000000-0005-0000-0000-0000CDB90000}"/>
    <cellStyle name="Vírgula 7 3 7 9" xfId="47582" xr:uid="{00000000-0005-0000-0000-0000CEB90000}"/>
    <cellStyle name="Vírgula 7 3 8" xfId="47583" xr:uid="{00000000-0005-0000-0000-0000CFB90000}"/>
    <cellStyle name="Vírgula 7 3 8 2" xfId="47584" xr:uid="{00000000-0005-0000-0000-0000D0B90000}"/>
    <cellStyle name="Vírgula 7 3 8 2 2" xfId="47585" xr:uid="{00000000-0005-0000-0000-0000D1B90000}"/>
    <cellStyle name="Vírgula 7 3 8 2 2 2" xfId="47586" xr:uid="{00000000-0005-0000-0000-0000D2B90000}"/>
    <cellStyle name="Vírgula 7 3 8 2 2 3" xfId="47587" xr:uid="{00000000-0005-0000-0000-0000D3B90000}"/>
    <cellStyle name="Vírgula 7 3 8 2 2 4" xfId="47588" xr:uid="{00000000-0005-0000-0000-0000D4B90000}"/>
    <cellStyle name="Vírgula 7 3 8 2 3" xfId="47589" xr:uid="{00000000-0005-0000-0000-0000D5B90000}"/>
    <cellStyle name="Vírgula 7 3 8 2 3 2" xfId="47590" xr:uid="{00000000-0005-0000-0000-0000D6B90000}"/>
    <cellStyle name="Vírgula 7 3 8 2 3 3" xfId="47591" xr:uid="{00000000-0005-0000-0000-0000D7B90000}"/>
    <cellStyle name="Vírgula 7 3 8 2 4" xfId="47592" xr:uid="{00000000-0005-0000-0000-0000D8B90000}"/>
    <cellStyle name="Vírgula 7 3 8 2 5" xfId="47593" xr:uid="{00000000-0005-0000-0000-0000D9B90000}"/>
    <cellStyle name="Vírgula 7 3 8 2 6" xfId="47594" xr:uid="{00000000-0005-0000-0000-0000DAB90000}"/>
    <cellStyle name="Vírgula 7 3 8 3" xfId="47595" xr:uid="{00000000-0005-0000-0000-0000DBB90000}"/>
    <cellStyle name="Vírgula 7 3 8 3 2" xfId="47596" xr:uid="{00000000-0005-0000-0000-0000DCB90000}"/>
    <cellStyle name="Vírgula 7 3 8 3 3" xfId="47597" xr:uid="{00000000-0005-0000-0000-0000DDB90000}"/>
    <cellStyle name="Vírgula 7 3 8 3 4" xfId="47598" xr:uid="{00000000-0005-0000-0000-0000DEB90000}"/>
    <cellStyle name="Vírgula 7 3 8 4" xfId="47599" xr:uid="{00000000-0005-0000-0000-0000DFB90000}"/>
    <cellStyle name="Vírgula 7 3 8 4 2" xfId="47600" xr:uid="{00000000-0005-0000-0000-0000E0B90000}"/>
    <cellStyle name="Vírgula 7 3 8 4 3" xfId="47601" xr:uid="{00000000-0005-0000-0000-0000E1B90000}"/>
    <cellStyle name="Vírgula 7 3 8 4 4" xfId="47602" xr:uid="{00000000-0005-0000-0000-0000E2B90000}"/>
    <cellStyle name="Vírgula 7 3 8 5" xfId="47603" xr:uid="{00000000-0005-0000-0000-0000E3B90000}"/>
    <cellStyle name="Vírgula 7 3 8 5 2" xfId="47604" xr:uid="{00000000-0005-0000-0000-0000E4B90000}"/>
    <cellStyle name="Vírgula 7 3 8 5 3" xfId="47605" xr:uid="{00000000-0005-0000-0000-0000E5B90000}"/>
    <cellStyle name="Vírgula 7 3 8 5 4" xfId="47606" xr:uid="{00000000-0005-0000-0000-0000E6B90000}"/>
    <cellStyle name="Vírgula 7 3 8 6" xfId="47607" xr:uid="{00000000-0005-0000-0000-0000E7B90000}"/>
    <cellStyle name="Vírgula 7 3 8 6 2" xfId="47608" xr:uid="{00000000-0005-0000-0000-0000E8B90000}"/>
    <cellStyle name="Vírgula 7 3 8 6 3" xfId="47609" xr:uid="{00000000-0005-0000-0000-0000E9B90000}"/>
    <cellStyle name="Vírgula 7 3 8 7" xfId="47610" xr:uid="{00000000-0005-0000-0000-0000EAB90000}"/>
    <cellStyle name="Vírgula 7 3 8 8" xfId="47611" xr:uid="{00000000-0005-0000-0000-0000EBB90000}"/>
    <cellStyle name="Vírgula 7 3 8 9" xfId="47612" xr:uid="{00000000-0005-0000-0000-0000ECB90000}"/>
    <cellStyle name="Vírgula 7 3 9" xfId="47613" xr:uid="{00000000-0005-0000-0000-0000EDB90000}"/>
    <cellStyle name="Vírgula 7 3 9 2" xfId="47614" xr:uid="{00000000-0005-0000-0000-0000EEB90000}"/>
    <cellStyle name="Vírgula 7 3 9 2 2" xfId="47615" xr:uid="{00000000-0005-0000-0000-0000EFB90000}"/>
    <cellStyle name="Vírgula 7 3 9 2 2 2" xfId="47616" xr:uid="{00000000-0005-0000-0000-0000F0B90000}"/>
    <cellStyle name="Vírgula 7 3 9 2 2 3" xfId="47617" xr:uid="{00000000-0005-0000-0000-0000F1B90000}"/>
    <cellStyle name="Vírgula 7 3 9 2 2 4" xfId="47618" xr:uid="{00000000-0005-0000-0000-0000F2B90000}"/>
    <cellStyle name="Vírgula 7 3 9 2 3" xfId="47619" xr:uid="{00000000-0005-0000-0000-0000F3B90000}"/>
    <cellStyle name="Vírgula 7 3 9 2 3 2" xfId="47620" xr:uid="{00000000-0005-0000-0000-0000F4B90000}"/>
    <cellStyle name="Vírgula 7 3 9 2 3 3" xfId="47621" xr:uid="{00000000-0005-0000-0000-0000F5B90000}"/>
    <cellStyle name="Vírgula 7 3 9 2 4" xfId="47622" xr:uid="{00000000-0005-0000-0000-0000F6B90000}"/>
    <cellStyle name="Vírgula 7 3 9 2 5" xfId="47623" xr:uid="{00000000-0005-0000-0000-0000F7B90000}"/>
    <cellStyle name="Vírgula 7 3 9 2 6" xfId="47624" xr:uid="{00000000-0005-0000-0000-0000F8B90000}"/>
    <cellStyle name="Vírgula 7 3 9 3" xfId="47625" xr:uid="{00000000-0005-0000-0000-0000F9B90000}"/>
    <cellStyle name="Vírgula 7 3 9 3 2" xfId="47626" xr:uid="{00000000-0005-0000-0000-0000FAB90000}"/>
    <cellStyle name="Vírgula 7 3 9 3 3" xfId="47627" xr:uid="{00000000-0005-0000-0000-0000FBB90000}"/>
    <cellStyle name="Vírgula 7 3 9 3 4" xfId="47628" xr:uid="{00000000-0005-0000-0000-0000FCB90000}"/>
    <cellStyle name="Vírgula 7 3 9 4" xfId="47629" xr:uid="{00000000-0005-0000-0000-0000FDB90000}"/>
    <cellStyle name="Vírgula 7 3 9 4 2" xfId="47630" xr:uid="{00000000-0005-0000-0000-0000FEB90000}"/>
    <cellStyle name="Vírgula 7 3 9 4 3" xfId="47631" xr:uid="{00000000-0005-0000-0000-0000FFB90000}"/>
    <cellStyle name="Vírgula 7 3 9 4 4" xfId="47632" xr:uid="{00000000-0005-0000-0000-000000BA0000}"/>
    <cellStyle name="Vírgula 7 3 9 5" xfId="47633" xr:uid="{00000000-0005-0000-0000-000001BA0000}"/>
    <cellStyle name="Vírgula 7 3 9 5 2" xfId="47634" xr:uid="{00000000-0005-0000-0000-000002BA0000}"/>
    <cellStyle name="Vírgula 7 3 9 5 3" xfId="47635" xr:uid="{00000000-0005-0000-0000-000003BA0000}"/>
    <cellStyle name="Vírgula 7 3 9 5 4" xfId="47636" xr:uid="{00000000-0005-0000-0000-000004BA0000}"/>
    <cellStyle name="Vírgula 7 3 9 6" xfId="47637" xr:uid="{00000000-0005-0000-0000-000005BA0000}"/>
    <cellStyle name="Vírgula 7 3 9 6 2" xfId="47638" xr:uid="{00000000-0005-0000-0000-000006BA0000}"/>
    <cellStyle name="Vírgula 7 3 9 6 3" xfId="47639" xr:uid="{00000000-0005-0000-0000-000007BA0000}"/>
    <cellStyle name="Vírgula 7 3 9 7" xfId="47640" xr:uid="{00000000-0005-0000-0000-000008BA0000}"/>
    <cellStyle name="Vírgula 7 3 9 8" xfId="47641" xr:uid="{00000000-0005-0000-0000-000009BA0000}"/>
    <cellStyle name="Vírgula 7 3 9 9" xfId="47642" xr:uid="{00000000-0005-0000-0000-00000ABA0000}"/>
    <cellStyle name="Vírgula 7 4" xfId="183" xr:uid="{00000000-0005-0000-0000-00000BBA0000}"/>
    <cellStyle name="Vírgula 7 4 10" xfId="47643" xr:uid="{00000000-0005-0000-0000-00000CBA0000}"/>
    <cellStyle name="Vírgula 7 4 10 2" xfId="47644" xr:uid="{00000000-0005-0000-0000-00000DBA0000}"/>
    <cellStyle name="Vírgula 7 4 10 2 2" xfId="47645" xr:uid="{00000000-0005-0000-0000-00000EBA0000}"/>
    <cellStyle name="Vírgula 7 4 10 2 2 2" xfId="47646" xr:uid="{00000000-0005-0000-0000-00000FBA0000}"/>
    <cellStyle name="Vírgula 7 4 10 2 2 3" xfId="47647" xr:uid="{00000000-0005-0000-0000-000010BA0000}"/>
    <cellStyle name="Vírgula 7 4 10 2 2 4" xfId="47648" xr:uid="{00000000-0005-0000-0000-000011BA0000}"/>
    <cellStyle name="Vírgula 7 4 10 2 3" xfId="47649" xr:uid="{00000000-0005-0000-0000-000012BA0000}"/>
    <cellStyle name="Vírgula 7 4 10 2 3 2" xfId="47650" xr:uid="{00000000-0005-0000-0000-000013BA0000}"/>
    <cellStyle name="Vírgula 7 4 10 2 3 3" xfId="47651" xr:uid="{00000000-0005-0000-0000-000014BA0000}"/>
    <cellStyle name="Vírgula 7 4 10 2 4" xfId="47652" xr:uid="{00000000-0005-0000-0000-000015BA0000}"/>
    <cellStyle name="Vírgula 7 4 10 2 5" xfId="47653" xr:uid="{00000000-0005-0000-0000-000016BA0000}"/>
    <cellStyle name="Vírgula 7 4 10 2 6" xfId="47654" xr:uid="{00000000-0005-0000-0000-000017BA0000}"/>
    <cellStyle name="Vírgula 7 4 10 3" xfId="47655" xr:uid="{00000000-0005-0000-0000-000018BA0000}"/>
    <cellStyle name="Vírgula 7 4 10 3 2" xfId="47656" xr:uid="{00000000-0005-0000-0000-000019BA0000}"/>
    <cellStyle name="Vírgula 7 4 10 3 3" xfId="47657" xr:uid="{00000000-0005-0000-0000-00001ABA0000}"/>
    <cellStyle name="Vírgula 7 4 10 3 4" xfId="47658" xr:uid="{00000000-0005-0000-0000-00001BBA0000}"/>
    <cellStyle name="Vírgula 7 4 10 4" xfId="47659" xr:uid="{00000000-0005-0000-0000-00001CBA0000}"/>
    <cellStyle name="Vírgula 7 4 10 4 2" xfId="47660" xr:uid="{00000000-0005-0000-0000-00001DBA0000}"/>
    <cellStyle name="Vírgula 7 4 10 4 3" xfId="47661" xr:uid="{00000000-0005-0000-0000-00001EBA0000}"/>
    <cellStyle name="Vírgula 7 4 10 4 4" xfId="47662" xr:uid="{00000000-0005-0000-0000-00001FBA0000}"/>
    <cellStyle name="Vírgula 7 4 10 5" xfId="47663" xr:uid="{00000000-0005-0000-0000-000020BA0000}"/>
    <cellStyle name="Vírgula 7 4 10 5 2" xfId="47664" xr:uid="{00000000-0005-0000-0000-000021BA0000}"/>
    <cellStyle name="Vírgula 7 4 10 5 3" xfId="47665" xr:uid="{00000000-0005-0000-0000-000022BA0000}"/>
    <cellStyle name="Vírgula 7 4 10 6" xfId="47666" xr:uid="{00000000-0005-0000-0000-000023BA0000}"/>
    <cellStyle name="Vírgula 7 4 10 7" xfId="47667" xr:uid="{00000000-0005-0000-0000-000024BA0000}"/>
    <cellStyle name="Vírgula 7 4 10 8" xfId="47668" xr:uid="{00000000-0005-0000-0000-000025BA0000}"/>
    <cellStyle name="Vírgula 7 4 11" xfId="47669" xr:uid="{00000000-0005-0000-0000-000026BA0000}"/>
    <cellStyle name="Vírgula 7 4 11 2" xfId="47670" xr:uid="{00000000-0005-0000-0000-000027BA0000}"/>
    <cellStyle name="Vírgula 7 4 11 2 2" xfId="47671" xr:uid="{00000000-0005-0000-0000-000028BA0000}"/>
    <cellStyle name="Vírgula 7 4 11 2 3" xfId="47672" xr:uid="{00000000-0005-0000-0000-000029BA0000}"/>
    <cellStyle name="Vírgula 7 4 11 2 4" xfId="47673" xr:uid="{00000000-0005-0000-0000-00002ABA0000}"/>
    <cellStyle name="Vírgula 7 4 11 3" xfId="47674" xr:uid="{00000000-0005-0000-0000-00002BBA0000}"/>
    <cellStyle name="Vírgula 7 4 11 3 2" xfId="47675" xr:uid="{00000000-0005-0000-0000-00002CBA0000}"/>
    <cellStyle name="Vírgula 7 4 11 3 3" xfId="47676" xr:uid="{00000000-0005-0000-0000-00002DBA0000}"/>
    <cellStyle name="Vírgula 7 4 11 4" xfId="47677" xr:uid="{00000000-0005-0000-0000-00002EBA0000}"/>
    <cellStyle name="Vírgula 7 4 11 5" xfId="47678" xr:uid="{00000000-0005-0000-0000-00002FBA0000}"/>
    <cellStyle name="Vírgula 7 4 11 6" xfId="47679" xr:uid="{00000000-0005-0000-0000-000030BA0000}"/>
    <cellStyle name="Vírgula 7 4 12" xfId="47680" xr:uid="{00000000-0005-0000-0000-000031BA0000}"/>
    <cellStyle name="Vírgula 7 4 12 2" xfId="47681" xr:uid="{00000000-0005-0000-0000-000032BA0000}"/>
    <cellStyle name="Vírgula 7 4 12 3" xfId="47682" xr:uid="{00000000-0005-0000-0000-000033BA0000}"/>
    <cellStyle name="Vírgula 7 4 12 4" xfId="47683" xr:uid="{00000000-0005-0000-0000-000034BA0000}"/>
    <cellStyle name="Vírgula 7 4 13" xfId="47684" xr:uid="{00000000-0005-0000-0000-000035BA0000}"/>
    <cellStyle name="Vírgula 7 4 13 2" xfId="47685" xr:uid="{00000000-0005-0000-0000-000036BA0000}"/>
    <cellStyle name="Vírgula 7 4 13 3" xfId="47686" xr:uid="{00000000-0005-0000-0000-000037BA0000}"/>
    <cellStyle name="Vírgula 7 4 13 4" xfId="47687" xr:uid="{00000000-0005-0000-0000-000038BA0000}"/>
    <cellStyle name="Vírgula 7 4 14" xfId="47688" xr:uid="{00000000-0005-0000-0000-000039BA0000}"/>
    <cellStyle name="Vírgula 7 4 14 2" xfId="47689" xr:uid="{00000000-0005-0000-0000-00003ABA0000}"/>
    <cellStyle name="Vírgula 7 4 14 3" xfId="47690" xr:uid="{00000000-0005-0000-0000-00003BBA0000}"/>
    <cellStyle name="Vírgula 7 4 14 4" xfId="47691" xr:uid="{00000000-0005-0000-0000-00003CBA0000}"/>
    <cellStyle name="Vírgula 7 4 15" xfId="47692" xr:uid="{00000000-0005-0000-0000-00003DBA0000}"/>
    <cellStyle name="Vírgula 7 4 15 2" xfId="47693" xr:uid="{00000000-0005-0000-0000-00003EBA0000}"/>
    <cellStyle name="Vírgula 7 4 15 3" xfId="47694" xr:uid="{00000000-0005-0000-0000-00003FBA0000}"/>
    <cellStyle name="Vírgula 7 4 16" xfId="47695" xr:uid="{00000000-0005-0000-0000-000040BA0000}"/>
    <cellStyle name="Vírgula 7 4 17" xfId="47696" xr:uid="{00000000-0005-0000-0000-000041BA0000}"/>
    <cellStyle name="Vírgula 7 4 18" xfId="47697" xr:uid="{00000000-0005-0000-0000-000042BA0000}"/>
    <cellStyle name="Vírgula 7 4 2" xfId="34" xr:uid="{00000000-0005-0000-0000-000043BA0000}"/>
    <cellStyle name="Vírgula 7 4 2 10" xfId="47698" xr:uid="{00000000-0005-0000-0000-000044BA0000}"/>
    <cellStyle name="Vírgula 7 4 2 10 2" xfId="47699" xr:uid="{00000000-0005-0000-0000-000045BA0000}"/>
    <cellStyle name="Vírgula 7 4 2 10 3" xfId="47700" xr:uid="{00000000-0005-0000-0000-000046BA0000}"/>
    <cellStyle name="Vírgula 7 4 2 10 4" xfId="47701" xr:uid="{00000000-0005-0000-0000-000047BA0000}"/>
    <cellStyle name="Vírgula 7 4 2 11" xfId="47702" xr:uid="{00000000-0005-0000-0000-000048BA0000}"/>
    <cellStyle name="Vírgula 7 4 2 11 2" xfId="47703" xr:uid="{00000000-0005-0000-0000-000049BA0000}"/>
    <cellStyle name="Vírgula 7 4 2 11 3" xfId="47704" xr:uid="{00000000-0005-0000-0000-00004ABA0000}"/>
    <cellStyle name="Vírgula 7 4 2 11 4" xfId="47705" xr:uid="{00000000-0005-0000-0000-00004BBA0000}"/>
    <cellStyle name="Vírgula 7 4 2 12" xfId="47706" xr:uid="{00000000-0005-0000-0000-00004CBA0000}"/>
    <cellStyle name="Vírgula 7 4 2 12 2" xfId="47707" xr:uid="{00000000-0005-0000-0000-00004DBA0000}"/>
    <cellStyle name="Vírgula 7 4 2 12 3" xfId="47708" xr:uid="{00000000-0005-0000-0000-00004EBA0000}"/>
    <cellStyle name="Vírgula 7 4 2 12 4" xfId="47709" xr:uid="{00000000-0005-0000-0000-00004FBA0000}"/>
    <cellStyle name="Vírgula 7 4 2 13" xfId="47710" xr:uid="{00000000-0005-0000-0000-000050BA0000}"/>
    <cellStyle name="Vírgula 7 4 2 13 2" xfId="47711" xr:uid="{00000000-0005-0000-0000-000051BA0000}"/>
    <cellStyle name="Vírgula 7 4 2 13 3" xfId="47712" xr:uid="{00000000-0005-0000-0000-000052BA0000}"/>
    <cellStyle name="Vírgula 7 4 2 14" xfId="47713" xr:uid="{00000000-0005-0000-0000-000053BA0000}"/>
    <cellStyle name="Vírgula 7 4 2 15" xfId="47714" xr:uid="{00000000-0005-0000-0000-000054BA0000}"/>
    <cellStyle name="Vírgula 7 4 2 16" xfId="47715" xr:uid="{00000000-0005-0000-0000-000055BA0000}"/>
    <cellStyle name="Vírgula 7 4 2 17" xfId="54136" xr:uid="{00000000-0005-0000-0000-000056BA0000}"/>
    <cellStyle name="Vírgula 7 4 2 17 2" xfId="54145" xr:uid="{00000000-0005-0000-0000-000057BA0000}"/>
    <cellStyle name="Vírgula 7 4 2 2" xfId="347" xr:uid="{00000000-0005-0000-0000-000058BA0000}"/>
    <cellStyle name="Vírgula 7 4 2 2 10" xfId="47716" xr:uid="{00000000-0005-0000-0000-000059BA0000}"/>
    <cellStyle name="Vírgula 7 4 2 2 10 2" xfId="47717" xr:uid="{00000000-0005-0000-0000-00005ABA0000}"/>
    <cellStyle name="Vírgula 7 4 2 2 10 3" xfId="47718" xr:uid="{00000000-0005-0000-0000-00005BBA0000}"/>
    <cellStyle name="Vírgula 7 4 2 2 10 4" xfId="47719" xr:uid="{00000000-0005-0000-0000-00005CBA0000}"/>
    <cellStyle name="Vírgula 7 4 2 2 11" xfId="47720" xr:uid="{00000000-0005-0000-0000-00005DBA0000}"/>
    <cellStyle name="Vírgula 7 4 2 2 11 2" xfId="47721" xr:uid="{00000000-0005-0000-0000-00005EBA0000}"/>
    <cellStyle name="Vírgula 7 4 2 2 11 3" xfId="47722" xr:uid="{00000000-0005-0000-0000-00005FBA0000}"/>
    <cellStyle name="Vírgula 7 4 2 2 11 4" xfId="47723" xr:uid="{00000000-0005-0000-0000-000060BA0000}"/>
    <cellStyle name="Vírgula 7 4 2 2 12" xfId="47724" xr:uid="{00000000-0005-0000-0000-000061BA0000}"/>
    <cellStyle name="Vírgula 7 4 2 2 12 2" xfId="47725" xr:uid="{00000000-0005-0000-0000-000062BA0000}"/>
    <cellStyle name="Vírgula 7 4 2 2 12 3" xfId="47726" xr:uid="{00000000-0005-0000-0000-000063BA0000}"/>
    <cellStyle name="Vírgula 7 4 2 2 13" xfId="47727" xr:uid="{00000000-0005-0000-0000-000064BA0000}"/>
    <cellStyle name="Vírgula 7 4 2 2 14" xfId="47728" xr:uid="{00000000-0005-0000-0000-000065BA0000}"/>
    <cellStyle name="Vírgula 7 4 2 2 15" xfId="47729" xr:uid="{00000000-0005-0000-0000-000066BA0000}"/>
    <cellStyle name="Vírgula 7 4 2 2 2" xfId="47730" xr:uid="{00000000-0005-0000-0000-000067BA0000}"/>
    <cellStyle name="Vírgula 7 4 2 2 2 10" xfId="47731" xr:uid="{00000000-0005-0000-0000-000068BA0000}"/>
    <cellStyle name="Vírgula 7 4 2 2 2 11" xfId="47732" xr:uid="{00000000-0005-0000-0000-000069BA0000}"/>
    <cellStyle name="Vírgula 7 4 2 2 2 2" xfId="47733" xr:uid="{00000000-0005-0000-0000-00006ABA0000}"/>
    <cellStyle name="Vírgula 7 4 2 2 2 2 10" xfId="47734" xr:uid="{00000000-0005-0000-0000-00006BBA0000}"/>
    <cellStyle name="Vírgula 7 4 2 2 2 2 2" xfId="47735" xr:uid="{00000000-0005-0000-0000-00006CBA0000}"/>
    <cellStyle name="Vírgula 7 4 2 2 2 2 2 2" xfId="47736" xr:uid="{00000000-0005-0000-0000-00006DBA0000}"/>
    <cellStyle name="Vírgula 7 4 2 2 2 2 2 2 2" xfId="47737" xr:uid="{00000000-0005-0000-0000-00006EBA0000}"/>
    <cellStyle name="Vírgula 7 4 2 2 2 2 2 2 2 2" xfId="47738" xr:uid="{00000000-0005-0000-0000-00006FBA0000}"/>
    <cellStyle name="Vírgula 7 4 2 2 2 2 2 2 2 3" xfId="47739" xr:uid="{00000000-0005-0000-0000-000070BA0000}"/>
    <cellStyle name="Vírgula 7 4 2 2 2 2 2 2 2 4" xfId="47740" xr:uid="{00000000-0005-0000-0000-000071BA0000}"/>
    <cellStyle name="Vírgula 7 4 2 2 2 2 2 2 3" xfId="47741" xr:uid="{00000000-0005-0000-0000-000072BA0000}"/>
    <cellStyle name="Vírgula 7 4 2 2 2 2 2 2 3 2" xfId="47742" xr:uid="{00000000-0005-0000-0000-000073BA0000}"/>
    <cellStyle name="Vírgula 7 4 2 2 2 2 2 2 3 3" xfId="47743" xr:uid="{00000000-0005-0000-0000-000074BA0000}"/>
    <cellStyle name="Vírgula 7 4 2 2 2 2 2 2 4" xfId="47744" xr:uid="{00000000-0005-0000-0000-000075BA0000}"/>
    <cellStyle name="Vírgula 7 4 2 2 2 2 2 2 5" xfId="47745" xr:uid="{00000000-0005-0000-0000-000076BA0000}"/>
    <cellStyle name="Vírgula 7 4 2 2 2 2 2 2 6" xfId="47746" xr:uid="{00000000-0005-0000-0000-000077BA0000}"/>
    <cellStyle name="Vírgula 7 4 2 2 2 2 2 3" xfId="47747" xr:uid="{00000000-0005-0000-0000-000078BA0000}"/>
    <cellStyle name="Vírgula 7 4 2 2 2 2 2 3 2" xfId="47748" xr:uid="{00000000-0005-0000-0000-000079BA0000}"/>
    <cellStyle name="Vírgula 7 4 2 2 2 2 2 3 3" xfId="47749" xr:uid="{00000000-0005-0000-0000-00007ABA0000}"/>
    <cellStyle name="Vírgula 7 4 2 2 2 2 2 3 4" xfId="47750" xr:uid="{00000000-0005-0000-0000-00007BBA0000}"/>
    <cellStyle name="Vírgula 7 4 2 2 2 2 2 4" xfId="47751" xr:uid="{00000000-0005-0000-0000-00007CBA0000}"/>
    <cellStyle name="Vírgula 7 4 2 2 2 2 2 4 2" xfId="47752" xr:uid="{00000000-0005-0000-0000-00007DBA0000}"/>
    <cellStyle name="Vírgula 7 4 2 2 2 2 2 4 3" xfId="47753" xr:uid="{00000000-0005-0000-0000-00007EBA0000}"/>
    <cellStyle name="Vírgula 7 4 2 2 2 2 2 4 4" xfId="47754" xr:uid="{00000000-0005-0000-0000-00007FBA0000}"/>
    <cellStyle name="Vírgula 7 4 2 2 2 2 2 5" xfId="47755" xr:uid="{00000000-0005-0000-0000-000080BA0000}"/>
    <cellStyle name="Vírgula 7 4 2 2 2 2 2 5 2" xfId="47756" xr:uid="{00000000-0005-0000-0000-000081BA0000}"/>
    <cellStyle name="Vírgula 7 4 2 2 2 2 2 5 3" xfId="47757" xr:uid="{00000000-0005-0000-0000-000082BA0000}"/>
    <cellStyle name="Vírgula 7 4 2 2 2 2 2 5 4" xfId="47758" xr:uid="{00000000-0005-0000-0000-000083BA0000}"/>
    <cellStyle name="Vírgula 7 4 2 2 2 2 2 6" xfId="47759" xr:uid="{00000000-0005-0000-0000-000084BA0000}"/>
    <cellStyle name="Vírgula 7 4 2 2 2 2 2 6 2" xfId="47760" xr:uid="{00000000-0005-0000-0000-000085BA0000}"/>
    <cellStyle name="Vírgula 7 4 2 2 2 2 2 6 3" xfId="47761" xr:uid="{00000000-0005-0000-0000-000086BA0000}"/>
    <cellStyle name="Vírgula 7 4 2 2 2 2 2 7" xfId="47762" xr:uid="{00000000-0005-0000-0000-000087BA0000}"/>
    <cellStyle name="Vírgula 7 4 2 2 2 2 2 8" xfId="47763" xr:uid="{00000000-0005-0000-0000-000088BA0000}"/>
    <cellStyle name="Vírgula 7 4 2 2 2 2 2 9" xfId="47764" xr:uid="{00000000-0005-0000-0000-000089BA0000}"/>
    <cellStyle name="Vírgula 7 4 2 2 2 2 3" xfId="47765" xr:uid="{00000000-0005-0000-0000-00008ABA0000}"/>
    <cellStyle name="Vírgula 7 4 2 2 2 2 3 2" xfId="47766" xr:uid="{00000000-0005-0000-0000-00008BBA0000}"/>
    <cellStyle name="Vírgula 7 4 2 2 2 2 3 2 2" xfId="47767" xr:uid="{00000000-0005-0000-0000-00008CBA0000}"/>
    <cellStyle name="Vírgula 7 4 2 2 2 2 3 2 3" xfId="47768" xr:uid="{00000000-0005-0000-0000-00008DBA0000}"/>
    <cellStyle name="Vírgula 7 4 2 2 2 2 3 2 4" xfId="47769" xr:uid="{00000000-0005-0000-0000-00008EBA0000}"/>
    <cellStyle name="Vírgula 7 4 2 2 2 2 3 3" xfId="47770" xr:uid="{00000000-0005-0000-0000-00008FBA0000}"/>
    <cellStyle name="Vírgula 7 4 2 2 2 2 3 3 2" xfId="47771" xr:uid="{00000000-0005-0000-0000-000090BA0000}"/>
    <cellStyle name="Vírgula 7 4 2 2 2 2 3 3 3" xfId="47772" xr:uid="{00000000-0005-0000-0000-000091BA0000}"/>
    <cellStyle name="Vírgula 7 4 2 2 2 2 3 4" xfId="47773" xr:uid="{00000000-0005-0000-0000-000092BA0000}"/>
    <cellStyle name="Vírgula 7 4 2 2 2 2 3 5" xfId="47774" xr:uid="{00000000-0005-0000-0000-000093BA0000}"/>
    <cellStyle name="Vírgula 7 4 2 2 2 2 3 6" xfId="47775" xr:uid="{00000000-0005-0000-0000-000094BA0000}"/>
    <cellStyle name="Vírgula 7 4 2 2 2 2 4" xfId="47776" xr:uid="{00000000-0005-0000-0000-000095BA0000}"/>
    <cellStyle name="Vírgula 7 4 2 2 2 2 4 2" xfId="47777" xr:uid="{00000000-0005-0000-0000-000096BA0000}"/>
    <cellStyle name="Vírgula 7 4 2 2 2 2 4 3" xfId="47778" xr:uid="{00000000-0005-0000-0000-000097BA0000}"/>
    <cellStyle name="Vírgula 7 4 2 2 2 2 4 4" xfId="47779" xr:uid="{00000000-0005-0000-0000-000098BA0000}"/>
    <cellStyle name="Vírgula 7 4 2 2 2 2 5" xfId="47780" xr:uid="{00000000-0005-0000-0000-000099BA0000}"/>
    <cellStyle name="Vírgula 7 4 2 2 2 2 5 2" xfId="47781" xr:uid="{00000000-0005-0000-0000-00009ABA0000}"/>
    <cellStyle name="Vírgula 7 4 2 2 2 2 5 3" xfId="47782" xr:uid="{00000000-0005-0000-0000-00009BBA0000}"/>
    <cellStyle name="Vírgula 7 4 2 2 2 2 5 4" xfId="47783" xr:uid="{00000000-0005-0000-0000-00009CBA0000}"/>
    <cellStyle name="Vírgula 7 4 2 2 2 2 6" xfId="47784" xr:uid="{00000000-0005-0000-0000-00009DBA0000}"/>
    <cellStyle name="Vírgula 7 4 2 2 2 2 6 2" xfId="47785" xr:uid="{00000000-0005-0000-0000-00009EBA0000}"/>
    <cellStyle name="Vírgula 7 4 2 2 2 2 6 3" xfId="47786" xr:uid="{00000000-0005-0000-0000-00009FBA0000}"/>
    <cellStyle name="Vírgula 7 4 2 2 2 2 6 4" xfId="47787" xr:uid="{00000000-0005-0000-0000-0000A0BA0000}"/>
    <cellStyle name="Vírgula 7 4 2 2 2 2 7" xfId="47788" xr:uid="{00000000-0005-0000-0000-0000A1BA0000}"/>
    <cellStyle name="Vírgula 7 4 2 2 2 2 7 2" xfId="47789" xr:uid="{00000000-0005-0000-0000-0000A2BA0000}"/>
    <cellStyle name="Vírgula 7 4 2 2 2 2 7 3" xfId="47790" xr:uid="{00000000-0005-0000-0000-0000A3BA0000}"/>
    <cellStyle name="Vírgula 7 4 2 2 2 2 8" xfId="47791" xr:uid="{00000000-0005-0000-0000-0000A4BA0000}"/>
    <cellStyle name="Vírgula 7 4 2 2 2 2 9" xfId="47792" xr:uid="{00000000-0005-0000-0000-0000A5BA0000}"/>
    <cellStyle name="Vírgula 7 4 2 2 2 3" xfId="47793" xr:uid="{00000000-0005-0000-0000-0000A6BA0000}"/>
    <cellStyle name="Vírgula 7 4 2 2 2 3 2" xfId="47794" xr:uid="{00000000-0005-0000-0000-0000A7BA0000}"/>
    <cellStyle name="Vírgula 7 4 2 2 2 3 2 2" xfId="47795" xr:uid="{00000000-0005-0000-0000-0000A8BA0000}"/>
    <cellStyle name="Vírgula 7 4 2 2 2 3 2 2 2" xfId="47796" xr:uid="{00000000-0005-0000-0000-0000A9BA0000}"/>
    <cellStyle name="Vírgula 7 4 2 2 2 3 2 2 3" xfId="47797" xr:uid="{00000000-0005-0000-0000-0000AABA0000}"/>
    <cellStyle name="Vírgula 7 4 2 2 2 3 2 2 4" xfId="47798" xr:uid="{00000000-0005-0000-0000-0000ABBA0000}"/>
    <cellStyle name="Vírgula 7 4 2 2 2 3 2 3" xfId="47799" xr:uid="{00000000-0005-0000-0000-0000ACBA0000}"/>
    <cellStyle name="Vírgula 7 4 2 2 2 3 2 3 2" xfId="47800" xr:uid="{00000000-0005-0000-0000-0000ADBA0000}"/>
    <cellStyle name="Vírgula 7 4 2 2 2 3 2 3 3" xfId="47801" xr:uid="{00000000-0005-0000-0000-0000AEBA0000}"/>
    <cellStyle name="Vírgula 7 4 2 2 2 3 2 4" xfId="47802" xr:uid="{00000000-0005-0000-0000-0000AFBA0000}"/>
    <cellStyle name="Vírgula 7 4 2 2 2 3 2 5" xfId="47803" xr:uid="{00000000-0005-0000-0000-0000B0BA0000}"/>
    <cellStyle name="Vírgula 7 4 2 2 2 3 2 6" xfId="47804" xr:uid="{00000000-0005-0000-0000-0000B1BA0000}"/>
    <cellStyle name="Vírgula 7 4 2 2 2 3 3" xfId="47805" xr:uid="{00000000-0005-0000-0000-0000B2BA0000}"/>
    <cellStyle name="Vírgula 7 4 2 2 2 3 3 2" xfId="47806" xr:uid="{00000000-0005-0000-0000-0000B3BA0000}"/>
    <cellStyle name="Vírgula 7 4 2 2 2 3 3 3" xfId="47807" xr:uid="{00000000-0005-0000-0000-0000B4BA0000}"/>
    <cellStyle name="Vírgula 7 4 2 2 2 3 3 4" xfId="47808" xr:uid="{00000000-0005-0000-0000-0000B5BA0000}"/>
    <cellStyle name="Vírgula 7 4 2 2 2 3 4" xfId="47809" xr:uid="{00000000-0005-0000-0000-0000B6BA0000}"/>
    <cellStyle name="Vírgula 7 4 2 2 2 3 4 2" xfId="47810" xr:uid="{00000000-0005-0000-0000-0000B7BA0000}"/>
    <cellStyle name="Vírgula 7 4 2 2 2 3 4 3" xfId="47811" xr:uid="{00000000-0005-0000-0000-0000B8BA0000}"/>
    <cellStyle name="Vírgula 7 4 2 2 2 3 4 4" xfId="47812" xr:uid="{00000000-0005-0000-0000-0000B9BA0000}"/>
    <cellStyle name="Vírgula 7 4 2 2 2 3 5" xfId="47813" xr:uid="{00000000-0005-0000-0000-0000BABA0000}"/>
    <cellStyle name="Vírgula 7 4 2 2 2 3 5 2" xfId="47814" xr:uid="{00000000-0005-0000-0000-0000BBBA0000}"/>
    <cellStyle name="Vírgula 7 4 2 2 2 3 5 3" xfId="47815" xr:uid="{00000000-0005-0000-0000-0000BCBA0000}"/>
    <cellStyle name="Vírgula 7 4 2 2 2 3 5 4" xfId="47816" xr:uid="{00000000-0005-0000-0000-0000BDBA0000}"/>
    <cellStyle name="Vírgula 7 4 2 2 2 3 6" xfId="47817" xr:uid="{00000000-0005-0000-0000-0000BEBA0000}"/>
    <cellStyle name="Vírgula 7 4 2 2 2 3 6 2" xfId="47818" xr:uid="{00000000-0005-0000-0000-0000BFBA0000}"/>
    <cellStyle name="Vírgula 7 4 2 2 2 3 6 3" xfId="47819" xr:uid="{00000000-0005-0000-0000-0000C0BA0000}"/>
    <cellStyle name="Vírgula 7 4 2 2 2 3 7" xfId="47820" xr:uid="{00000000-0005-0000-0000-0000C1BA0000}"/>
    <cellStyle name="Vírgula 7 4 2 2 2 3 8" xfId="47821" xr:uid="{00000000-0005-0000-0000-0000C2BA0000}"/>
    <cellStyle name="Vírgula 7 4 2 2 2 3 9" xfId="47822" xr:uid="{00000000-0005-0000-0000-0000C3BA0000}"/>
    <cellStyle name="Vírgula 7 4 2 2 2 4" xfId="47823" xr:uid="{00000000-0005-0000-0000-0000C4BA0000}"/>
    <cellStyle name="Vírgula 7 4 2 2 2 4 2" xfId="47824" xr:uid="{00000000-0005-0000-0000-0000C5BA0000}"/>
    <cellStyle name="Vírgula 7 4 2 2 2 4 2 2" xfId="47825" xr:uid="{00000000-0005-0000-0000-0000C6BA0000}"/>
    <cellStyle name="Vírgula 7 4 2 2 2 4 2 3" xfId="47826" xr:uid="{00000000-0005-0000-0000-0000C7BA0000}"/>
    <cellStyle name="Vírgula 7 4 2 2 2 4 2 4" xfId="47827" xr:uid="{00000000-0005-0000-0000-0000C8BA0000}"/>
    <cellStyle name="Vírgula 7 4 2 2 2 4 3" xfId="47828" xr:uid="{00000000-0005-0000-0000-0000C9BA0000}"/>
    <cellStyle name="Vírgula 7 4 2 2 2 4 3 2" xfId="47829" xr:uid="{00000000-0005-0000-0000-0000CABA0000}"/>
    <cellStyle name="Vírgula 7 4 2 2 2 4 3 3" xfId="47830" xr:uid="{00000000-0005-0000-0000-0000CBBA0000}"/>
    <cellStyle name="Vírgula 7 4 2 2 2 4 4" xfId="47831" xr:uid="{00000000-0005-0000-0000-0000CCBA0000}"/>
    <cellStyle name="Vírgula 7 4 2 2 2 4 5" xfId="47832" xr:uid="{00000000-0005-0000-0000-0000CDBA0000}"/>
    <cellStyle name="Vírgula 7 4 2 2 2 4 6" xfId="47833" xr:uid="{00000000-0005-0000-0000-0000CEBA0000}"/>
    <cellStyle name="Vírgula 7 4 2 2 2 5" xfId="47834" xr:uid="{00000000-0005-0000-0000-0000CFBA0000}"/>
    <cellStyle name="Vírgula 7 4 2 2 2 5 2" xfId="47835" xr:uid="{00000000-0005-0000-0000-0000D0BA0000}"/>
    <cellStyle name="Vírgula 7 4 2 2 2 5 3" xfId="47836" xr:uid="{00000000-0005-0000-0000-0000D1BA0000}"/>
    <cellStyle name="Vírgula 7 4 2 2 2 5 4" xfId="47837" xr:uid="{00000000-0005-0000-0000-0000D2BA0000}"/>
    <cellStyle name="Vírgula 7 4 2 2 2 6" xfId="47838" xr:uid="{00000000-0005-0000-0000-0000D3BA0000}"/>
    <cellStyle name="Vírgula 7 4 2 2 2 6 2" xfId="47839" xr:uid="{00000000-0005-0000-0000-0000D4BA0000}"/>
    <cellStyle name="Vírgula 7 4 2 2 2 6 3" xfId="47840" xr:uid="{00000000-0005-0000-0000-0000D5BA0000}"/>
    <cellStyle name="Vírgula 7 4 2 2 2 6 4" xfId="47841" xr:uid="{00000000-0005-0000-0000-0000D6BA0000}"/>
    <cellStyle name="Vírgula 7 4 2 2 2 7" xfId="47842" xr:uid="{00000000-0005-0000-0000-0000D7BA0000}"/>
    <cellStyle name="Vírgula 7 4 2 2 2 7 2" xfId="47843" xr:uid="{00000000-0005-0000-0000-0000D8BA0000}"/>
    <cellStyle name="Vírgula 7 4 2 2 2 7 3" xfId="47844" xr:uid="{00000000-0005-0000-0000-0000D9BA0000}"/>
    <cellStyle name="Vírgula 7 4 2 2 2 7 4" xfId="47845" xr:uid="{00000000-0005-0000-0000-0000DABA0000}"/>
    <cellStyle name="Vírgula 7 4 2 2 2 8" xfId="47846" xr:uid="{00000000-0005-0000-0000-0000DBBA0000}"/>
    <cellStyle name="Vírgula 7 4 2 2 2 8 2" xfId="47847" xr:uid="{00000000-0005-0000-0000-0000DCBA0000}"/>
    <cellStyle name="Vírgula 7 4 2 2 2 8 3" xfId="47848" xr:uid="{00000000-0005-0000-0000-0000DDBA0000}"/>
    <cellStyle name="Vírgula 7 4 2 2 2 9" xfId="47849" xr:uid="{00000000-0005-0000-0000-0000DEBA0000}"/>
    <cellStyle name="Vírgula 7 4 2 2 3" xfId="47850" xr:uid="{00000000-0005-0000-0000-0000DFBA0000}"/>
    <cellStyle name="Vírgula 7 4 2 2 3 10" xfId="47851" xr:uid="{00000000-0005-0000-0000-0000E0BA0000}"/>
    <cellStyle name="Vírgula 7 4 2 2 3 11" xfId="47852" xr:uid="{00000000-0005-0000-0000-0000E1BA0000}"/>
    <cellStyle name="Vírgula 7 4 2 2 3 2" xfId="47853" xr:uid="{00000000-0005-0000-0000-0000E2BA0000}"/>
    <cellStyle name="Vírgula 7 4 2 2 3 2 10" xfId="47854" xr:uid="{00000000-0005-0000-0000-0000E3BA0000}"/>
    <cellStyle name="Vírgula 7 4 2 2 3 2 2" xfId="47855" xr:uid="{00000000-0005-0000-0000-0000E4BA0000}"/>
    <cellStyle name="Vírgula 7 4 2 2 3 2 2 2" xfId="47856" xr:uid="{00000000-0005-0000-0000-0000E5BA0000}"/>
    <cellStyle name="Vírgula 7 4 2 2 3 2 2 2 2" xfId="47857" xr:uid="{00000000-0005-0000-0000-0000E6BA0000}"/>
    <cellStyle name="Vírgula 7 4 2 2 3 2 2 2 2 2" xfId="47858" xr:uid="{00000000-0005-0000-0000-0000E7BA0000}"/>
    <cellStyle name="Vírgula 7 4 2 2 3 2 2 2 2 3" xfId="47859" xr:uid="{00000000-0005-0000-0000-0000E8BA0000}"/>
    <cellStyle name="Vírgula 7 4 2 2 3 2 2 2 2 4" xfId="47860" xr:uid="{00000000-0005-0000-0000-0000E9BA0000}"/>
    <cellStyle name="Vírgula 7 4 2 2 3 2 2 2 3" xfId="47861" xr:uid="{00000000-0005-0000-0000-0000EABA0000}"/>
    <cellStyle name="Vírgula 7 4 2 2 3 2 2 2 3 2" xfId="47862" xr:uid="{00000000-0005-0000-0000-0000EBBA0000}"/>
    <cellStyle name="Vírgula 7 4 2 2 3 2 2 2 3 3" xfId="47863" xr:uid="{00000000-0005-0000-0000-0000ECBA0000}"/>
    <cellStyle name="Vírgula 7 4 2 2 3 2 2 2 4" xfId="47864" xr:uid="{00000000-0005-0000-0000-0000EDBA0000}"/>
    <cellStyle name="Vírgula 7 4 2 2 3 2 2 2 5" xfId="47865" xr:uid="{00000000-0005-0000-0000-0000EEBA0000}"/>
    <cellStyle name="Vírgula 7 4 2 2 3 2 2 2 6" xfId="47866" xr:uid="{00000000-0005-0000-0000-0000EFBA0000}"/>
    <cellStyle name="Vírgula 7 4 2 2 3 2 2 3" xfId="47867" xr:uid="{00000000-0005-0000-0000-0000F0BA0000}"/>
    <cellStyle name="Vírgula 7 4 2 2 3 2 2 3 2" xfId="47868" xr:uid="{00000000-0005-0000-0000-0000F1BA0000}"/>
    <cellStyle name="Vírgula 7 4 2 2 3 2 2 3 3" xfId="47869" xr:uid="{00000000-0005-0000-0000-0000F2BA0000}"/>
    <cellStyle name="Vírgula 7 4 2 2 3 2 2 3 4" xfId="47870" xr:uid="{00000000-0005-0000-0000-0000F3BA0000}"/>
    <cellStyle name="Vírgula 7 4 2 2 3 2 2 4" xfId="47871" xr:uid="{00000000-0005-0000-0000-0000F4BA0000}"/>
    <cellStyle name="Vírgula 7 4 2 2 3 2 2 4 2" xfId="47872" xr:uid="{00000000-0005-0000-0000-0000F5BA0000}"/>
    <cellStyle name="Vírgula 7 4 2 2 3 2 2 4 3" xfId="47873" xr:uid="{00000000-0005-0000-0000-0000F6BA0000}"/>
    <cellStyle name="Vírgula 7 4 2 2 3 2 2 4 4" xfId="47874" xr:uid="{00000000-0005-0000-0000-0000F7BA0000}"/>
    <cellStyle name="Vírgula 7 4 2 2 3 2 2 5" xfId="47875" xr:uid="{00000000-0005-0000-0000-0000F8BA0000}"/>
    <cellStyle name="Vírgula 7 4 2 2 3 2 2 5 2" xfId="47876" xr:uid="{00000000-0005-0000-0000-0000F9BA0000}"/>
    <cellStyle name="Vírgula 7 4 2 2 3 2 2 5 3" xfId="47877" xr:uid="{00000000-0005-0000-0000-0000FABA0000}"/>
    <cellStyle name="Vírgula 7 4 2 2 3 2 2 5 4" xfId="47878" xr:uid="{00000000-0005-0000-0000-0000FBBA0000}"/>
    <cellStyle name="Vírgula 7 4 2 2 3 2 2 6" xfId="47879" xr:uid="{00000000-0005-0000-0000-0000FCBA0000}"/>
    <cellStyle name="Vírgula 7 4 2 2 3 2 2 6 2" xfId="47880" xr:uid="{00000000-0005-0000-0000-0000FDBA0000}"/>
    <cellStyle name="Vírgula 7 4 2 2 3 2 2 6 3" xfId="47881" xr:uid="{00000000-0005-0000-0000-0000FEBA0000}"/>
    <cellStyle name="Vírgula 7 4 2 2 3 2 2 7" xfId="47882" xr:uid="{00000000-0005-0000-0000-0000FFBA0000}"/>
    <cellStyle name="Vírgula 7 4 2 2 3 2 2 8" xfId="47883" xr:uid="{00000000-0005-0000-0000-000000BB0000}"/>
    <cellStyle name="Vírgula 7 4 2 2 3 2 2 9" xfId="47884" xr:uid="{00000000-0005-0000-0000-000001BB0000}"/>
    <cellStyle name="Vírgula 7 4 2 2 3 2 3" xfId="47885" xr:uid="{00000000-0005-0000-0000-000002BB0000}"/>
    <cellStyle name="Vírgula 7 4 2 2 3 2 3 2" xfId="47886" xr:uid="{00000000-0005-0000-0000-000003BB0000}"/>
    <cellStyle name="Vírgula 7 4 2 2 3 2 3 2 2" xfId="47887" xr:uid="{00000000-0005-0000-0000-000004BB0000}"/>
    <cellStyle name="Vírgula 7 4 2 2 3 2 3 2 3" xfId="47888" xr:uid="{00000000-0005-0000-0000-000005BB0000}"/>
    <cellStyle name="Vírgula 7 4 2 2 3 2 3 2 4" xfId="47889" xr:uid="{00000000-0005-0000-0000-000006BB0000}"/>
    <cellStyle name="Vírgula 7 4 2 2 3 2 3 3" xfId="47890" xr:uid="{00000000-0005-0000-0000-000007BB0000}"/>
    <cellStyle name="Vírgula 7 4 2 2 3 2 3 3 2" xfId="47891" xr:uid="{00000000-0005-0000-0000-000008BB0000}"/>
    <cellStyle name="Vírgula 7 4 2 2 3 2 3 3 3" xfId="47892" xr:uid="{00000000-0005-0000-0000-000009BB0000}"/>
    <cellStyle name="Vírgula 7 4 2 2 3 2 3 4" xfId="47893" xr:uid="{00000000-0005-0000-0000-00000ABB0000}"/>
    <cellStyle name="Vírgula 7 4 2 2 3 2 3 5" xfId="47894" xr:uid="{00000000-0005-0000-0000-00000BBB0000}"/>
    <cellStyle name="Vírgula 7 4 2 2 3 2 3 6" xfId="47895" xr:uid="{00000000-0005-0000-0000-00000CBB0000}"/>
    <cellStyle name="Vírgula 7 4 2 2 3 2 4" xfId="47896" xr:uid="{00000000-0005-0000-0000-00000DBB0000}"/>
    <cellStyle name="Vírgula 7 4 2 2 3 2 4 2" xfId="47897" xr:uid="{00000000-0005-0000-0000-00000EBB0000}"/>
    <cellStyle name="Vírgula 7 4 2 2 3 2 4 3" xfId="47898" xr:uid="{00000000-0005-0000-0000-00000FBB0000}"/>
    <cellStyle name="Vírgula 7 4 2 2 3 2 4 4" xfId="47899" xr:uid="{00000000-0005-0000-0000-000010BB0000}"/>
    <cellStyle name="Vírgula 7 4 2 2 3 2 5" xfId="47900" xr:uid="{00000000-0005-0000-0000-000011BB0000}"/>
    <cellStyle name="Vírgula 7 4 2 2 3 2 5 2" xfId="47901" xr:uid="{00000000-0005-0000-0000-000012BB0000}"/>
    <cellStyle name="Vírgula 7 4 2 2 3 2 5 3" xfId="47902" xr:uid="{00000000-0005-0000-0000-000013BB0000}"/>
    <cellStyle name="Vírgula 7 4 2 2 3 2 5 4" xfId="47903" xr:uid="{00000000-0005-0000-0000-000014BB0000}"/>
    <cellStyle name="Vírgula 7 4 2 2 3 2 6" xfId="47904" xr:uid="{00000000-0005-0000-0000-000015BB0000}"/>
    <cellStyle name="Vírgula 7 4 2 2 3 2 6 2" xfId="47905" xr:uid="{00000000-0005-0000-0000-000016BB0000}"/>
    <cellStyle name="Vírgula 7 4 2 2 3 2 6 3" xfId="47906" xr:uid="{00000000-0005-0000-0000-000017BB0000}"/>
    <cellStyle name="Vírgula 7 4 2 2 3 2 6 4" xfId="47907" xr:uid="{00000000-0005-0000-0000-000018BB0000}"/>
    <cellStyle name="Vírgula 7 4 2 2 3 2 7" xfId="47908" xr:uid="{00000000-0005-0000-0000-000019BB0000}"/>
    <cellStyle name="Vírgula 7 4 2 2 3 2 7 2" xfId="47909" xr:uid="{00000000-0005-0000-0000-00001ABB0000}"/>
    <cellStyle name="Vírgula 7 4 2 2 3 2 7 3" xfId="47910" xr:uid="{00000000-0005-0000-0000-00001BBB0000}"/>
    <cellStyle name="Vírgula 7 4 2 2 3 2 8" xfId="47911" xr:uid="{00000000-0005-0000-0000-00001CBB0000}"/>
    <cellStyle name="Vírgula 7 4 2 2 3 2 9" xfId="47912" xr:uid="{00000000-0005-0000-0000-00001DBB0000}"/>
    <cellStyle name="Vírgula 7 4 2 2 3 3" xfId="47913" xr:uid="{00000000-0005-0000-0000-00001EBB0000}"/>
    <cellStyle name="Vírgula 7 4 2 2 3 3 2" xfId="47914" xr:uid="{00000000-0005-0000-0000-00001FBB0000}"/>
    <cellStyle name="Vírgula 7 4 2 2 3 3 2 2" xfId="47915" xr:uid="{00000000-0005-0000-0000-000020BB0000}"/>
    <cellStyle name="Vírgula 7 4 2 2 3 3 2 2 2" xfId="47916" xr:uid="{00000000-0005-0000-0000-000021BB0000}"/>
    <cellStyle name="Vírgula 7 4 2 2 3 3 2 2 3" xfId="47917" xr:uid="{00000000-0005-0000-0000-000022BB0000}"/>
    <cellStyle name="Vírgula 7 4 2 2 3 3 2 2 4" xfId="47918" xr:uid="{00000000-0005-0000-0000-000023BB0000}"/>
    <cellStyle name="Vírgula 7 4 2 2 3 3 2 3" xfId="47919" xr:uid="{00000000-0005-0000-0000-000024BB0000}"/>
    <cellStyle name="Vírgula 7 4 2 2 3 3 2 3 2" xfId="47920" xr:uid="{00000000-0005-0000-0000-000025BB0000}"/>
    <cellStyle name="Vírgula 7 4 2 2 3 3 2 3 3" xfId="47921" xr:uid="{00000000-0005-0000-0000-000026BB0000}"/>
    <cellStyle name="Vírgula 7 4 2 2 3 3 2 4" xfId="47922" xr:uid="{00000000-0005-0000-0000-000027BB0000}"/>
    <cellStyle name="Vírgula 7 4 2 2 3 3 2 5" xfId="47923" xr:uid="{00000000-0005-0000-0000-000028BB0000}"/>
    <cellStyle name="Vírgula 7 4 2 2 3 3 2 6" xfId="47924" xr:uid="{00000000-0005-0000-0000-000029BB0000}"/>
    <cellStyle name="Vírgula 7 4 2 2 3 3 3" xfId="47925" xr:uid="{00000000-0005-0000-0000-00002ABB0000}"/>
    <cellStyle name="Vírgula 7 4 2 2 3 3 3 2" xfId="47926" xr:uid="{00000000-0005-0000-0000-00002BBB0000}"/>
    <cellStyle name="Vírgula 7 4 2 2 3 3 3 3" xfId="47927" xr:uid="{00000000-0005-0000-0000-00002CBB0000}"/>
    <cellStyle name="Vírgula 7 4 2 2 3 3 3 4" xfId="47928" xr:uid="{00000000-0005-0000-0000-00002DBB0000}"/>
    <cellStyle name="Vírgula 7 4 2 2 3 3 4" xfId="47929" xr:uid="{00000000-0005-0000-0000-00002EBB0000}"/>
    <cellStyle name="Vírgula 7 4 2 2 3 3 4 2" xfId="47930" xr:uid="{00000000-0005-0000-0000-00002FBB0000}"/>
    <cellStyle name="Vírgula 7 4 2 2 3 3 4 3" xfId="47931" xr:uid="{00000000-0005-0000-0000-000030BB0000}"/>
    <cellStyle name="Vírgula 7 4 2 2 3 3 4 4" xfId="47932" xr:uid="{00000000-0005-0000-0000-000031BB0000}"/>
    <cellStyle name="Vírgula 7 4 2 2 3 3 5" xfId="47933" xr:uid="{00000000-0005-0000-0000-000032BB0000}"/>
    <cellStyle name="Vírgula 7 4 2 2 3 3 5 2" xfId="47934" xr:uid="{00000000-0005-0000-0000-000033BB0000}"/>
    <cellStyle name="Vírgula 7 4 2 2 3 3 5 3" xfId="47935" xr:uid="{00000000-0005-0000-0000-000034BB0000}"/>
    <cellStyle name="Vírgula 7 4 2 2 3 3 5 4" xfId="47936" xr:uid="{00000000-0005-0000-0000-000035BB0000}"/>
    <cellStyle name="Vírgula 7 4 2 2 3 3 6" xfId="47937" xr:uid="{00000000-0005-0000-0000-000036BB0000}"/>
    <cellStyle name="Vírgula 7 4 2 2 3 3 6 2" xfId="47938" xr:uid="{00000000-0005-0000-0000-000037BB0000}"/>
    <cellStyle name="Vírgula 7 4 2 2 3 3 6 3" xfId="47939" xr:uid="{00000000-0005-0000-0000-000038BB0000}"/>
    <cellStyle name="Vírgula 7 4 2 2 3 3 7" xfId="47940" xr:uid="{00000000-0005-0000-0000-000039BB0000}"/>
    <cellStyle name="Vírgula 7 4 2 2 3 3 8" xfId="47941" xr:uid="{00000000-0005-0000-0000-00003ABB0000}"/>
    <cellStyle name="Vírgula 7 4 2 2 3 3 9" xfId="47942" xr:uid="{00000000-0005-0000-0000-00003BBB0000}"/>
    <cellStyle name="Vírgula 7 4 2 2 3 4" xfId="47943" xr:uid="{00000000-0005-0000-0000-00003CBB0000}"/>
    <cellStyle name="Vírgula 7 4 2 2 3 4 2" xfId="47944" xr:uid="{00000000-0005-0000-0000-00003DBB0000}"/>
    <cellStyle name="Vírgula 7 4 2 2 3 4 2 2" xfId="47945" xr:uid="{00000000-0005-0000-0000-00003EBB0000}"/>
    <cellStyle name="Vírgula 7 4 2 2 3 4 2 3" xfId="47946" xr:uid="{00000000-0005-0000-0000-00003FBB0000}"/>
    <cellStyle name="Vírgula 7 4 2 2 3 4 2 4" xfId="47947" xr:uid="{00000000-0005-0000-0000-000040BB0000}"/>
    <cellStyle name="Vírgula 7 4 2 2 3 4 3" xfId="47948" xr:uid="{00000000-0005-0000-0000-000041BB0000}"/>
    <cellStyle name="Vírgula 7 4 2 2 3 4 3 2" xfId="47949" xr:uid="{00000000-0005-0000-0000-000042BB0000}"/>
    <cellStyle name="Vírgula 7 4 2 2 3 4 3 3" xfId="47950" xr:uid="{00000000-0005-0000-0000-000043BB0000}"/>
    <cellStyle name="Vírgula 7 4 2 2 3 4 4" xfId="47951" xr:uid="{00000000-0005-0000-0000-000044BB0000}"/>
    <cellStyle name="Vírgula 7 4 2 2 3 4 5" xfId="47952" xr:uid="{00000000-0005-0000-0000-000045BB0000}"/>
    <cellStyle name="Vírgula 7 4 2 2 3 4 6" xfId="47953" xr:uid="{00000000-0005-0000-0000-000046BB0000}"/>
    <cellStyle name="Vírgula 7 4 2 2 3 5" xfId="47954" xr:uid="{00000000-0005-0000-0000-000047BB0000}"/>
    <cellStyle name="Vírgula 7 4 2 2 3 5 2" xfId="47955" xr:uid="{00000000-0005-0000-0000-000048BB0000}"/>
    <cellStyle name="Vírgula 7 4 2 2 3 5 3" xfId="47956" xr:uid="{00000000-0005-0000-0000-000049BB0000}"/>
    <cellStyle name="Vírgula 7 4 2 2 3 5 4" xfId="47957" xr:uid="{00000000-0005-0000-0000-00004ABB0000}"/>
    <cellStyle name="Vírgula 7 4 2 2 3 6" xfId="47958" xr:uid="{00000000-0005-0000-0000-00004BBB0000}"/>
    <cellStyle name="Vírgula 7 4 2 2 3 6 2" xfId="47959" xr:uid="{00000000-0005-0000-0000-00004CBB0000}"/>
    <cellStyle name="Vírgula 7 4 2 2 3 6 3" xfId="47960" xr:uid="{00000000-0005-0000-0000-00004DBB0000}"/>
    <cellStyle name="Vírgula 7 4 2 2 3 6 4" xfId="47961" xr:uid="{00000000-0005-0000-0000-00004EBB0000}"/>
    <cellStyle name="Vírgula 7 4 2 2 3 7" xfId="47962" xr:uid="{00000000-0005-0000-0000-00004FBB0000}"/>
    <cellStyle name="Vírgula 7 4 2 2 3 7 2" xfId="47963" xr:uid="{00000000-0005-0000-0000-000050BB0000}"/>
    <cellStyle name="Vírgula 7 4 2 2 3 7 3" xfId="47964" xr:uid="{00000000-0005-0000-0000-000051BB0000}"/>
    <cellStyle name="Vírgula 7 4 2 2 3 7 4" xfId="47965" xr:uid="{00000000-0005-0000-0000-000052BB0000}"/>
    <cellStyle name="Vírgula 7 4 2 2 3 8" xfId="47966" xr:uid="{00000000-0005-0000-0000-000053BB0000}"/>
    <cellStyle name="Vírgula 7 4 2 2 3 8 2" xfId="47967" xr:uid="{00000000-0005-0000-0000-000054BB0000}"/>
    <cellStyle name="Vírgula 7 4 2 2 3 8 3" xfId="47968" xr:uid="{00000000-0005-0000-0000-000055BB0000}"/>
    <cellStyle name="Vírgula 7 4 2 2 3 9" xfId="47969" xr:uid="{00000000-0005-0000-0000-000056BB0000}"/>
    <cellStyle name="Vírgula 7 4 2 2 4" xfId="47970" xr:uid="{00000000-0005-0000-0000-000057BB0000}"/>
    <cellStyle name="Vírgula 7 4 2 2 4 10" xfId="47971" xr:uid="{00000000-0005-0000-0000-000058BB0000}"/>
    <cellStyle name="Vírgula 7 4 2 2 4 2" xfId="47972" xr:uid="{00000000-0005-0000-0000-000059BB0000}"/>
    <cellStyle name="Vírgula 7 4 2 2 4 2 2" xfId="47973" xr:uid="{00000000-0005-0000-0000-00005ABB0000}"/>
    <cellStyle name="Vírgula 7 4 2 2 4 2 2 2" xfId="47974" xr:uid="{00000000-0005-0000-0000-00005BBB0000}"/>
    <cellStyle name="Vírgula 7 4 2 2 4 2 2 2 2" xfId="47975" xr:uid="{00000000-0005-0000-0000-00005CBB0000}"/>
    <cellStyle name="Vírgula 7 4 2 2 4 2 2 2 3" xfId="47976" xr:uid="{00000000-0005-0000-0000-00005DBB0000}"/>
    <cellStyle name="Vírgula 7 4 2 2 4 2 2 2 4" xfId="47977" xr:uid="{00000000-0005-0000-0000-00005EBB0000}"/>
    <cellStyle name="Vírgula 7 4 2 2 4 2 2 3" xfId="47978" xr:uid="{00000000-0005-0000-0000-00005FBB0000}"/>
    <cellStyle name="Vírgula 7 4 2 2 4 2 2 3 2" xfId="47979" xr:uid="{00000000-0005-0000-0000-000060BB0000}"/>
    <cellStyle name="Vírgula 7 4 2 2 4 2 2 3 3" xfId="47980" xr:uid="{00000000-0005-0000-0000-000061BB0000}"/>
    <cellStyle name="Vírgula 7 4 2 2 4 2 2 4" xfId="47981" xr:uid="{00000000-0005-0000-0000-000062BB0000}"/>
    <cellStyle name="Vírgula 7 4 2 2 4 2 2 5" xfId="47982" xr:uid="{00000000-0005-0000-0000-000063BB0000}"/>
    <cellStyle name="Vírgula 7 4 2 2 4 2 2 6" xfId="47983" xr:uid="{00000000-0005-0000-0000-000064BB0000}"/>
    <cellStyle name="Vírgula 7 4 2 2 4 2 3" xfId="47984" xr:uid="{00000000-0005-0000-0000-000065BB0000}"/>
    <cellStyle name="Vírgula 7 4 2 2 4 2 3 2" xfId="47985" xr:uid="{00000000-0005-0000-0000-000066BB0000}"/>
    <cellStyle name="Vírgula 7 4 2 2 4 2 3 3" xfId="47986" xr:uid="{00000000-0005-0000-0000-000067BB0000}"/>
    <cellStyle name="Vírgula 7 4 2 2 4 2 3 4" xfId="47987" xr:uid="{00000000-0005-0000-0000-000068BB0000}"/>
    <cellStyle name="Vírgula 7 4 2 2 4 2 4" xfId="47988" xr:uid="{00000000-0005-0000-0000-000069BB0000}"/>
    <cellStyle name="Vírgula 7 4 2 2 4 2 4 2" xfId="47989" xr:uid="{00000000-0005-0000-0000-00006ABB0000}"/>
    <cellStyle name="Vírgula 7 4 2 2 4 2 4 3" xfId="47990" xr:uid="{00000000-0005-0000-0000-00006BBB0000}"/>
    <cellStyle name="Vírgula 7 4 2 2 4 2 4 4" xfId="47991" xr:uid="{00000000-0005-0000-0000-00006CBB0000}"/>
    <cellStyle name="Vírgula 7 4 2 2 4 2 5" xfId="47992" xr:uid="{00000000-0005-0000-0000-00006DBB0000}"/>
    <cellStyle name="Vírgula 7 4 2 2 4 2 5 2" xfId="47993" xr:uid="{00000000-0005-0000-0000-00006EBB0000}"/>
    <cellStyle name="Vírgula 7 4 2 2 4 2 5 3" xfId="47994" xr:uid="{00000000-0005-0000-0000-00006FBB0000}"/>
    <cellStyle name="Vírgula 7 4 2 2 4 2 5 4" xfId="47995" xr:uid="{00000000-0005-0000-0000-000070BB0000}"/>
    <cellStyle name="Vírgula 7 4 2 2 4 2 6" xfId="47996" xr:uid="{00000000-0005-0000-0000-000071BB0000}"/>
    <cellStyle name="Vírgula 7 4 2 2 4 2 6 2" xfId="47997" xr:uid="{00000000-0005-0000-0000-000072BB0000}"/>
    <cellStyle name="Vírgula 7 4 2 2 4 2 6 3" xfId="47998" xr:uid="{00000000-0005-0000-0000-000073BB0000}"/>
    <cellStyle name="Vírgula 7 4 2 2 4 2 7" xfId="47999" xr:uid="{00000000-0005-0000-0000-000074BB0000}"/>
    <cellStyle name="Vírgula 7 4 2 2 4 2 8" xfId="48000" xr:uid="{00000000-0005-0000-0000-000075BB0000}"/>
    <cellStyle name="Vírgula 7 4 2 2 4 2 9" xfId="48001" xr:uid="{00000000-0005-0000-0000-000076BB0000}"/>
    <cellStyle name="Vírgula 7 4 2 2 4 3" xfId="48002" xr:uid="{00000000-0005-0000-0000-000077BB0000}"/>
    <cellStyle name="Vírgula 7 4 2 2 4 3 2" xfId="48003" xr:uid="{00000000-0005-0000-0000-000078BB0000}"/>
    <cellStyle name="Vírgula 7 4 2 2 4 3 2 2" xfId="48004" xr:uid="{00000000-0005-0000-0000-000079BB0000}"/>
    <cellStyle name="Vírgula 7 4 2 2 4 3 2 3" xfId="48005" xr:uid="{00000000-0005-0000-0000-00007ABB0000}"/>
    <cellStyle name="Vírgula 7 4 2 2 4 3 2 4" xfId="48006" xr:uid="{00000000-0005-0000-0000-00007BBB0000}"/>
    <cellStyle name="Vírgula 7 4 2 2 4 3 3" xfId="48007" xr:uid="{00000000-0005-0000-0000-00007CBB0000}"/>
    <cellStyle name="Vírgula 7 4 2 2 4 3 3 2" xfId="48008" xr:uid="{00000000-0005-0000-0000-00007DBB0000}"/>
    <cellStyle name="Vírgula 7 4 2 2 4 3 3 3" xfId="48009" xr:uid="{00000000-0005-0000-0000-00007EBB0000}"/>
    <cellStyle name="Vírgula 7 4 2 2 4 3 4" xfId="48010" xr:uid="{00000000-0005-0000-0000-00007FBB0000}"/>
    <cellStyle name="Vírgula 7 4 2 2 4 3 5" xfId="48011" xr:uid="{00000000-0005-0000-0000-000080BB0000}"/>
    <cellStyle name="Vírgula 7 4 2 2 4 3 6" xfId="48012" xr:uid="{00000000-0005-0000-0000-000081BB0000}"/>
    <cellStyle name="Vírgula 7 4 2 2 4 4" xfId="48013" xr:uid="{00000000-0005-0000-0000-000082BB0000}"/>
    <cellStyle name="Vírgula 7 4 2 2 4 4 2" xfId="48014" xr:uid="{00000000-0005-0000-0000-000083BB0000}"/>
    <cellStyle name="Vírgula 7 4 2 2 4 4 3" xfId="48015" xr:uid="{00000000-0005-0000-0000-000084BB0000}"/>
    <cellStyle name="Vírgula 7 4 2 2 4 4 4" xfId="48016" xr:uid="{00000000-0005-0000-0000-000085BB0000}"/>
    <cellStyle name="Vírgula 7 4 2 2 4 5" xfId="48017" xr:uid="{00000000-0005-0000-0000-000086BB0000}"/>
    <cellStyle name="Vírgula 7 4 2 2 4 5 2" xfId="48018" xr:uid="{00000000-0005-0000-0000-000087BB0000}"/>
    <cellStyle name="Vírgula 7 4 2 2 4 5 3" xfId="48019" xr:uid="{00000000-0005-0000-0000-000088BB0000}"/>
    <cellStyle name="Vírgula 7 4 2 2 4 5 4" xfId="48020" xr:uid="{00000000-0005-0000-0000-000089BB0000}"/>
    <cellStyle name="Vírgula 7 4 2 2 4 6" xfId="48021" xr:uid="{00000000-0005-0000-0000-00008ABB0000}"/>
    <cellStyle name="Vírgula 7 4 2 2 4 6 2" xfId="48022" xr:uid="{00000000-0005-0000-0000-00008BBB0000}"/>
    <cellStyle name="Vírgula 7 4 2 2 4 6 3" xfId="48023" xr:uid="{00000000-0005-0000-0000-00008CBB0000}"/>
    <cellStyle name="Vírgula 7 4 2 2 4 6 4" xfId="48024" xr:uid="{00000000-0005-0000-0000-00008DBB0000}"/>
    <cellStyle name="Vírgula 7 4 2 2 4 7" xfId="48025" xr:uid="{00000000-0005-0000-0000-00008EBB0000}"/>
    <cellStyle name="Vírgula 7 4 2 2 4 7 2" xfId="48026" xr:uid="{00000000-0005-0000-0000-00008FBB0000}"/>
    <cellStyle name="Vírgula 7 4 2 2 4 7 3" xfId="48027" xr:uid="{00000000-0005-0000-0000-000090BB0000}"/>
    <cellStyle name="Vírgula 7 4 2 2 4 8" xfId="48028" xr:uid="{00000000-0005-0000-0000-000091BB0000}"/>
    <cellStyle name="Vírgula 7 4 2 2 4 9" xfId="48029" xr:uid="{00000000-0005-0000-0000-000092BB0000}"/>
    <cellStyle name="Vírgula 7 4 2 2 5" xfId="48030" xr:uid="{00000000-0005-0000-0000-000093BB0000}"/>
    <cellStyle name="Vírgula 7 4 2 2 5 2" xfId="48031" xr:uid="{00000000-0005-0000-0000-000094BB0000}"/>
    <cellStyle name="Vírgula 7 4 2 2 5 2 2" xfId="48032" xr:uid="{00000000-0005-0000-0000-000095BB0000}"/>
    <cellStyle name="Vírgula 7 4 2 2 5 2 2 2" xfId="48033" xr:uid="{00000000-0005-0000-0000-000096BB0000}"/>
    <cellStyle name="Vírgula 7 4 2 2 5 2 2 3" xfId="48034" xr:uid="{00000000-0005-0000-0000-000097BB0000}"/>
    <cellStyle name="Vírgula 7 4 2 2 5 2 2 4" xfId="48035" xr:uid="{00000000-0005-0000-0000-000098BB0000}"/>
    <cellStyle name="Vírgula 7 4 2 2 5 2 3" xfId="48036" xr:uid="{00000000-0005-0000-0000-000099BB0000}"/>
    <cellStyle name="Vírgula 7 4 2 2 5 2 3 2" xfId="48037" xr:uid="{00000000-0005-0000-0000-00009ABB0000}"/>
    <cellStyle name="Vírgula 7 4 2 2 5 2 3 3" xfId="48038" xr:uid="{00000000-0005-0000-0000-00009BBB0000}"/>
    <cellStyle name="Vírgula 7 4 2 2 5 2 4" xfId="48039" xr:uid="{00000000-0005-0000-0000-00009CBB0000}"/>
    <cellStyle name="Vírgula 7 4 2 2 5 2 5" xfId="48040" xr:uid="{00000000-0005-0000-0000-00009DBB0000}"/>
    <cellStyle name="Vírgula 7 4 2 2 5 2 6" xfId="48041" xr:uid="{00000000-0005-0000-0000-00009EBB0000}"/>
    <cellStyle name="Vírgula 7 4 2 2 5 3" xfId="48042" xr:uid="{00000000-0005-0000-0000-00009FBB0000}"/>
    <cellStyle name="Vírgula 7 4 2 2 5 3 2" xfId="48043" xr:uid="{00000000-0005-0000-0000-0000A0BB0000}"/>
    <cellStyle name="Vírgula 7 4 2 2 5 3 3" xfId="48044" xr:uid="{00000000-0005-0000-0000-0000A1BB0000}"/>
    <cellStyle name="Vírgula 7 4 2 2 5 3 4" xfId="48045" xr:uid="{00000000-0005-0000-0000-0000A2BB0000}"/>
    <cellStyle name="Vírgula 7 4 2 2 5 4" xfId="48046" xr:uid="{00000000-0005-0000-0000-0000A3BB0000}"/>
    <cellStyle name="Vírgula 7 4 2 2 5 4 2" xfId="48047" xr:uid="{00000000-0005-0000-0000-0000A4BB0000}"/>
    <cellStyle name="Vírgula 7 4 2 2 5 4 3" xfId="48048" xr:uid="{00000000-0005-0000-0000-0000A5BB0000}"/>
    <cellStyle name="Vírgula 7 4 2 2 5 4 4" xfId="48049" xr:uid="{00000000-0005-0000-0000-0000A6BB0000}"/>
    <cellStyle name="Vírgula 7 4 2 2 5 5" xfId="48050" xr:uid="{00000000-0005-0000-0000-0000A7BB0000}"/>
    <cellStyle name="Vírgula 7 4 2 2 5 5 2" xfId="48051" xr:uid="{00000000-0005-0000-0000-0000A8BB0000}"/>
    <cellStyle name="Vírgula 7 4 2 2 5 5 3" xfId="48052" xr:uid="{00000000-0005-0000-0000-0000A9BB0000}"/>
    <cellStyle name="Vírgula 7 4 2 2 5 5 4" xfId="48053" xr:uid="{00000000-0005-0000-0000-0000AABB0000}"/>
    <cellStyle name="Vírgula 7 4 2 2 5 6" xfId="48054" xr:uid="{00000000-0005-0000-0000-0000ABBB0000}"/>
    <cellStyle name="Vírgula 7 4 2 2 5 6 2" xfId="48055" xr:uid="{00000000-0005-0000-0000-0000ACBB0000}"/>
    <cellStyle name="Vírgula 7 4 2 2 5 6 3" xfId="48056" xr:uid="{00000000-0005-0000-0000-0000ADBB0000}"/>
    <cellStyle name="Vírgula 7 4 2 2 5 7" xfId="48057" xr:uid="{00000000-0005-0000-0000-0000AEBB0000}"/>
    <cellStyle name="Vírgula 7 4 2 2 5 8" xfId="48058" xr:uid="{00000000-0005-0000-0000-0000AFBB0000}"/>
    <cellStyle name="Vírgula 7 4 2 2 5 9" xfId="48059" xr:uid="{00000000-0005-0000-0000-0000B0BB0000}"/>
    <cellStyle name="Vírgula 7 4 2 2 6" xfId="48060" xr:uid="{00000000-0005-0000-0000-0000B1BB0000}"/>
    <cellStyle name="Vírgula 7 4 2 2 6 10" xfId="54140" xr:uid="{00000000-0005-0000-0000-0000B2BB0000}"/>
    <cellStyle name="Vírgula 7 4 2 2 6 2" xfId="48061" xr:uid="{00000000-0005-0000-0000-0000B3BB0000}"/>
    <cellStyle name="Vírgula 7 4 2 2 6 2 2" xfId="48062" xr:uid="{00000000-0005-0000-0000-0000B4BB0000}"/>
    <cellStyle name="Vírgula 7 4 2 2 6 2 2 2" xfId="48063" xr:uid="{00000000-0005-0000-0000-0000B5BB0000}"/>
    <cellStyle name="Vírgula 7 4 2 2 6 2 2 3" xfId="48064" xr:uid="{00000000-0005-0000-0000-0000B6BB0000}"/>
    <cellStyle name="Vírgula 7 4 2 2 6 2 2 4" xfId="48065" xr:uid="{00000000-0005-0000-0000-0000B7BB0000}"/>
    <cellStyle name="Vírgula 7 4 2 2 6 2 3" xfId="48066" xr:uid="{00000000-0005-0000-0000-0000B8BB0000}"/>
    <cellStyle name="Vírgula 7 4 2 2 6 2 3 2" xfId="48067" xr:uid="{00000000-0005-0000-0000-0000B9BB0000}"/>
    <cellStyle name="Vírgula 7 4 2 2 6 2 3 3" xfId="48068" xr:uid="{00000000-0005-0000-0000-0000BABB0000}"/>
    <cellStyle name="Vírgula 7 4 2 2 6 2 4" xfId="48069" xr:uid="{00000000-0005-0000-0000-0000BBBB0000}"/>
    <cellStyle name="Vírgula 7 4 2 2 6 2 5" xfId="48070" xr:uid="{00000000-0005-0000-0000-0000BCBB0000}"/>
    <cellStyle name="Vírgula 7 4 2 2 6 2 6" xfId="48071" xr:uid="{00000000-0005-0000-0000-0000BDBB0000}"/>
    <cellStyle name="Vírgula 7 4 2 2 6 3" xfId="48072" xr:uid="{00000000-0005-0000-0000-0000BEBB0000}"/>
    <cellStyle name="Vírgula 7 4 2 2 6 3 2" xfId="48073" xr:uid="{00000000-0005-0000-0000-0000BFBB0000}"/>
    <cellStyle name="Vírgula 7 4 2 2 6 3 3" xfId="48074" xr:uid="{00000000-0005-0000-0000-0000C0BB0000}"/>
    <cellStyle name="Vírgula 7 4 2 2 6 3 4" xfId="48075" xr:uid="{00000000-0005-0000-0000-0000C1BB0000}"/>
    <cellStyle name="Vírgula 7 4 2 2 6 4" xfId="48076" xr:uid="{00000000-0005-0000-0000-0000C2BB0000}"/>
    <cellStyle name="Vírgula 7 4 2 2 6 4 2" xfId="48077" xr:uid="{00000000-0005-0000-0000-0000C3BB0000}"/>
    <cellStyle name="Vírgula 7 4 2 2 6 4 3" xfId="48078" xr:uid="{00000000-0005-0000-0000-0000C4BB0000}"/>
    <cellStyle name="Vírgula 7 4 2 2 6 4 4" xfId="48079" xr:uid="{00000000-0005-0000-0000-0000C5BB0000}"/>
    <cellStyle name="Vírgula 7 4 2 2 6 5" xfId="48080" xr:uid="{00000000-0005-0000-0000-0000C6BB0000}"/>
    <cellStyle name="Vírgula 7 4 2 2 6 5 2" xfId="48081" xr:uid="{00000000-0005-0000-0000-0000C7BB0000}"/>
    <cellStyle name="Vírgula 7 4 2 2 6 5 3" xfId="48082" xr:uid="{00000000-0005-0000-0000-0000C8BB0000}"/>
    <cellStyle name="Vírgula 7 4 2 2 6 5 4" xfId="48083" xr:uid="{00000000-0005-0000-0000-0000C9BB0000}"/>
    <cellStyle name="Vírgula 7 4 2 2 6 6" xfId="48084" xr:uid="{00000000-0005-0000-0000-0000CABB0000}"/>
    <cellStyle name="Vírgula 7 4 2 2 6 6 2" xfId="48085" xr:uid="{00000000-0005-0000-0000-0000CBBB0000}"/>
    <cellStyle name="Vírgula 7 4 2 2 6 6 3" xfId="48086" xr:uid="{00000000-0005-0000-0000-0000CCBB0000}"/>
    <cellStyle name="Vírgula 7 4 2 2 6 7" xfId="48087" xr:uid="{00000000-0005-0000-0000-0000CDBB0000}"/>
    <cellStyle name="Vírgula 7 4 2 2 6 8" xfId="48088" xr:uid="{00000000-0005-0000-0000-0000CEBB0000}"/>
    <cellStyle name="Vírgula 7 4 2 2 6 9" xfId="48089" xr:uid="{00000000-0005-0000-0000-0000CFBB0000}"/>
    <cellStyle name="Vírgula 7 4 2 2 7" xfId="48090" xr:uid="{00000000-0005-0000-0000-0000D0BB0000}"/>
    <cellStyle name="Vírgula 7 4 2 2 7 2" xfId="48091" xr:uid="{00000000-0005-0000-0000-0000D1BB0000}"/>
    <cellStyle name="Vírgula 7 4 2 2 7 2 2" xfId="48092" xr:uid="{00000000-0005-0000-0000-0000D2BB0000}"/>
    <cellStyle name="Vírgula 7 4 2 2 7 2 2 2" xfId="48093" xr:uid="{00000000-0005-0000-0000-0000D3BB0000}"/>
    <cellStyle name="Vírgula 7 4 2 2 7 2 2 3" xfId="48094" xr:uid="{00000000-0005-0000-0000-0000D4BB0000}"/>
    <cellStyle name="Vírgula 7 4 2 2 7 2 2 4" xfId="48095" xr:uid="{00000000-0005-0000-0000-0000D5BB0000}"/>
    <cellStyle name="Vírgula 7 4 2 2 7 2 3" xfId="48096" xr:uid="{00000000-0005-0000-0000-0000D6BB0000}"/>
    <cellStyle name="Vírgula 7 4 2 2 7 2 3 2" xfId="48097" xr:uid="{00000000-0005-0000-0000-0000D7BB0000}"/>
    <cellStyle name="Vírgula 7 4 2 2 7 2 3 3" xfId="48098" xr:uid="{00000000-0005-0000-0000-0000D8BB0000}"/>
    <cellStyle name="Vírgula 7 4 2 2 7 2 4" xfId="48099" xr:uid="{00000000-0005-0000-0000-0000D9BB0000}"/>
    <cellStyle name="Vírgula 7 4 2 2 7 2 5" xfId="48100" xr:uid="{00000000-0005-0000-0000-0000DABB0000}"/>
    <cellStyle name="Vírgula 7 4 2 2 7 2 6" xfId="48101" xr:uid="{00000000-0005-0000-0000-0000DBBB0000}"/>
    <cellStyle name="Vírgula 7 4 2 2 7 3" xfId="48102" xr:uid="{00000000-0005-0000-0000-0000DCBB0000}"/>
    <cellStyle name="Vírgula 7 4 2 2 7 3 2" xfId="48103" xr:uid="{00000000-0005-0000-0000-0000DDBB0000}"/>
    <cellStyle name="Vírgula 7 4 2 2 7 3 3" xfId="48104" xr:uid="{00000000-0005-0000-0000-0000DEBB0000}"/>
    <cellStyle name="Vírgula 7 4 2 2 7 3 4" xfId="48105" xr:uid="{00000000-0005-0000-0000-0000DFBB0000}"/>
    <cellStyle name="Vírgula 7 4 2 2 7 4" xfId="48106" xr:uid="{00000000-0005-0000-0000-0000E0BB0000}"/>
    <cellStyle name="Vírgula 7 4 2 2 7 4 2" xfId="48107" xr:uid="{00000000-0005-0000-0000-0000E1BB0000}"/>
    <cellStyle name="Vírgula 7 4 2 2 7 4 3" xfId="48108" xr:uid="{00000000-0005-0000-0000-0000E2BB0000}"/>
    <cellStyle name="Vírgula 7 4 2 2 7 4 4" xfId="48109" xr:uid="{00000000-0005-0000-0000-0000E3BB0000}"/>
    <cellStyle name="Vírgula 7 4 2 2 7 5" xfId="48110" xr:uid="{00000000-0005-0000-0000-0000E4BB0000}"/>
    <cellStyle name="Vírgula 7 4 2 2 7 5 2" xfId="48111" xr:uid="{00000000-0005-0000-0000-0000E5BB0000}"/>
    <cellStyle name="Vírgula 7 4 2 2 7 5 3" xfId="48112" xr:uid="{00000000-0005-0000-0000-0000E6BB0000}"/>
    <cellStyle name="Vírgula 7 4 2 2 7 6" xfId="48113" xr:uid="{00000000-0005-0000-0000-0000E7BB0000}"/>
    <cellStyle name="Vírgula 7 4 2 2 7 7" xfId="48114" xr:uid="{00000000-0005-0000-0000-0000E8BB0000}"/>
    <cellStyle name="Vírgula 7 4 2 2 7 8" xfId="48115" xr:uid="{00000000-0005-0000-0000-0000E9BB0000}"/>
    <cellStyle name="Vírgula 7 4 2 2 8" xfId="48116" xr:uid="{00000000-0005-0000-0000-0000EABB0000}"/>
    <cellStyle name="Vírgula 7 4 2 2 8 2" xfId="48117" xr:uid="{00000000-0005-0000-0000-0000EBBB0000}"/>
    <cellStyle name="Vírgula 7 4 2 2 8 2 2" xfId="48118" xr:uid="{00000000-0005-0000-0000-0000ECBB0000}"/>
    <cellStyle name="Vírgula 7 4 2 2 8 2 3" xfId="48119" xr:uid="{00000000-0005-0000-0000-0000EDBB0000}"/>
    <cellStyle name="Vírgula 7 4 2 2 8 2 4" xfId="48120" xr:uid="{00000000-0005-0000-0000-0000EEBB0000}"/>
    <cellStyle name="Vírgula 7 4 2 2 8 3" xfId="48121" xr:uid="{00000000-0005-0000-0000-0000EFBB0000}"/>
    <cellStyle name="Vírgula 7 4 2 2 8 3 2" xfId="48122" xr:uid="{00000000-0005-0000-0000-0000F0BB0000}"/>
    <cellStyle name="Vírgula 7 4 2 2 8 3 3" xfId="48123" xr:uid="{00000000-0005-0000-0000-0000F1BB0000}"/>
    <cellStyle name="Vírgula 7 4 2 2 8 4" xfId="48124" xr:uid="{00000000-0005-0000-0000-0000F2BB0000}"/>
    <cellStyle name="Vírgula 7 4 2 2 8 5" xfId="48125" xr:uid="{00000000-0005-0000-0000-0000F3BB0000}"/>
    <cellStyle name="Vírgula 7 4 2 2 8 6" xfId="48126" xr:uid="{00000000-0005-0000-0000-0000F4BB0000}"/>
    <cellStyle name="Vírgula 7 4 2 2 9" xfId="48127" xr:uid="{00000000-0005-0000-0000-0000F5BB0000}"/>
    <cellStyle name="Vírgula 7 4 2 2 9 2" xfId="48128" xr:uid="{00000000-0005-0000-0000-0000F6BB0000}"/>
    <cellStyle name="Vírgula 7 4 2 2 9 3" xfId="48129" xr:uid="{00000000-0005-0000-0000-0000F7BB0000}"/>
    <cellStyle name="Vírgula 7 4 2 2 9 4" xfId="48130" xr:uid="{00000000-0005-0000-0000-0000F8BB0000}"/>
    <cellStyle name="Vírgula 7 4 2 3" xfId="473" xr:uid="{00000000-0005-0000-0000-0000F9BB0000}"/>
    <cellStyle name="Vírgula 7 4 2 3 10" xfId="48131" xr:uid="{00000000-0005-0000-0000-0000FABB0000}"/>
    <cellStyle name="Vírgula 7 4 2 3 11" xfId="48132" xr:uid="{00000000-0005-0000-0000-0000FBBB0000}"/>
    <cellStyle name="Vírgula 7 4 2 3 2" xfId="48133" xr:uid="{00000000-0005-0000-0000-0000FCBB0000}"/>
    <cellStyle name="Vírgula 7 4 2 3 2 10" xfId="48134" xr:uid="{00000000-0005-0000-0000-0000FDBB0000}"/>
    <cellStyle name="Vírgula 7 4 2 3 2 2" xfId="48135" xr:uid="{00000000-0005-0000-0000-0000FEBB0000}"/>
    <cellStyle name="Vírgula 7 4 2 3 2 2 2" xfId="48136" xr:uid="{00000000-0005-0000-0000-0000FFBB0000}"/>
    <cellStyle name="Vírgula 7 4 2 3 2 2 2 2" xfId="48137" xr:uid="{00000000-0005-0000-0000-000000BC0000}"/>
    <cellStyle name="Vírgula 7 4 2 3 2 2 2 2 2" xfId="48138" xr:uid="{00000000-0005-0000-0000-000001BC0000}"/>
    <cellStyle name="Vírgula 7 4 2 3 2 2 2 2 3" xfId="48139" xr:uid="{00000000-0005-0000-0000-000002BC0000}"/>
    <cellStyle name="Vírgula 7 4 2 3 2 2 2 2 4" xfId="48140" xr:uid="{00000000-0005-0000-0000-000003BC0000}"/>
    <cellStyle name="Vírgula 7 4 2 3 2 2 2 3" xfId="48141" xr:uid="{00000000-0005-0000-0000-000004BC0000}"/>
    <cellStyle name="Vírgula 7 4 2 3 2 2 2 3 2" xfId="48142" xr:uid="{00000000-0005-0000-0000-000005BC0000}"/>
    <cellStyle name="Vírgula 7 4 2 3 2 2 2 3 3" xfId="48143" xr:uid="{00000000-0005-0000-0000-000006BC0000}"/>
    <cellStyle name="Vírgula 7 4 2 3 2 2 2 4" xfId="48144" xr:uid="{00000000-0005-0000-0000-000007BC0000}"/>
    <cellStyle name="Vírgula 7 4 2 3 2 2 2 5" xfId="48145" xr:uid="{00000000-0005-0000-0000-000008BC0000}"/>
    <cellStyle name="Vírgula 7 4 2 3 2 2 2 6" xfId="48146" xr:uid="{00000000-0005-0000-0000-000009BC0000}"/>
    <cellStyle name="Vírgula 7 4 2 3 2 2 3" xfId="48147" xr:uid="{00000000-0005-0000-0000-00000ABC0000}"/>
    <cellStyle name="Vírgula 7 4 2 3 2 2 3 2" xfId="48148" xr:uid="{00000000-0005-0000-0000-00000BBC0000}"/>
    <cellStyle name="Vírgula 7 4 2 3 2 2 3 3" xfId="48149" xr:uid="{00000000-0005-0000-0000-00000CBC0000}"/>
    <cellStyle name="Vírgula 7 4 2 3 2 2 3 4" xfId="48150" xr:uid="{00000000-0005-0000-0000-00000DBC0000}"/>
    <cellStyle name="Vírgula 7 4 2 3 2 2 4" xfId="48151" xr:uid="{00000000-0005-0000-0000-00000EBC0000}"/>
    <cellStyle name="Vírgula 7 4 2 3 2 2 4 2" xfId="48152" xr:uid="{00000000-0005-0000-0000-00000FBC0000}"/>
    <cellStyle name="Vírgula 7 4 2 3 2 2 4 3" xfId="48153" xr:uid="{00000000-0005-0000-0000-000010BC0000}"/>
    <cellStyle name="Vírgula 7 4 2 3 2 2 4 4" xfId="48154" xr:uid="{00000000-0005-0000-0000-000011BC0000}"/>
    <cellStyle name="Vírgula 7 4 2 3 2 2 5" xfId="48155" xr:uid="{00000000-0005-0000-0000-000012BC0000}"/>
    <cellStyle name="Vírgula 7 4 2 3 2 2 5 2" xfId="48156" xr:uid="{00000000-0005-0000-0000-000013BC0000}"/>
    <cellStyle name="Vírgula 7 4 2 3 2 2 5 3" xfId="48157" xr:uid="{00000000-0005-0000-0000-000014BC0000}"/>
    <cellStyle name="Vírgula 7 4 2 3 2 2 5 4" xfId="48158" xr:uid="{00000000-0005-0000-0000-000015BC0000}"/>
    <cellStyle name="Vírgula 7 4 2 3 2 2 6" xfId="48159" xr:uid="{00000000-0005-0000-0000-000016BC0000}"/>
    <cellStyle name="Vírgula 7 4 2 3 2 2 6 2" xfId="48160" xr:uid="{00000000-0005-0000-0000-000017BC0000}"/>
    <cellStyle name="Vírgula 7 4 2 3 2 2 6 3" xfId="48161" xr:uid="{00000000-0005-0000-0000-000018BC0000}"/>
    <cellStyle name="Vírgula 7 4 2 3 2 2 7" xfId="48162" xr:uid="{00000000-0005-0000-0000-000019BC0000}"/>
    <cellStyle name="Vírgula 7 4 2 3 2 2 8" xfId="48163" xr:uid="{00000000-0005-0000-0000-00001ABC0000}"/>
    <cellStyle name="Vírgula 7 4 2 3 2 2 9" xfId="48164" xr:uid="{00000000-0005-0000-0000-00001BBC0000}"/>
    <cellStyle name="Vírgula 7 4 2 3 2 3" xfId="48165" xr:uid="{00000000-0005-0000-0000-00001CBC0000}"/>
    <cellStyle name="Vírgula 7 4 2 3 2 3 2" xfId="48166" xr:uid="{00000000-0005-0000-0000-00001DBC0000}"/>
    <cellStyle name="Vírgula 7 4 2 3 2 3 2 2" xfId="48167" xr:uid="{00000000-0005-0000-0000-00001EBC0000}"/>
    <cellStyle name="Vírgula 7 4 2 3 2 3 2 3" xfId="48168" xr:uid="{00000000-0005-0000-0000-00001FBC0000}"/>
    <cellStyle name="Vírgula 7 4 2 3 2 3 2 4" xfId="48169" xr:uid="{00000000-0005-0000-0000-000020BC0000}"/>
    <cellStyle name="Vírgula 7 4 2 3 2 3 3" xfId="48170" xr:uid="{00000000-0005-0000-0000-000021BC0000}"/>
    <cellStyle name="Vírgula 7 4 2 3 2 3 3 2" xfId="48171" xr:uid="{00000000-0005-0000-0000-000022BC0000}"/>
    <cellStyle name="Vírgula 7 4 2 3 2 3 3 3" xfId="48172" xr:uid="{00000000-0005-0000-0000-000023BC0000}"/>
    <cellStyle name="Vírgula 7 4 2 3 2 3 4" xfId="48173" xr:uid="{00000000-0005-0000-0000-000024BC0000}"/>
    <cellStyle name="Vírgula 7 4 2 3 2 3 5" xfId="48174" xr:uid="{00000000-0005-0000-0000-000025BC0000}"/>
    <cellStyle name="Vírgula 7 4 2 3 2 3 6" xfId="48175" xr:uid="{00000000-0005-0000-0000-000026BC0000}"/>
    <cellStyle name="Vírgula 7 4 2 3 2 4" xfId="48176" xr:uid="{00000000-0005-0000-0000-000027BC0000}"/>
    <cellStyle name="Vírgula 7 4 2 3 2 4 2" xfId="48177" xr:uid="{00000000-0005-0000-0000-000028BC0000}"/>
    <cellStyle name="Vírgula 7 4 2 3 2 4 3" xfId="48178" xr:uid="{00000000-0005-0000-0000-000029BC0000}"/>
    <cellStyle name="Vírgula 7 4 2 3 2 4 4" xfId="48179" xr:uid="{00000000-0005-0000-0000-00002ABC0000}"/>
    <cellStyle name="Vírgula 7 4 2 3 2 5" xfId="48180" xr:uid="{00000000-0005-0000-0000-00002BBC0000}"/>
    <cellStyle name="Vírgula 7 4 2 3 2 5 2" xfId="48181" xr:uid="{00000000-0005-0000-0000-00002CBC0000}"/>
    <cellStyle name="Vírgula 7 4 2 3 2 5 3" xfId="48182" xr:uid="{00000000-0005-0000-0000-00002DBC0000}"/>
    <cellStyle name="Vírgula 7 4 2 3 2 5 4" xfId="48183" xr:uid="{00000000-0005-0000-0000-00002EBC0000}"/>
    <cellStyle name="Vírgula 7 4 2 3 2 6" xfId="48184" xr:uid="{00000000-0005-0000-0000-00002FBC0000}"/>
    <cellStyle name="Vírgula 7 4 2 3 2 6 2" xfId="48185" xr:uid="{00000000-0005-0000-0000-000030BC0000}"/>
    <cellStyle name="Vírgula 7 4 2 3 2 6 3" xfId="48186" xr:uid="{00000000-0005-0000-0000-000031BC0000}"/>
    <cellStyle name="Vírgula 7 4 2 3 2 6 4" xfId="48187" xr:uid="{00000000-0005-0000-0000-000032BC0000}"/>
    <cellStyle name="Vírgula 7 4 2 3 2 7" xfId="48188" xr:uid="{00000000-0005-0000-0000-000033BC0000}"/>
    <cellStyle name="Vírgula 7 4 2 3 2 7 2" xfId="48189" xr:uid="{00000000-0005-0000-0000-000034BC0000}"/>
    <cellStyle name="Vírgula 7 4 2 3 2 7 3" xfId="48190" xr:uid="{00000000-0005-0000-0000-000035BC0000}"/>
    <cellStyle name="Vírgula 7 4 2 3 2 8" xfId="48191" xr:uid="{00000000-0005-0000-0000-000036BC0000}"/>
    <cellStyle name="Vírgula 7 4 2 3 2 9" xfId="48192" xr:uid="{00000000-0005-0000-0000-000037BC0000}"/>
    <cellStyle name="Vírgula 7 4 2 3 3" xfId="48193" xr:uid="{00000000-0005-0000-0000-000038BC0000}"/>
    <cellStyle name="Vírgula 7 4 2 3 3 2" xfId="48194" xr:uid="{00000000-0005-0000-0000-000039BC0000}"/>
    <cellStyle name="Vírgula 7 4 2 3 3 2 2" xfId="48195" xr:uid="{00000000-0005-0000-0000-00003ABC0000}"/>
    <cellStyle name="Vírgula 7 4 2 3 3 2 2 2" xfId="48196" xr:uid="{00000000-0005-0000-0000-00003BBC0000}"/>
    <cellStyle name="Vírgula 7 4 2 3 3 2 2 3" xfId="48197" xr:uid="{00000000-0005-0000-0000-00003CBC0000}"/>
    <cellStyle name="Vírgula 7 4 2 3 3 2 2 4" xfId="48198" xr:uid="{00000000-0005-0000-0000-00003DBC0000}"/>
    <cellStyle name="Vírgula 7 4 2 3 3 2 3" xfId="48199" xr:uid="{00000000-0005-0000-0000-00003EBC0000}"/>
    <cellStyle name="Vírgula 7 4 2 3 3 2 3 2" xfId="48200" xr:uid="{00000000-0005-0000-0000-00003FBC0000}"/>
    <cellStyle name="Vírgula 7 4 2 3 3 2 3 3" xfId="48201" xr:uid="{00000000-0005-0000-0000-000040BC0000}"/>
    <cellStyle name="Vírgula 7 4 2 3 3 2 4" xfId="48202" xr:uid="{00000000-0005-0000-0000-000041BC0000}"/>
    <cellStyle name="Vírgula 7 4 2 3 3 2 5" xfId="48203" xr:uid="{00000000-0005-0000-0000-000042BC0000}"/>
    <cellStyle name="Vírgula 7 4 2 3 3 2 6" xfId="48204" xr:uid="{00000000-0005-0000-0000-000043BC0000}"/>
    <cellStyle name="Vírgula 7 4 2 3 3 3" xfId="48205" xr:uid="{00000000-0005-0000-0000-000044BC0000}"/>
    <cellStyle name="Vírgula 7 4 2 3 3 3 2" xfId="48206" xr:uid="{00000000-0005-0000-0000-000045BC0000}"/>
    <cellStyle name="Vírgula 7 4 2 3 3 3 3" xfId="48207" xr:uid="{00000000-0005-0000-0000-000046BC0000}"/>
    <cellStyle name="Vírgula 7 4 2 3 3 3 4" xfId="48208" xr:uid="{00000000-0005-0000-0000-000047BC0000}"/>
    <cellStyle name="Vírgula 7 4 2 3 3 4" xfId="48209" xr:uid="{00000000-0005-0000-0000-000048BC0000}"/>
    <cellStyle name="Vírgula 7 4 2 3 3 4 2" xfId="48210" xr:uid="{00000000-0005-0000-0000-000049BC0000}"/>
    <cellStyle name="Vírgula 7 4 2 3 3 4 3" xfId="48211" xr:uid="{00000000-0005-0000-0000-00004ABC0000}"/>
    <cellStyle name="Vírgula 7 4 2 3 3 4 4" xfId="48212" xr:uid="{00000000-0005-0000-0000-00004BBC0000}"/>
    <cellStyle name="Vírgula 7 4 2 3 3 5" xfId="48213" xr:uid="{00000000-0005-0000-0000-00004CBC0000}"/>
    <cellStyle name="Vírgula 7 4 2 3 3 5 2" xfId="48214" xr:uid="{00000000-0005-0000-0000-00004DBC0000}"/>
    <cellStyle name="Vírgula 7 4 2 3 3 5 3" xfId="48215" xr:uid="{00000000-0005-0000-0000-00004EBC0000}"/>
    <cellStyle name="Vírgula 7 4 2 3 3 5 4" xfId="48216" xr:uid="{00000000-0005-0000-0000-00004FBC0000}"/>
    <cellStyle name="Vírgula 7 4 2 3 3 6" xfId="48217" xr:uid="{00000000-0005-0000-0000-000050BC0000}"/>
    <cellStyle name="Vírgula 7 4 2 3 3 6 2" xfId="48218" xr:uid="{00000000-0005-0000-0000-000051BC0000}"/>
    <cellStyle name="Vírgula 7 4 2 3 3 6 3" xfId="48219" xr:uid="{00000000-0005-0000-0000-000052BC0000}"/>
    <cellStyle name="Vírgula 7 4 2 3 3 7" xfId="48220" xr:uid="{00000000-0005-0000-0000-000053BC0000}"/>
    <cellStyle name="Vírgula 7 4 2 3 3 8" xfId="48221" xr:uid="{00000000-0005-0000-0000-000054BC0000}"/>
    <cellStyle name="Vírgula 7 4 2 3 3 9" xfId="48222" xr:uid="{00000000-0005-0000-0000-000055BC0000}"/>
    <cellStyle name="Vírgula 7 4 2 3 4" xfId="48223" xr:uid="{00000000-0005-0000-0000-000056BC0000}"/>
    <cellStyle name="Vírgula 7 4 2 3 4 2" xfId="48224" xr:uid="{00000000-0005-0000-0000-000057BC0000}"/>
    <cellStyle name="Vírgula 7 4 2 3 4 2 2" xfId="48225" xr:uid="{00000000-0005-0000-0000-000058BC0000}"/>
    <cellStyle name="Vírgula 7 4 2 3 4 2 3" xfId="48226" xr:uid="{00000000-0005-0000-0000-000059BC0000}"/>
    <cellStyle name="Vírgula 7 4 2 3 4 2 4" xfId="48227" xr:uid="{00000000-0005-0000-0000-00005ABC0000}"/>
    <cellStyle name="Vírgula 7 4 2 3 4 3" xfId="48228" xr:uid="{00000000-0005-0000-0000-00005BBC0000}"/>
    <cellStyle name="Vírgula 7 4 2 3 4 3 2" xfId="48229" xr:uid="{00000000-0005-0000-0000-00005CBC0000}"/>
    <cellStyle name="Vírgula 7 4 2 3 4 3 3" xfId="48230" xr:uid="{00000000-0005-0000-0000-00005DBC0000}"/>
    <cellStyle name="Vírgula 7 4 2 3 4 4" xfId="48231" xr:uid="{00000000-0005-0000-0000-00005EBC0000}"/>
    <cellStyle name="Vírgula 7 4 2 3 4 5" xfId="48232" xr:uid="{00000000-0005-0000-0000-00005FBC0000}"/>
    <cellStyle name="Vírgula 7 4 2 3 4 6" xfId="48233" xr:uid="{00000000-0005-0000-0000-000060BC0000}"/>
    <cellStyle name="Vírgula 7 4 2 3 5" xfId="48234" xr:uid="{00000000-0005-0000-0000-000061BC0000}"/>
    <cellStyle name="Vírgula 7 4 2 3 5 2" xfId="48235" xr:uid="{00000000-0005-0000-0000-000062BC0000}"/>
    <cellStyle name="Vírgula 7 4 2 3 5 3" xfId="48236" xr:uid="{00000000-0005-0000-0000-000063BC0000}"/>
    <cellStyle name="Vírgula 7 4 2 3 5 4" xfId="48237" xr:uid="{00000000-0005-0000-0000-000064BC0000}"/>
    <cellStyle name="Vírgula 7 4 2 3 6" xfId="48238" xr:uid="{00000000-0005-0000-0000-000065BC0000}"/>
    <cellStyle name="Vírgula 7 4 2 3 6 2" xfId="48239" xr:uid="{00000000-0005-0000-0000-000066BC0000}"/>
    <cellStyle name="Vírgula 7 4 2 3 6 3" xfId="48240" xr:uid="{00000000-0005-0000-0000-000067BC0000}"/>
    <cellStyle name="Vírgula 7 4 2 3 6 4" xfId="48241" xr:uid="{00000000-0005-0000-0000-000068BC0000}"/>
    <cellStyle name="Vírgula 7 4 2 3 7" xfId="48242" xr:uid="{00000000-0005-0000-0000-000069BC0000}"/>
    <cellStyle name="Vírgula 7 4 2 3 7 2" xfId="48243" xr:uid="{00000000-0005-0000-0000-00006ABC0000}"/>
    <cellStyle name="Vírgula 7 4 2 3 7 3" xfId="48244" xr:uid="{00000000-0005-0000-0000-00006BBC0000}"/>
    <cellStyle name="Vírgula 7 4 2 3 7 4" xfId="48245" xr:uid="{00000000-0005-0000-0000-00006CBC0000}"/>
    <cellStyle name="Vírgula 7 4 2 3 8" xfId="48246" xr:uid="{00000000-0005-0000-0000-00006DBC0000}"/>
    <cellStyle name="Vírgula 7 4 2 3 8 2" xfId="48247" xr:uid="{00000000-0005-0000-0000-00006EBC0000}"/>
    <cellStyle name="Vírgula 7 4 2 3 8 3" xfId="48248" xr:uid="{00000000-0005-0000-0000-00006FBC0000}"/>
    <cellStyle name="Vírgula 7 4 2 3 9" xfId="48249" xr:uid="{00000000-0005-0000-0000-000070BC0000}"/>
    <cellStyle name="Vírgula 7 4 2 4" xfId="48250" xr:uid="{00000000-0005-0000-0000-000071BC0000}"/>
    <cellStyle name="Vírgula 7 4 2 4 10" xfId="48251" xr:uid="{00000000-0005-0000-0000-000072BC0000}"/>
    <cellStyle name="Vírgula 7 4 2 4 11" xfId="48252" xr:uid="{00000000-0005-0000-0000-000073BC0000}"/>
    <cellStyle name="Vírgula 7 4 2 4 2" xfId="48253" xr:uid="{00000000-0005-0000-0000-000074BC0000}"/>
    <cellStyle name="Vírgula 7 4 2 4 2 10" xfId="48254" xr:uid="{00000000-0005-0000-0000-000075BC0000}"/>
    <cellStyle name="Vírgula 7 4 2 4 2 2" xfId="48255" xr:uid="{00000000-0005-0000-0000-000076BC0000}"/>
    <cellStyle name="Vírgula 7 4 2 4 2 2 2" xfId="48256" xr:uid="{00000000-0005-0000-0000-000077BC0000}"/>
    <cellStyle name="Vírgula 7 4 2 4 2 2 2 2" xfId="48257" xr:uid="{00000000-0005-0000-0000-000078BC0000}"/>
    <cellStyle name="Vírgula 7 4 2 4 2 2 2 2 2" xfId="48258" xr:uid="{00000000-0005-0000-0000-000079BC0000}"/>
    <cellStyle name="Vírgula 7 4 2 4 2 2 2 2 3" xfId="48259" xr:uid="{00000000-0005-0000-0000-00007ABC0000}"/>
    <cellStyle name="Vírgula 7 4 2 4 2 2 2 2 4" xfId="48260" xr:uid="{00000000-0005-0000-0000-00007BBC0000}"/>
    <cellStyle name="Vírgula 7 4 2 4 2 2 2 3" xfId="48261" xr:uid="{00000000-0005-0000-0000-00007CBC0000}"/>
    <cellStyle name="Vírgula 7 4 2 4 2 2 2 3 2" xfId="48262" xr:uid="{00000000-0005-0000-0000-00007DBC0000}"/>
    <cellStyle name="Vírgula 7 4 2 4 2 2 2 3 3" xfId="48263" xr:uid="{00000000-0005-0000-0000-00007EBC0000}"/>
    <cellStyle name="Vírgula 7 4 2 4 2 2 2 4" xfId="48264" xr:uid="{00000000-0005-0000-0000-00007FBC0000}"/>
    <cellStyle name="Vírgula 7 4 2 4 2 2 2 5" xfId="48265" xr:uid="{00000000-0005-0000-0000-000080BC0000}"/>
    <cellStyle name="Vírgula 7 4 2 4 2 2 2 6" xfId="48266" xr:uid="{00000000-0005-0000-0000-000081BC0000}"/>
    <cellStyle name="Vírgula 7 4 2 4 2 2 3" xfId="48267" xr:uid="{00000000-0005-0000-0000-000082BC0000}"/>
    <cellStyle name="Vírgula 7 4 2 4 2 2 3 2" xfId="48268" xr:uid="{00000000-0005-0000-0000-000083BC0000}"/>
    <cellStyle name="Vírgula 7 4 2 4 2 2 3 3" xfId="48269" xr:uid="{00000000-0005-0000-0000-000084BC0000}"/>
    <cellStyle name="Vírgula 7 4 2 4 2 2 3 4" xfId="48270" xr:uid="{00000000-0005-0000-0000-000085BC0000}"/>
    <cellStyle name="Vírgula 7 4 2 4 2 2 4" xfId="48271" xr:uid="{00000000-0005-0000-0000-000086BC0000}"/>
    <cellStyle name="Vírgula 7 4 2 4 2 2 4 2" xfId="48272" xr:uid="{00000000-0005-0000-0000-000087BC0000}"/>
    <cellStyle name="Vírgula 7 4 2 4 2 2 4 3" xfId="48273" xr:uid="{00000000-0005-0000-0000-000088BC0000}"/>
    <cellStyle name="Vírgula 7 4 2 4 2 2 4 4" xfId="48274" xr:uid="{00000000-0005-0000-0000-000089BC0000}"/>
    <cellStyle name="Vírgula 7 4 2 4 2 2 5" xfId="48275" xr:uid="{00000000-0005-0000-0000-00008ABC0000}"/>
    <cellStyle name="Vírgula 7 4 2 4 2 2 5 2" xfId="48276" xr:uid="{00000000-0005-0000-0000-00008BBC0000}"/>
    <cellStyle name="Vírgula 7 4 2 4 2 2 5 3" xfId="48277" xr:uid="{00000000-0005-0000-0000-00008CBC0000}"/>
    <cellStyle name="Vírgula 7 4 2 4 2 2 5 4" xfId="48278" xr:uid="{00000000-0005-0000-0000-00008DBC0000}"/>
    <cellStyle name="Vírgula 7 4 2 4 2 2 6" xfId="48279" xr:uid="{00000000-0005-0000-0000-00008EBC0000}"/>
    <cellStyle name="Vírgula 7 4 2 4 2 2 6 2" xfId="48280" xr:uid="{00000000-0005-0000-0000-00008FBC0000}"/>
    <cellStyle name="Vírgula 7 4 2 4 2 2 6 3" xfId="48281" xr:uid="{00000000-0005-0000-0000-000090BC0000}"/>
    <cellStyle name="Vírgula 7 4 2 4 2 2 7" xfId="48282" xr:uid="{00000000-0005-0000-0000-000091BC0000}"/>
    <cellStyle name="Vírgula 7 4 2 4 2 2 8" xfId="48283" xr:uid="{00000000-0005-0000-0000-000092BC0000}"/>
    <cellStyle name="Vírgula 7 4 2 4 2 2 9" xfId="48284" xr:uid="{00000000-0005-0000-0000-000093BC0000}"/>
    <cellStyle name="Vírgula 7 4 2 4 2 3" xfId="48285" xr:uid="{00000000-0005-0000-0000-000094BC0000}"/>
    <cellStyle name="Vírgula 7 4 2 4 2 3 2" xfId="48286" xr:uid="{00000000-0005-0000-0000-000095BC0000}"/>
    <cellStyle name="Vírgula 7 4 2 4 2 3 2 2" xfId="48287" xr:uid="{00000000-0005-0000-0000-000096BC0000}"/>
    <cellStyle name="Vírgula 7 4 2 4 2 3 2 3" xfId="48288" xr:uid="{00000000-0005-0000-0000-000097BC0000}"/>
    <cellStyle name="Vírgula 7 4 2 4 2 3 2 4" xfId="48289" xr:uid="{00000000-0005-0000-0000-000098BC0000}"/>
    <cellStyle name="Vírgula 7 4 2 4 2 3 3" xfId="48290" xr:uid="{00000000-0005-0000-0000-000099BC0000}"/>
    <cellStyle name="Vírgula 7 4 2 4 2 3 3 2" xfId="48291" xr:uid="{00000000-0005-0000-0000-00009ABC0000}"/>
    <cellStyle name="Vírgula 7 4 2 4 2 3 3 3" xfId="48292" xr:uid="{00000000-0005-0000-0000-00009BBC0000}"/>
    <cellStyle name="Vírgula 7 4 2 4 2 3 4" xfId="48293" xr:uid="{00000000-0005-0000-0000-00009CBC0000}"/>
    <cellStyle name="Vírgula 7 4 2 4 2 3 5" xfId="48294" xr:uid="{00000000-0005-0000-0000-00009DBC0000}"/>
    <cellStyle name="Vírgula 7 4 2 4 2 3 6" xfId="48295" xr:uid="{00000000-0005-0000-0000-00009EBC0000}"/>
    <cellStyle name="Vírgula 7 4 2 4 2 4" xfId="48296" xr:uid="{00000000-0005-0000-0000-00009FBC0000}"/>
    <cellStyle name="Vírgula 7 4 2 4 2 4 2" xfId="48297" xr:uid="{00000000-0005-0000-0000-0000A0BC0000}"/>
    <cellStyle name="Vírgula 7 4 2 4 2 4 3" xfId="48298" xr:uid="{00000000-0005-0000-0000-0000A1BC0000}"/>
    <cellStyle name="Vírgula 7 4 2 4 2 4 4" xfId="48299" xr:uid="{00000000-0005-0000-0000-0000A2BC0000}"/>
    <cellStyle name="Vírgula 7 4 2 4 2 5" xfId="48300" xr:uid="{00000000-0005-0000-0000-0000A3BC0000}"/>
    <cellStyle name="Vírgula 7 4 2 4 2 5 2" xfId="48301" xr:uid="{00000000-0005-0000-0000-0000A4BC0000}"/>
    <cellStyle name="Vírgula 7 4 2 4 2 5 3" xfId="48302" xr:uid="{00000000-0005-0000-0000-0000A5BC0000}"/>
    <cellStyle name="Vírgula 7 4 2 4 2 5 4" xfId="48303" xr:uid="{00000000-0005-0000-0000-0000A6BC0000}"/>
    <cellStyle name="Vírgula 7 4 2 4 2 6" xfId="48304" xr:uid="{00000000-0005-0000-0000-0000A7BC0000}"/>
    <cellStyle name="Vírgula 7 4 2 4 2 6 2" xfId="48305" xr:uid="{00000000-0005-0000-0000-0000A8BC0000}"/>
    <cellStyle name="Vírgula 7 4 2 4 2 6 3" xfId="48306" xr:uid="{00000000-0005-0000-0000-0000A9BC0000}"/>
    <cellStyle name="Vírgula 7 4 2 4 2 6 4" xfId="48307" xr:uid="{00000000-0005-0000-0000-0000AABC0000}"/>
    <cellStyle name="Vírgula 7 4 2 4 2 7" xfId="48308" xr:uid="{00000000-0005-0000-0000-0000ABBC0000}"/>
    <cellStyle name="Vírgula 7 4 2 4 2 7 2" xfId="48309" xr:uid="{00000000-0005-0000-0000-0000ACBC0000}"/>
    <cellStyle name="Vírgula 7 4 2 4 2 7 3" xfId="48310" xr:uid="{00000000-0005-0000-0000-0000ADBC0000}"/>
    <cellStyle name="Vírgula 7 4 2 4 2 8" xfId="48311" xr:uid="{00000000-0005-0000-0000-0000AEBC0000}"/>
    <cellStyle name="Vírgula 7 4 2 4 2 9" xfId="48312" xr:uid="{00000000-0005-0000-0000-0000AFBC0000}"/>
    <cellStyle name="Vírgula 7 4 2 4 3" xfId="48313" xr:uid="{00000000-0005-0000-0000-0000B0BC0000}"/>
    <cellStyle name="Vírgula 7 4 2 4 3 2" xfId="48314" xr:uid="{00000000-0005-0000-0000-0000B1BC0000}"/>
    <cellStyle name="Vírgula 7 4 2 4 3 2 2" xfId="48315" xr:uid="{00000000-0005-0000-0000-0000B2BC0000}"/>
    <cellStyle name="Vírgula 7 4 2 4 3 2 2 2" xfId="48316" xr:uid="{00000000-0005-0000-0000-0000B3BC0000}"/>
    <cellStyle name="Vírgula 7 4 2 4 3 2 2 3" xfId="48317" xr:uid="{00000000-0005-0000-0000-0000B4BC0000}"/>
    <cellStyle name="Vírgula 7 4 2 4 3 2 2 4" xfId="48318" xr:uid="{00000000-0005-0000-0000-0000B5BC0000}"/>
    <cellStyle name="Vírgula 7 4 2 4 3 2 3" xfId="48319" xr:uid="{00000000-0005-0000-0000-0000B6BC0000}"/>
    <cellStyle name="Vírgula 7 4 2 4 3 2 3 2" xfId="48320" xr:uid="{00000000-0005-0000-0000-0000B7BC0000}"/>
    <cellStyle name="Vírgula 7 4 2 4 3 2 3 3" xfId="48321" xr:uid="{00000000-0005-0000-0000-0000B8BC0000}"/>
    <cellStyle name="Vírgula 7 4 2 4 3 2 4" xfId="48322" xr:uid="{00000000-0005-0000-0000-0000B9BC0000}"/>
    <cellStyle name="Vírgula 7 4 2 4 3 2 5" xfId="48323" xr:uid="{00000000-0005-0000-0000-0000BABC0000}"/>
    <cellStyle name="Vírgula 7 4 2 4 3 2 6" xfId="48324" xr:uid="{00000000-0005-0000-0000-0000BBBC0000}"/>
    <cellStyle name="Vírgula 7 4 2 4 3 3" xfId="48325" xr:uid="{00000000-0005-0000-0000-0000BCBC0000}"/>
    <cellStyle name="Vírgula 7 4 2 4 3 3 2" xfId="48326" xr:uid="{00000000-0005-0000-0000-0000BDBC0000}"/>
    <cellStyle name="Vírgula 7 4 2 4 3 3 3" xfId="48327" xr:uid="{00000000-0005-0000-0000-0000BEBC0000}"/>
    <cellStyle name="Vírgula 7 4 2 4 3 3 4" xfId="48328" xr:uid="{00000000-0005-0000-0000-0000BFBC0000}"/>
    <cellStyle name="Vírgula 7 4 2 4 3 4" xfId="48329" xr:uid="{00000000-0005-0000-0000-0000C0BC0000}"/>
    <cellStyle name="Vírgula 7 4 2 4 3 4 2" xfId="48330" xr:uid="{00000000-0005-0000-0000-0000C1BC0000}"/>
    <cellStyle name="Vírgula 7 4 2 4 3 4 3" xfId="48331" xr:uid="{00000000-0005-0000-0000-0000C2BC0000}"/>
    <cellStyle name="Vírgula 7 4 2 4 3 4 4" xfId="48332" xr:uid="{00000000-0005-0000-0000-0000C3BC0000}"/>
    <cellStyle name="Vírgula 7 4 2 4 3 5" xfId="48333" xr:uid="{00000000-0005-0000-0000-0000C4BC0000}"/>
    <cellStyle name="Vírgula 7 4 2 4 3 5 2" xfId="48334" xr:uid="{00000000-0005-0000-0000-0000C5BC0000}"/>
    <cellStyle name="Vírgula 7 4 2 4 3 5 3" xfId="48335" xr:uid="{00000000-0005-0000-0000-0000C6BC0000}"/>
    <cellStyle name="Vírgula 7 4 2 4 3 5 4" xfId="48336" xr:uid="{00000000-0005-0000-0000-0000C7BC0000}"/>
    <cellStyle name="Vírgula 7 4 2 4 3 6" xfId="48337" xr:uid="{00000000-0005-0000-0000-0000C8BC0000}"/>
    <cellStyle name="Vírgula 7 4 2 4 3 6 2" xfId="48338" xr:uid="{00000000-0005-0000-0000-0000C9BC0000}"/>
    <cellStyle name="Vírgula 7 4 2 4 3 6 3" xfId="48339" xr:uid="{00000000-0005-0000-0000-0000CABC0000}"/>
    <cellStyle name="Vírgula 7 4 2 4 3 7" xfId="48340" xr:uid="{00000000-0005-0000-0000-0000CBBC0000}"/>
    <cellStyle name="Vírgula 7 4 2 4 3 8" xfId="48341" xr:uid="{00000000-0005-0000-0000-0000CCBC0000}"/>
    <cellStyle name="Vírgula 7 4 2 4 3 9" xfId="48342" xr:uid="{00000000-0005-0000-0000-0000CDBC0000}"/>
    <cellStyle name="Vírgula 7 4 2 4 4" xfId="48343" xr:uid="{00000000-0005-0000-0000-0000CEBC0000}"/>
    <cellStyle name="Vírgula 7 4 2 4 4 2" xfId="48344" xr:uid="{00000000-0005-0000-0000-0000CFBC0000}"/>
    <cellStyle name="Vírgula 7 4 2 4 4 2 2" xfId="48345" xr:uid="{00000000-0005-0000-0000-0000D0BC0000}"/>
    <cellStyle name="Vírgula 7 4 2 4 4 2 3" xfId="48346" xr:uid="{00000000-0005-0000-0000-0000D1BC0000}"/>
    <cellStyle name="Vírgula 7 4 2 4 4 2 4" xfId="48347" xr:uid="{00000000-0005-0000-0000-0000D2BC0000}"/>
    <cellStyle name="Vírgula 7 4 2 4 4 3" xfId="48348" xr:uid="{00000000-0005-0000-0000-0000D3BC0000}"/>
    <cellStyle name="Vírgula 7 4 2 4 4 3 2" xfId="48349" xr:uid="{00000000-0005-0000-0000-0000D4BC0000}"/>
    <cellStyle name="Vírgula 7 4 2 4 4 3 3" xfId="48350" xr:uid="{00000000-0005-0000-0000-0000D5BC0000}"/>
    <cellStyle name="Vírgula 7 4 2 4 4 4" xfId="48351" xr:uid="{00000000-0005-0000-0000-0000D6BC0000}"/>
    <cellStyle name="Vírgula 7 4 2 4 4 5" xfId="48352" xr:uid="{00000000-0005-0000-0000-0000D7BC0000}"/>
    <cellStyle name="Vírgula 7 4 2 4 4 6" xfId="48353" xr:uid="{00000000-0005-0000-0000-0000D8BC0000}"/>
    <cellStyle name="Vírgula 7 4 2 4 5" xfId="48354" xr:uid="{00000000-0005-0000-0000-0000D9BC0000}"/>
    <cellStyle name="Vírgula 7 4 2 4 5 2" xfId="48355" xr:uid="{00000000-0005-0000-0000-0000DABC0000}"/>
    <cellStyle name="Vírgula 7 4 2 4 5 3" xfId="48356" xr:uid="{00000000-0005-0000-0000-0000DBBC0000}"/>
    <cellStyle name="Vírgula 7 4 2 4 5 4" xfId="48357" xr:uid="{00000000-0005-0000-0000-0000DCBC0000}"/>
    <cellStyle name="Vírgula 7 4 2 4 6" xfId="48358" xr:uid="{00000000-0005-0000-0000-0000DDBC0000}"/>
    <cellStyle name="Vírgula 7 4 2 4 6 2" xfId="48359" xr:uid="{00000000-0005-0000-0000-0000DEBC0000}"/>
    <cellStyle name="Vírgula 7 4 2 4 6 3" xfId="48360" xr:uid="{00000000-0005-0000-0000-0000DFBC0000}"/>
    <cellStyle name="Vírgula 7 4 2 4 6 4" xfId="48361" xr:uid="{00000000-0005-0000-0000-0000E0BC0000}"/>
    <cellStyle name="Vírgula 7 4 2 4 7" xfId="48362" xr:uid="{00000000-0005-0000-0000-0000E1BC0000}"/>
    <cellStyle name="Vírgula 7 4 2 4 7 2" xfId="48363" xr:uid="{00000000-0005-0000-0000-0000E2BC0000}"/>
    <cellStyle name="Vírgula 7 4 2 4 7 3" xfId="48364" xr:uid="{00000000-0005-0000-0000-0000E3BC0000}"/>
    <cellStyle name="Vírgula 7 4 2 4 7 4" xfId="48365" xr:uid="{00000000-0005-0000-0000-0000E4BC0000}"/>
    <cellStyle name="Vírgula 7 4 2 4 8" xfId="48366" xr:uid="{00000000-0005-0000-0000-0000E5BC0000}"/>
    <cellStyle name="Vírgula 7 4 2 4 8 2" xfId="48367" xr:uid="{00000000-0005-0000-0000-0000E6BC0000}"/>
    <cellStyle name="Vírgula 7 4 2 4 8 3" xfId="48368" xr:uid="{00000000-0005-0000-0000-0000E7BC0000}"/>
    <cellStyle name="Vírgula 7 4 2 4 9" xfId="48369" xr:uid="{00000000-0005-0000-0000-0000E8BC0000}"/>
    <cellStyle name="Vírgula 7 4 2 5" xfId="48370" xr:uid="{00000000-0005-0000-0000-0000E9BC0000}"/>
    <cellStyle name="Vírgula 7 4 2 5 10" xfId="48371" xr:uid="{00000000-0005-0000-0000-0000EABC0000}"/>
    <cellStyle name="Vírgula 7 4 2 5 2" xfId="48372" xr:uid="{00000000-0005-0000-0000-0000EBBC0000}"/>
    <cellStyle name="Vírgula 7 4 2 5 2 2" xfId="48373" xr:uid="{00000000-0005-0000-0000-0000ECBC0000}"/>
    <cellStyle name="Vírgula 7 4 2 5 2 2 2" xfId="48374" xr:uid="{00000000-0005-0000-0000-0000EDBC0000}"/>
    <cellStyle name="Vírgula 7 4 2 5 2 2 2 2" xfId="48375" xr:uid="{00000000-0005-0000-0000-0000EEBC0000}"/>
    <cellStyle name="Vírgula 7 4 2 5 2 2 2 3" xfId="48376" xr:uid="{00000000-0005-0000-0000-0000EFBC0000}"/>
    <cellStyle name="Vírgula 7 4 2 5 2 2 2 4" xfId="48377" xr:uid="{00000000-0005-0000-0000-0000F0BC0000}"/>
    <cellStyle name="Vírgula 7 4 2 5 2 2 3" xfId="48378" xr:uid="{00000000-0005-0000-0000-0000F1BC0000}"/>
    <cellStyle name="Vírgula 7 4 2 5 2 2 3 2" xfId="48379" xr:uid="{00000000-0005-0000-0000-0000F2BC0000}"/>
    <cellStyle name="Vírgula 7 4 2 5 2 2 3 3" xfId="48380" xr:uid="{00000000-0005-0000-0000-0000F3BC0000}"/>
    <cellStyle name="Vírgula 7 4 2 5 2 2 4" xfId="48381" xr:uid="{00000000-0005-0000-0000-0000F4BC0000}"/>
    <cellStyle name="Vírgula 7 4 2 5 2 2 5" xfId="48382" xr:uid="{00000000-0005-0000-0000-0000F5BC0000}"/>
    <cellStyle name="Vírgula 7 4 2 5 2 2 6" xfId="48383" xr:uid="{00000000-0005-0000-0000-0000F6BC0000}"/>
    <cellStyle name="Vírgula 7 4 2 5 2 3" xfId="48384" xr:uid="{00000000-0005-0000-0000-0000F7BC0000}"/>
    <cellStyle name="Vírgula 7 4 2 5 2 3 2" xfId="48385" xr:uid="{00000000-0005-0000-0000-0000F8BC0000}"/>
    <cellStyle name="Vírgula 7 4 2 5 2 3 3" xfId="48386" xr:uid="{00000000-0005-0000-0000-0000F9BC0000}"/>
    <cellStyle name="Vírgula 7 4 2 5 2 3 4" xfId="48387" xr:uid="{00000000-0005-0000-0000-0000FABC0000}"/>
    <cellStyle name="Vírgula 7 4 2 5 2 4" xfId="48388" xr:uid="{00000000-0005-0000-0000-0000FBBC0000}"/>
    <cellStyle name="Vírgula 7 4 2 5 2 4 2" xfId="48389" xr:uid="{00000000-0005-0000-0000-0000FCBC0000}"/>
    <cellStyle name="Vírgula 7 4 2 5 2 4 3" xfId="48390" xr:uid="{00000000-0005-0000-0000-0000FDBC0000}"/>
    <cellStyle name="Vírgula 7 4 2 5 2 4 4" xfId="48391" xr:uid="{00000000-0005-0000-0000-0000FEBC0000}"/>
    <cellStyle name="Vírgula 7 4 2 5 2 5" xfId="48392" xr:uid="{00000000-0005-0000-0000-0000FFBC0000}"/>
    <cellStyle name="Vírgula 7 4 2 5 2 5 2" xfId="48393" xr:uid="{00000000-0005-0000-0000-000000BD0000}"/>
    <cellStyle name="Vírgula 7 4 2 5 2 5 3" xfId="48394" xr:uid="{00000000-0005-0000-0000-000001BD0000}"/>
    <cellStyle name="Vírgula 7 4 2 5 2 5 4" xfId="48395" xr:uid="{00000000-0005-0000-0000-000002BD0000}"/>
    <cellStyle name="Vírgula 7 4 2 5 2 6" xfId="48396" xr:uid="{00000000-0005-0000-0000-000003BD0000}"/>
    <cellStyle name="Vírgula 7 4 2 5 2 6 2" xfId="48397" xr:uid="{00000000-0005-0000-0000-000004BD0000}"/>
    <cellStyle name="Vírgula 7 4 2 5 2 6 3" xfId="48398" xr:uid="{00000000-0005-0000-0000-000005BD0000}"/>
    <cellStyle name="Vírgula 7 4 2 5 2 7" xfId="48399" xr:uid="{00000000-0005-0000-0000-000006BD0000}"/>
    <cellStyle name="Vírgula 7 4 2 5 2 8" xfId="48400" xr:uid="{00000000-0005-0000-0000-000007BD0000}"/>
    <cellStyle name="Vírgula 7 4 2 5 2 9" xfId="48401" xr:uid="{00000000-0005-0000-0000-000008BD0000}"/>
    <cellStyle name="Vírgula 7 4 2 5 3" xfId="48402" xr:uid="{00000000-0005-0000-0000-000009BD0000}"/>
    <cellStyle name="Vírgula 7 4 2 5 3 2" xfId="48403" xr:uid="{00000000-0005-0000-0000-00000ABD0000}"/>
    <cellStyle name="Vírgula 7 4 2 5 3 2 2" xfId="48404" xr:uid="{00000000-0005-0000-0000-00000BBD0000}"/>
    <cellStyle name="Vírgula 7 4 2 5 3 2 3" xfId="48405" xr:uid="{00000000-0005-0000-0000-00000CBD0000}"/>
    <cellStyle name="Vírgula 7 4 2 5 3 2 4" xfId="48406" xr:uid="{00000000-0005-0000-0000-00000DBD0000}"/>
    <cellStyle name="Vírgula 7 4 2 5 3 3" xfId="48407" xr:uid="{00000000-0005-0000-0000-00000EBD0000}"/>
    <cellStyle name="Vírgula 7 4 2 5 3 3 2" xfId="48408" xr:uid="{00000000-0005-0000-0000-00000FBD0000}"/>
    <cellStyle name="Vírgula 7 4 2 5 3 3 3" xfId="48409" xr:uid="{00000000-0005-0000-0000-000010BD0000}"/>
    <cellStyle name="Vírgula 7 4 2 5 3 4" xfId="48410" xr:uid="{00000000-0005-0000-0000-000011BD0000}"/>
    <cellStyle name="Vírgula 7 4 2 5 3 5" xfId="48411" xr:uid="{00000000-0005-0000-0000-000012BD0000}"/>
    <cellStyle name="Vírgula 7 4 2 5 3 6" xfId="48412" xr:uid="{00000000-0005-0000-0000-000013BD0000}"/>
    <cellStyle name="Vírgula 7 4 2 5 4" xfId="48413" xr:uid="{00000000-0005-0000-0000-000014BD0000}"/>
    <cellStyle name="Vírgula 7 4 2 5 4 2" xfId="48414" xr:uid="{00000000-0005-0000-0000-000015BD0000}"/>
    <cellStyle name="Vírgula 7 4 2 5 4 3" xfId="48415" xr:uid="{00000000-0005-0000-0000-000016BD0000}"/>
    <cellStyle name="Vírgula 7 4 2 5 4 4" xfId="48416" xr:uid="{00000000-0005-0000-0000-000017BD0000}"/>
    <cellStyle name="Vírgula 7 4 2 5 5" xfId="48417" xr:uid="{00000000-0005-0000-0000-000018BD0000}"/>
    <cellStyle name="Vírgula 7 4 2 5 5 2" xfId="48418" xr:uid="{00000000-0005-0000-0000-000019BD0000}"/>
    <cellStyle name="Vírgula 7 4 2 5 5 3" xfId="48419" xr:uid="{00000000-0005-0000-0000-00001ABD0000}"/>
    <cellStyle name="Vírgula 7 4 2 5 5 4" xfId="48420" xr:uid="{00000000-0005-0000-0000-00001BBD0000}"/>
    <cellStyle name="Vírgula 7 4 2 5 6" xfId="48421" xr:uid="{00000000-0005-0000-0000-00001CBD0000}"/>
    <cellStyle name="Vírgula 7 4 2 5 6 2" xfId="48422" xr:uid="{00000000-0005-0000-0000-00001DBD0000}"/>
    <cellStyle name="Vírgula 7 4 2 5 6 3" xfId="48423" xr:uid="{00000000-0005-0000-0000-00001EBD0000}"/>
    <cellStyle name="Vírgula 7 4 2 5 6 4" xfId="48424" xr:uid="{00000000-0005-0000-0000-00001FBD0000}"/>
    <cellStyle name="Vírgula 7 4 2 5 7" xfId="48425" xr:uid="{00000000-0005-0000-0000-000020BD0000}"/>
    <cellStyle name="Vírgula 7 4 2 5 7 2" xfId="48426" xr:uid="{00000000-0005-0000-0000-000021BD0000}"/>
    <cellStyle name="Vírgula 7 4 2 5 7 3" xfId="48427" xr:uid="{00000000-0005-0000-0000-000022BD0000}"/>
    <cellStyle name="Vírgula 7 4 2 5 8" xfId="48428" xr:uid="{00000000-0005-0000-0000-000023BD0000}"/>
    <cellStyle name="Vírgula 7 4 2 5 9" xfId="48429" xr:uid="{00000000-0005-0000-0000-000024BD0000}"/>
    <cellStyle name="Vírgula 7 4 2 6" xfId="48430" xr:uid="{00000000-0005-0000-0000-000025BD0000}"/>
    <cellStyle name="Vírgula 7 4 2 6 2" xfId="48431" xr:uid="{00000000-0005-0000-0000-000026BD0000}"/>
    <cellStyle name="Vírgula 7 4 2 6 2 2" xfId="48432" xr:uid="{00000000-0005-0000-0000-000027BD0000}"/>
    <cellStyle name="Vírgula 7 4 2 6 2 2 2" xfId="48433" xr:uid="{00000000-0005-0000-0000-000028BD0000}"/>
    <cellStyle name="Vírgula 7 4 2 6 2 2 3" xfId="48434" xr:uid="{00000000-0005-0000-0000-000029BD0000}"/>
    <cellStyle name="Vírgula 7 4 2 6 2 2 4" xfId="48435" xr:uid="{00000000-0005-0000-0000-00002ABD0000}"/>
    <cellStyle name="Vírgula 7 4 2 6 2 3" xfId="48436" xr:uid="{00000000-0005-0000-0000-00002BBD0000}"/>
    <cellStyle name="Vírgula 7 4 2 6 2 3 2" xfId="48437" xr:uid="{00000000-0005-0000-0000-00002CBD0000}"/>
    <cellStyle name="Vírgula 7 4 2 6 2 3 3" xfId="48438" xr:uid="{00000000-0005-0000-0000-00002DBD0000}"/>
    <cellStyle name="Vírgula 7 4 2 6 2 4" xfId="48439" xr:uid="{00000000-0005-0000-0000-00002EBD0000}"/>
    <cellStyle name="Vírgula 7 4 2 6 2 5" xfId="48440" xr:uid="{00000000-0005-0000-0000-00002FBD0000}"/>
    <cellStyle name="Vírgula 7 4 2 6 2 6" xfId="48441" xr:uid="{00000000-0005-0000-0000-000030BD0000}"/>
    <cellStyle name="Vírgula 7 4 2 6 3" xfId="48442" xr:uid="{00000000-0005-0000-0000-000031BD0000}"/>
    <cellStyle name="Vírgula 7 4 2 6 3 2" xfId="48443" xr:uid="{00000000-0005-0000-0000-000032BD0000}"/>
    <cellStyle name="Vírgula 7 4 2 6 3 3" xfId="48444" xr:uid="{00000000-0005-0000-0000-000033BD0000}"/>
    <cellStyle name="Vírgula 7 4 2 6 3 4" xfId="48445" xr:uid="{00000000-0005-0000-0000-000034BD0000}"/>
    <cellStyle name="Vírgula 7 4 2 6 4" xfId="48446" xr:uid="{00000000-0005-0000-0000-000035BD0000}"/>
    <cellStyle name="Vírgula 7 4 2 6 4 2" xfId="48447" xr:uid="{00000000-0005-0000-0000-000036BD0000}"/>
    <cellStyle name="Vírgula 7 4 2 6 4 3" xfId="48448" xr:uid="{00000000-0005-0000-0000-000037BD0000}"/>
    <cellStyle name="Vírgula 7 4 2 6 4 4" xfId="48449" xr:uid="{00000000-0005-0000-0000-000038BD0000}"/>
    <cellStyle name="Vírgula 7 4 2 6 5" xfId="48450" xr:uid="{00000000-0005-0000-0000-000039BD0000}"/>
    <cellStyle name="Vírgula 7 4 2 6 5 2" xfId="48451" xr:uid="{00000000-0005-0000-0000-00003ABD0000}"/>
    <cellStyle name="Vírgula 7 4 2 6 5 3" xfId="48452" xr:uid="{00000000-0005-0000-0000-00003BBD0000}"/>
    <cellStyle name="Vírgula 7 4 2 6 5 4" xfId="48453" xr:uid="{00000000-0005-0000-0000-00003CBD0000}"/>
    <cellStyle name="Vírgula 7 4 2 6 6" xfId="48454" xr:uid="{00000000-0005-0000-0000-00003DBD0000}"/>
    <cellStyle name="Vírgula 7 4 2 6 6 2" xfId="48455" xr:uid="{00000000-0005-0000-0000-00003EBD0000}"/>
    <cellStyle name="Vírgula 7 4 2 6 6 3" xfId="48456" xr:uid="{00000000-0005-0000-0000-00003FBD0000}"/>
    <cellStyle name="Vírgula 7 4 2 6 7" xfId="48457" xr:uid="{00000000-0005-0000-0000-000040BD0000}"/>
    <cellStyle name="Vírgula 7 4 2 6 8" xfId="48458" xr:uid="{00000000-0005-0000-0000-000041BD0000}"/>
    <cellStyle name="Vírgula 7 4 2 6 9" xfId="48459" xr:uid="{00000000-0005-0000-0000-000042BD0000}"/>
    <cellStyle name="Vírgula 7 4 2 7" xfId="48460" xr:uid="{00000000-0005-0000-0000-000043BD0000}"/>
    <cellStyle name="Vírgula 7 4 2 7 2" xfId="48461" xr:uid="{00000000-0005-0000-0000-000044BD0000}"/>
    <cellStyle name="Vírgula 7 4 2 7 2 2" xfId="48462" xr:uid="{00000000-0005-0000-0000-000045BD0000}"/>
    <cellStyle name="Vírgula 7 4 2 7 2 2 2" xfId="48463" xr:uid="{00000000-0005-0000-0000-000046BD0000}"/>
    <cellStyle name="Vírgula 7 4 2 7 2 2 3" xfId="48464" xr:uid="{00000000-0005-0000-0000-000047BD0000}"/>
    <cellStyle name="Vírgula 7 4 2 7 2 2 4" xfId="48465" xr:uid="{00000000-0005-0000-0000-000048BD0000}"/>
    <cellStyle name="Vírgula 7 4 2 7 2 3" xfId="48466" xr:uid="{00000000-0005-0000-0000-000049BD0000}"/>
    <cellStyle name="Vírgula 7 4 2 7 2 3 2" xfId="48467" xr:uid="{00000000-0005-0000-0000-00004ABD0000}"/>
    <cellStyle name="Vírgula 7 4 2 7 2 3 3" xfId="48468" xr:uid="{00000000-0005-0000-0000-00004BBD0000}"/>
    <cellStyle name="Vírgula 7 4 2 7 2 4" xfId="48469" xr:uid="{00000000-0005-0000-0000-00004CBD0000}"/>
    <cellStyle name="Vírgula 7 4 2 7 2 5" xfId="48470" xr:uid="{00000000-0005-0000-0000-00004DBD0000}"/>
    <cellStyle name="Vírgula 7 4 2 7 2 6" xfId="48471" xr:uid="{00000000-0005-0000-0000-00004EBD0000}"/>
    <cellStyle name="Vírgula 7 4 2 7 3" xfId="48472" xr:uid="{00000000-0005-0000-0000-00004FBD0000}"/>
    <cellStyle name="Vírgula 7 4 2 7 3 2" xfId="48473" xr:uid="{00000000-0005-0000-0000-000050BD0000}"/>
    <cellStyle name="Vírgula 7 4 2 7 3 3" xfId="48474" xr:uid="{00000000-0005-0000-0000-000051BD0000}"/>
    <cellStyle name="Vírgula 7 4 2 7 3 4" xfId="48475" xr:uid="{00000000-0005-0000-0000-000052BD0000}"/>
    <cellStyle name="Vírgula 7 4 2 7 4" xfId="48476" xr:uid="{00000000-0005-0000-0000-000053BD0000}"/>
    <cellStyle name="Vírgula 7 4 2 7 4 2" xfId="48477" xr:uid="{00000000-0005-0000-0000-000054BD0000}"/>
    <cellStyle name="Vírgula 7 4 2 7 4 3" xfId="48478" xr:uid="{00000000-0005-0000-0000-000055BD0000}"/>
    <cellStyle name="Vírgula 7 4 2 7 4 4" xfId="48479" xr:uid="{00000000-0005-0000-0000-000056BD0000}"/>
    <cellStyle name="Vírgula 7 4 2 7 5" xfId="48480" xr:uid="{00000000-0005-0000-0000-000057BD0000}"/>
    <cellStyle name="Vírgula 7 4 2 7 5 2" xfId="48481" xr:uid="{00000000-0005-0000-0000-000058BD0000}"/>
    <cellStyle name="Vírgula 7 4 2 7 5 3" xfId="48482" xr:uid="{00000000-0005-0000-0000-000059BD0000}"/>
    <cellStyle name="Vírgula 7 4 2 7 5 4" xfId="48483" xr:uid="{00000000-0005-0000-0000-00005ABD0000}"/>
    <cellStyle name="Vírgula 7 4 2 7 6" xfId="48484" xr:uid="{00000000-0005-0000-0000-00005BBD0000}"/>
    <cellStyle name="Vírgula 7 4 2 7 6 2" xfId="48485" xr:uid="{00000000-0005-0000-0000-00005CBD0000}"/>
    <cellStyle name="Vírgula 7 4 2 7 6 3" xfId="48486" xr:uid="{00000000-0005-0000-0000-00005DBD0000}"/>
    <cellStyle name="Vírgula 7 4 2 7 7" xfId="48487" xr:uid="{00000000-0005-0000-0000-00005EBD0000}"/>
    <cellStyle name="Vírgula 7 4 2 7 8" xfId="48488" xr:uid="{00000000-0005-0000-0000-00005FBD0000}"/>
    <cellStyle name="Vírgula 7 4 2 7 9" xfId="48489" xr:uid="{00000000-0005-0000-0000-000060BD0000}"/>
    <cellStyle name="Vírgula 7 4 2 8" xfId="48490" xr:uid="{00000000-0005-0000-0000-000061BD0000}"/>
    <cellStyle name="Vírgula 7 4 2 8 2" xfId="48491" xr:uid="{00000000-0005-0000-0000-000062BD0000}"/>
    <cellStyle name="Vírgula 7 4 2 8 2 2" xfId="48492" xr:uid="{00000000-0005-0000-0000-000063BD0000}"/>
    <cellStyle name="Vírgula 7 4 2 8 2 2 2" xfId="48493" xr:uid="{00000000-0005-0000-0000-000064BD0000}"/>
    <cellStyle name="Vírgula 7 4 2 8 2 2 3" xfId="48494" xr:uid="{00000000-0005-0000-0000-000065BD0000}"/>
    <cellStyle name="Vírgula 7 4 2 8 2 2 4" xfId="48495" xr:uid="{00000000-0005-0000-0000-000066BD0000}"/>
    <cellStyle name="Vírgula 7 4 2 8 2 3" xfId="48496" xr:uid="{00000000-0005-0000-0000-000067BD0000}"/>
    <cellStyle name="Vírgula 7 4 2 8 2 3 2" xfId="48497" xr:uid="{00000000-0005-0000-0000-000068BD0000}"/>
    <cellStyle name="Vírgula 7 4 2 8 2 3 3" xfId="48498" xr:uid="{00000000-0005-0000-0000-000069BD0000}"/>
    <cellStyle name="Vírgula 7 4 2 8 2 4" xfId="48499" xr:uid="{00000000-0005-0000-0000-00006ABD0000}"/>
    <cellStyle name="Vírgula 7 4 2 8 2 5" xfId="48500" xr:uid="{00000000-0005-0000-0000-00006BBD0000}"/>
    <cellStyle name="Vírgula 7 4 2 8 2 6" xfId="48501" xr:uid="{00000000-0005-0000-0000-00006CBD0000}"/>
    <cellStyle name="Vírgula 7 4 2 8 3" xfId="48502" xr:uid="{00000000-0005-0000-0000-00006DBD0000}"/>
    <cellStyle name="Vírgula 7 4 2 8 3 2" xfId="48503" xr:uid="{00000000-0005-0000-0000-00006EBD0000}"/>
    <cellStyle name="Vírgula 7 4 2 8 3 3" xfId="48504" xr:uid="{00000000-0005-0000-0000-00006FBD0000}"/>
    <cellStyle name="Vírgula 7 4 2 8 3 4" xfId="48505" xr:uid="{00000000-0005-0000-0000-000070BD0000}"/>
    <cellStyle name="Vírgula 7 4 2 8 4" xfId="48506" xr:uid="{00000000-0005-0000-0000-000071BD0000}"/>
    <cellStyle name="Vírgula 7 4 2 8 4 2" xfId="48507" xr:uid="{00000000-0005-0000-0000-000072BD0000}"/>
    <cellStyle name="Vírgula 7 4 2 8 4 3" xfId="48508" xr:uid="{00000000-0005-0000-0000-000073BD0000}"/>
    <cellStyle name="Vírgula 7 4 2 8 4 4" xfId="48509" xr:uid="{00000000-0005-0000-0000-000074BD0000}"/>
    <cellStyle name="Vírgula 7 4 2 8 5" xfId="48510" xr:uid="{00000000-0005-0000-0000-000075BD0000}"/>
    <cellStyle name="Vírgula 7 4 2 8 5 2" xfId="48511" xr:uid="{00000000-0005-0000-0000-000076BD0000}"/>
    <cellStyle name="Vírgula 7 4 2 8 5 3" xfId="48512" xr:uid="{00000000-0005-0000-0000-000077BD0000}"/>
    <cellStyle name="Vírgula 7 4 2 8 6" xfId="48513" xr:uid="{00000000-0005-0000-0000-000078BD0000}"/>
    <cellStyle name="Vírgula 7 4 2 8 7" xfId="48514" xr:uid="{00000000-0005-0000-0000-000079BD0000}"/>
    <cellStyle name="Vírgula 7 4 2 8 8" xfId="48515" xr:uid="{00000000-0005-0000-0000-00007ABD0000}"/>
    <cellStyle name="Vírgula 7 4 2 9" xfId="48516" xr:uid="{00000000-0005-0000-0000-00007BBD0000}"/>
    <cellStyle name="Vírgula 7 4 2 9 2" xfId="48517" xr:uid="{00000000-0005-0000-0000-00007CBD0000}"/>
    <cellStyle name="Vírgula 7 4 2 9 2 2" xfId="48518" xr:uid="{00000000-0005-0000-0000-00007DBD0000}"/>
    <cellStyle name="Vírgula 7 4 2 9 2 3" xfId="48519" xr:uid="{00000000-0005-0000-0000-00007EBD0000}"/>
    <cellStyle name="Vírgula 7 4 2 9 2 4" xfId="48520" xr:uid="{00000000-0005-0000-0000-00007FBD0000}"/>
    <cellStyle name="Vírgula 7 4 2 9 3" xfId="48521" xr:uid="{00000000-0005-0000-0000-000080BD0000}"/>
    <cellStyle name="Vírgula 7 4 2 9 3 2" xfId="48522" xr:uid="{00000000-0005-0000-0000-000081BD0000}"/>
    <cellStyle name="Vírgula 7 4 2 9 3 3" xfId="48523" xr:uid="{00000000-0005-0000-0000-000082BD0000}"/>
    <cellStyle name="Vírgula 7 4 2 9 4" xfId="48524" xr:uid="{00000000-0005-0000-0000-000083BD0000}"/>
    <cellStyle name="Vírgula 7 4 2 9 5" xfId="48525" xr:uid="{00000000-0005-0000-0000-000084BD0000}"/>
    <cellStyle name="Vírgula 7 4 2 9 6" xfId="48526" xr:uid="{00000000-0005-0000-0000-000085BD0000}"/>
    <cellStyle name="Vírgula 7 4 3" xfId="340" xr:uid="{00000000-0005-0000-0000-000086BD0000}"/>
    <cellStyle name="Vírgula 7 4 3 10" xfId="48527" xr:uid="{00000000-0005-0000-0000-000087BD0000}"/>
    <cellStyle name="Vírgula 7 4 3 10 2" xfId="48528" xr:uid="{00000000-0005-0000-0000-000088BD0000}"/>
    <cellStyle name="Vírgula 7 4 3 10 3" xfId="48529" xr:uid="{00000000-0005-0000-0000-000089BD0000}"/>
    <cellStyle name="Vírgula 7 4 3 10 4" xfId="48530" xr:uid="{00000000-0005-0000-0000-00008ABD0000}"/>
    <cellStyle name="Vírgula 7 4 3 11" xfId="48531" xr:uid="{00000000-0005-0000-0000-00008BBD0000}"/>
    <cellStyle name="Vírgula 7 4 3 11 2" xfId="48532" xr:uid="{00000000-0005-0000-0000-00008CBD0000}"/>
    <cellStyle name="Vírgula 7 4 3 11 3" xfId="48533" xr:uid="{00000000-0005-0000-0000-00008DBD0000}"/>
    <cellStyle name="Vírgula 7 4 3 12" xfId="48534" xr:uid="{00000000-0005-0000-0000-00008EBD0000}"/>
    <cellStyle name="Vírgula 7 4 3 13" xfId="48535" xr:uid="{00000000-0005-0000-0000-00008FBD0000}"/>
    <cellStyle name="Vírgula 7 4 3 14" xfId="48536" xr:uid="{00000000-0005-0000-0000-000090BD0000}"/>
    <cellStyle name="Vírgula 7 4 3 2" xfId="48537" xr:uid="{00000000-0005-0000-0000-000091BD0000}"/>
    <cellStyle name="Vírgula 7 4 3 2 10" xfId="48538" xr:uid="{00000000-0005-0000-0000-000092BD0000}"/>
    <cellStyle name="Vírgula 7 4 3 2 11" xfId="48539" xr:uid="{00000000-0005-0000-0000-000093BD0000}"/>
    <cellStyle name="Vírgula 7 4 3 2 2" xfId="48540" xr:uid="{00000000-0005-0000-0000-000094BD0000}"/>
    <cellStyle name="Vírgula 7 4 3 2 2 10" xfId="48541" xr:uid="{00000000-0005-0000-0000-000095BD0000}"/>
    <cellStyle name="Vírgula 7 4 3 2 2 2" xfId="48542" xr:uid="{00000000-0005-0000-0000-000096BD0000}"/>
    <cellStyle name="Vírgula 7 4 3 2 2 2 2" xfId="48543" xr:uid="{00000000-0005-0000-0000-000097BD0000}"/>
    <cellStyle name="Vírgula 7 4 3 2 2 2 2 2" xfId="48544" xr:uid="{00000000-0005-0000-0000-000098BD0000}"/>
    <cellStyle name="Vírgula 7 4 3 2 2 2 2 2 2" xfId="48545" xr:uid="{00000000-0005-0000-0000-000099BD0000}"/>
    <cellStyle name="Vírgula 7 4 3 2 2 2 2 2 3" xfId="48546" xr:uid="{00000000-0005-0000-0000-00009ABD0000}"/>
    <cellStyle name="Vírgula 7 4 3 2 2 2 2 2 4" xfId="48547" xr:uid="{00000000-0005-0000-0000-00009BBD0000}"/>
    <cellStyle name="Vírgula 7 4 3 2 2 2 2 3" xfId="48548" xr:uid="{00000000-0005-0000-0000-00009CBD0000}"/>
    <cellStyle name="Vírgula 7 4 3 2 2 2 2 3 2" xfId="48549" xr:uid="{00000000-0005-0000-0000-00009DBD0000}"/>
    <cellStyle name="Vírgula 7 4 3 2 2 2 2 3 3" xfId="48550" xr:uid="{00000000-0005-0000-0000-00009EBD0000}"/>
    <cellStyle name="Vírgula 7 4 3 2 2 2 2 4" xfId="48551" xr:uid="{00000000-0005-0000-0000-00009FBD0000}"/>
    <cellStyle name="Vírgula 7 4 3 2 2 2 2 5" xfId="48552" xr:uid="{00000000-0005-0000-0000-0000A0BD0000}"/>
    <cellStyle name="Vírgula 7 4 3 2 2 2 2 6" xfId="48553" xr:uid="{00000000-0005-0000-0000-0000A1BD0000}"/>
    <cellStyle name="Vírgula 7 4 3 2 2 2 3" xfId="48554" xr:uid="{00000000-0005-0000-0000-0000A2BD0000}"/>
    <cellStyle name="Vírgula 7 4 3 2 2 2 3 2" xfId="48555" xr:uid="{00000000-0005-0000-0000-0000A3BD0000}"/>
    <cellStyle name="Vírgula 7 4 3 2 2 2 3 3" xfId="48556" xr:uid="{00000000-0005-0000-0000-0000A4BD0000}"/>
    <cellStyle name="Vírgula 7 4 3 2 2 2 3 4" xfId="48557" xr:uid="{00000000-0005-0000-0000-0000A5BD0000}"/>
    <cellStyle name="Vírgula 7 4 3 2 2 2 4" xfId="48558" xr:uid="{00000000-0005-0000-0000-0000A6BD0000}"/>
    <cellStyle name="Vírgula 7 4 3 2 2 2 4 2" xfId="48559" xr:uid="{00000000-0005-0000-0000-0000A7BD0000}"/>
    <cellStyle name="Vírgula 7 4 3 2 2 2 4 3" xfId="48560" xr:uid="{00000000-0005-0000-0000-0000A8BD0000}"/>
    <cellStyle name="Vírgula 7 4 3 2 2 2 4 4" xfId="48561" xr:uid="{00000000-0005-0000-0000-0000A9BD0000}"/>
    <cellStyle name="Vírgula 7 4 3 2 2 2 5" xfId="48562" xr:uid="{00000000-0005-0000-0000-0000AABD0000}"/>
    <cellStyle name="Vírgula 7 4 3 2 2 2 5 2" xfId="48563" xr:uid="{00000000-0005-0000-0000-0000ABBD0000}"/>
    <cellStyle name="Vírgula 7 4 3 2 2 2 5 3" xfId="48564" xr:uid="{00000000-0005-0000-0000-0000ACBD0000}"/>
    <cellStyle name="Vírgula 7 4 3 2 2 2 5 4" xfId="48565" xr:uid="{00000000-0005-0000-0000-0000ADBD0000}"/>
    <cellStyle name="Vírgula 7 4 3 2 2 2 6" xfId="48566" xr:uid="{00000000-0005-0000-0000-0000AEBD0000}"/>
    <cellStyle name="Vírgula 7 4 3 2 2 2 6 2" xfId="48567" xr:uid="{00000000-0005-0000-0000-0000AFBD0000}"/>
    <cellStyle name="Vírgula 7 4 3 2 2 2 6 3" xfId="48568" xr:uid="{00000000-0005-0000-0000-0000B0BD0000}"/>
    <cellStyle name="Vírgula 7 4 3 2 2 2 7" xfId="48569" xr:uid="{00000000-0005-0000-0000-0000B1BD0000}"/>
    <cellStyle name="Vírgula 7 4 3 2 2 2 8" xfId="48570" xr:uid="{00000000-0005-0000-0000-0000B2BD0000}"/>
    <cellStyle name="Vírgula 7 4 3 2 2 2 9" xfId="48571" xr:uid="{00000000-0005-0000-0000-0000B3BD0000}"/>
    <cellStyle name="Vírgula 7 4 3 2 2 3" xfId="48572" xr:uid="{00000000-0005-0000-0000-0000B4BD0000}"/>
    <cellStyle name="Vírgula 7 4 3 2 2 3 2" xfId="48573" xr:uid="{00000000-0005-0000-0000-0000B5BD0000}"/>
    <cellStyle name="Vírgula 7 4 3 2 2 3 2 2" xfId="48574" xr:uid="{00000000-0005-0000-0000-0000B6BD0000}"/>
    <cellStyle name="Vírgula 7 4 3 2 2 3 2 3" xfId="48575" xr:uid="{00000000-0005-0000-0000-0000B7BD0000}"/>
    <cellStyle name="Vírgula 7 4 3 2 2 3 2 4" xfId="48576" xr:uid="{00000000-0005-0000-0000-0000B8BD0000}"/>
    <cellStyle name="Vírgula 7 4 3 2 2 3 3" xfId="48577" xr:uid="{00000000-0005-0000-0000-0000B9BD0000}"/>
    <cellStyle name="Vírgula 7 4 3 2 2 3 3 2" xfId="48578" xr:uid="{00000000-0005-0000-0000-0000BABD0000}"/>
    <cellStyle name="Vírgula 7 4 3 2 2 3 3 3" xfId="48579" xr:uid="{00000000-0005-0000-0000-0000BBBD0000}"/>
    <cellStyle name="Vírgula 7 4 3 2 2 3 4" xfId="48580" xr:uid="{00000000-0005-0000-0000-0000BCBD0000}"/>
    <cellStyle name="Vírgula 7 4 3 2 2 3 5" xfId="48581" xr:uid="{00000000-0005-0000-0000-0000BDBD0000}"/>
    <cellStyle name="Vírgula 7 4 3 2 2 3 6" xfId="48582" xr:uid="{00000000-0005-0000-0000-0000BEBD0000}"/>
    <cellStyle name="Vírgula 7 4 3 2 2 4" xfId="48583" xr:uid="{00000000-0005-0000-0000-0000BFBD0000}"/>
    <cellStyle name="Vírgula 7 4 3 2 2 4 2" xfId="48584" xr:uid="{00000000-0005-0000-0000-0000C0BD0000}"/>
    <cellStyle name="Vírgula 7 4 3 2 2 4 3" xfId="48585" xr:uid="{00000000-0005-0000-0000-0000C1BD0000}"/>
    <cellStyle name="Vírgula 7 4 3 2 2 4 4" xfId="48586" xr:uid="{00000000-0005-0000-0000-0000C2BD0000}"/>
    <cellStyle name="Vírgula 7 4 3 2 2 5" xfId="48587" xr:uid="{00000000-0005-0000-0000-0000C3BD0000}"/>
    <cellStyle name="Vírgula 7 4 3 2 2 5 2" xfId="48588" xr:uid="{00000000-0005-0000-0000-0000C4BD0000}"/>
    <cellStyle name="Vírgula 7 4 3 2 2 5 3" xfId="48589" xr:uid="{00000000-0005-0000-0000-0000C5BD0000}"/>
    <cellStyle name="Vírgula 7 4 3 2 2 5 4" xfId="48590" xr:uid="{00000000-0005-0000-0000-0000C6BD0000}"/>
    <cellStyle name="Vírgula 7 4 3 2 2 6" xfId="48591" xr:uid="{00000000-0005-0000-0000-0000C7BD0000}"/>
    <cellStyle name="Vírgula 7 4 3 2 2 6 2" xfId="48592" xr:uid="{00000000-0005-0000-0000-0000C8BD0000}"/>
    <cellStyle name="Vírgula 7 4 3 2 2 6 3" xfId="48593" xr:uid="{00000000-0005-0000-0000-0000C9BD0000}"/>
    <cellStyle name="Vírgula 7 4 3 2 2 6 4" xfId="48594" xr:uid="{00000000-0005-0000-0000-0000CABD0000}"/>
    <cellStyle name="Vírgula 7 4 3 2 2 7" xfId="48595" xr:uid="{00000000-0005-0000-0000-0000CBBD0000}"/>
    <cellStyle name="Vírgula 7 4 3 2 2 7 2" xfId="48596" xr:uid="{00000000-0005-0000-0000-0000CCBD0000}"/>
    <cellStyle name="Vírgula 7 4 3 2 2 7 3" xfId="48597" xr:uid="{00000000-0005-0000-0000-0000CDBD0000}"/>
    <cellStyle name="Vírgula 7 4 3 2 2 8" xfId="48598" xr:uid="{00000000-0005-0000-0000-0000CEBD0000}"/>
    <cellStyle name="Vírgula 7 4 3 2 2 9" xfId="48599" xr:uid="{00000000-0005-0000-0000-0000CFBD0000}"/>
    <cellStyle name="Vírgula 7 4 3 2 3" xfId="48600" xr:uid="{00000000-0005-0000-0000-0000D0BD0000}"/>
    <cellStyle name="Vírgula 7 4 3 2 3 2" xfId="48601" xr:uid="{00000000-0005-0000-0000-0000D1BD0000}"/>
    <cellStyle name="Vírgula 7 4 3 2 3 2 2" xfId="48602" xr:uid="{00000000-0005-0000-0000-0000D2BD0000}"/>
    <cellStyle name="Vírgula 7 4 3 2 3 2 2 2" xfId="48603" xr:uid="{00000000-0005-0000-0000-0000D3BD0000}"/>
    <cellStyle name="Vírgula 7 4 3 2 3 2 2 3" xfId="48604" xr:uid="{00000000-0005-0000-0000-0000D4BD0000}"/>
    <cellStyle name="Vírgula 7 4 3 2 3 2 2 4" xfId="48605" xr:uid="{00000000-0005-0000-0000-0000D5BD0000}"/>
    <cellStyle name="Vírgula 7 4 3 2 3 2 3" xfId="48606" xr:uid="{00000000-0005-0000-0000-0000D6BD0000}"/>
    <cellStyle name="Vírgula 7 4 3 2 3 2 3 2" xfId="48607" xr:uid="{00000000-0005-0000-0000-0000D7BD0000}"/>
    <cellStyle name="Vírgula 7 4 3 2 3 2 3 3" xfId="48608" xr:uid="{00000000-0005-0000-0000-0000D8BD0000}"/>
    <cellStyle name="Vírgula 7 4 3 2 3 2 4" xfId="48609" xr:uid="{00000000-0005-0000-0000-0000D9BD0000}"/>
    <cellStyle name="Vírgula 7 4 3 2 3 2 5" xfId="48610" xr:uid="{00000000-0005-0000-0000-0000DABD0000}"/>
    <cellStyle name="Vírgula 7 4 3 2 3 2 6" xfId="48611" xr:uid="{00000000-0005-0000-0000-0000DBBD0000}"/>
    <cellStyle name="Vírgula 7 4 3 2 3 3" xfId="48612" xr:uid="{00000000-0005-0000-0000-0000DCBD0000}"/>
    <cellStyle name="Vírgula 7 4 3 2 3 3 2" xfId="48613" xr:uid="{00000000-0005-0000-0000-0000DDBD0000}"/>
    <cellStyle name="Vírgula 7 4 3 2 3 3 3" xfId="48614" xr:uid="{00000000-0005-0000-0000-0000DEBD0000}"/>
    <cellStyle name="Vírgula 7 4 3 2 3 3 4" xfId="48615" xr:uid="{00000000-0005-0000-0000-0000DFBD0000}"/>
    <cellStyle name="Vírgula 7 4 3 2 3 4" xfId="48616" xr:uid="{00000000-0005-0000-0000-0000E0BD0000}"/>
    <cellStyle name="Vírgula 7 4 3 2 3 4 2" xfId="48617" xr:uid="{00000000-0005-0000-0000-0000E1BD0000}"/>
    <cellStyle name="Vírgula 7 4 3 2 3 4 3" xfId="48618" xr:uid="{00000000-0005-0000-0000-0000E2BD0000}"/>
    <cellStyle name="Vírgula 7 4 3 2 3 4 4" xfId="48619" xr:uid="{00000000-0005-0000-0000-0000E3BD0000}"/>
    <cellStyle name="Vírgula 7 4 3 2 3 5" xfId="48620" xr:uid="{00000000-0005-0000-0000-0000E4BD0000}"/>
    <cellStyle name="Vírgula 7 4 3 2 3 5 2" xfId="48621" xr:uid="{00000000-0005-0000-0000-0000E5BD0000}"/>
    <cellStyle name="Vírgula 7 4 3 2 3 5 3" xfId="48622" xr:uid="{00000000-0005-0000-0000-0000E6BD0000}"/>
    <cellStyle name="Vírgula 7 4 3 2 3 5 4" xfId="48623" xr:uid="{00000000-0005-0000-0000-0000E7BD0000}"/>
    <cellStyle name="Vírgula 7 4 3 2 3 6" xfId="48624" xr:uid="{00000000-0005-0000-0000-0000E8BD0000}"/>
    <cellStyle name="Vírgula 7 4 3 2 3 6 2" xfId="48625" xr:uid="{00000000-0005-0000-0000-0000E9BD0000}"/>
    <cellStyle name="Vírgula 7 4 3 2 3 6 3" xfId="48626" xr:uid="{00000000-0005-0000-0000-0000EABD0000}"/>
    <cellStyle name="Vírgula 7 4 3 2 3 7" xfId="48627" xr:uid="{00000000-0005-0000-0000-0000EBBD0000}"/>
    <cellStyle name="Vírgula 7 4 3 2 3 8" xfId="48628" xr:uid="{00000000-0005-0000-0000-0000ECBD0000}"/>
    <cellStyle name="Vírgula 7 4 3 2 3 9" xfId="48629" xr:uid="{00000000-0005-0000-0000-0000EDBD0000}"/>
    <cellStyle name="Vírgula 7 4 3 2 4" xfId="48630" xr:uid="{00000000-0005-0000-0000-0000EEBD0000}"/>
    <cellStyle name="Vírgula 7 4 3 2 4 2" xfId="48631" xr:uid="{00000000-0005-0000-0000-0000EFBD0000}"/>
    <cellStyle name="Vírgula 7 4 3 2 4 2 2" xfId="48632" xr:uid="{00000000-0005-0000-0000-0000F0BD0000}"/>
    <cellStyle name="Vírgula 7 4 3 2 4 2 3" xfId="48633" xr:uid="{00000000-0005-0000-0000-0000F1BD0000}"/>
    <cellStyle name="Vírgula 7 4 3 2 4 2 4" xfId="48634" xr:uid="{00000000-0005-0000-0000-0000F2BD0000}"/>
    <cellStyle name="Vírgula 7 4 3 2 4 3" xfId="48635" xr:uid="{00000000-0005-0000-0000-0000F3BD0000}"/>
    <cellStyle name="Vírgula 7 4 3 2 4 3 2" xfId="48636" xr:uid="{00000000-0005-0000-0000-0000F4BD0000}"/>
    <cellStyle name="Vírgula 7 4 3 2 4 3 3" xfId="48637" xr:uid="{00000000-0005-0000-0000-0000F5BD0000}"/>
    <cellStyle name="Vírgula 7 4 3 2 4 4" xfId="48638" xr:uid="{00000000-0005-0000-0000-0000F6BD0000}"/>
    <cellStyle name="Vírgula 7 4 3 2 4 5" xfId="48639" xr:uid="{00000000-0005-0000-0000-0000F7BD0000}"/>
    <cellStyle name="Vírgula 7 4 3 2 4 6" xfId="48640" xr:uid="{00000000-0005-0000-0000-0000F8BD0000}"/>
    <cellStyle name="Vírgula 7 4 3 2 5" xfId="48641" xr:uid="{00000000-0005-0000-0000-0000F9BD0000}"/>
    <cellStyle name="Vírgula 7 4 3 2 5 2" xfId="48642" xr:uid="{00000000-0005-0000-0000-0000FABD0000}"/>
    <cellStyle name="Vírgula 7 4 3 2 5 3" xfId="48643" xr:uid="{00000000-0005-0000-0000-0000FBBD0000}"/>
    <cellStyle name="Vírgula 7 4 3 2 5 4" xfId="48644" xr:uid="{00000000-0005-0000-0000-0000FCBD0000}"/>
    <cellStyle name="Vírgula 7 4 3 2 6" xfId="48645" xr:uid="{00000000-0005-0000-0000-0000FDBD0000}"/>
    <cellStyle name="Vírgula 7 4 3 2 6 2" xfId="48646" xr:uid="{00000000-0005-0000-0000-0000FEBD0000}"/>
    <cellStyle name="Vírgula 7 4 3 2 6 3" xfId="48647" xr:uid="{00000000-0005-0000-0000-0000FFBD0000}"/>
    <cellStyle name="Vírgula 7 4 3 2 6 4" xfId="48648" xr:uid="{00000000-0005-0000-0000-000000BE0000}"/>
    <cellStyle name="Vírgula 7 4 3 2 7" xfId="48649" xr:uid="{00000000-0005-0000-0000-000001BE0000}"/>
    <cellStyle name="Vírgula 7 4 3 2 7 2" xfId="48650" xr:uid="{00000000-0005-0000-0000-000002BE0000}"/>
    <cellStyle name="Vírgula 7 4 3 2 7 3" xfId="48651" xr:uid="{00000000-0005-0000-0000-000003BE0000}"/>
    <cellStyle name="Vírgula 7 4 3 2 7 4" xfId="48652" xr:uid="{00000000-0005-0000-0000-000004BE0000}"/>
    <cellStyle name="Vírgula 7 4 3 2 8" xfId="48653" xr:uid="{00000000-0005-0000-0000-000005BE0000}"/>
    <cellStyle name="Vírgula 7 4 3 2 8 2" xfId="48654" xr:uid="{00000000-0005-0000-0000-000006BE0000}"/>
    <cellStyle name="Vírgula 7 4 3 2 8 3" xfId="48655" xr:uid="{00000000-0005-0000-0000-000007BE0000}"/>
    <cellStyle name="Vírgula 7 4 3 2 9" xfId="48656" xr:uid="{00000000-0005-0000-0000-000008BE0000}"/>
    <cellStyle name="Vírgula 7 4 3 3" xfId="48657" xr:uid="{00000000-0005-0000-0000-000009BE0000}"/>
    <cellStyle name="Vírgula 7 4 3 3 10" xfId="48658" xr:uid="{00000000-0005-0000-0000-00000ABE0000}"/>
    <cellStyle name="Vírgula 7 4 3 3 2" xfId="48659" xr:uid="{00000000-0005-0000-0000-00000BBE0000}"/>
    <cellStyle name="Vírgula 7 4 3 3 2 2" xfId="48660" xr:uid="{00000000-0005-0000-0000-00000CBE0000}"/>
    <cellStyle name="Vírgula 7 4 3 3 2 2 2" xfId="48661" xr:uid="{00000000-0005-0000-0000-00000DBE0000}"/>
    <cellStyle name="Vírgula 7 4 3 3 2 2 2 2" xfId="48662" xr:uid="{00000000-0005-0000-0000-00000EBE0000}"/>
    <cellStyle name="Vírgula 7 4 3 3 2 2 2 3" xfId="48663" xr:uid="{00000000-0005-0000-0000-00000FBE0000}"/>
    <cellStyle name="Vírgula 7 4 3 3 2 2 2 4" xfId="48664" xr:uid="{00000000-0005-0000-0000-000010BE0000}"/>
    <cellStyle name="Vírgula 7 4 3 3 2 2 3" xfId="48665" xr:uid="{00000000-0005-0000-0000-000011BE0000}"/>
    <cellStyle name="Vírgula 7 4 3 3 2 2 3 2" xfId="48666" xr:uid="{00000000-0005-0000-0000-000012BE0000}"/>
    <cellStyle name="Vírgula 7 4 3 3 2 2 3 3" xfId="48667" xr:uid="{00000000-0005-0000-0000-000013BE0000}"/>
    <cellStyle name="Vírgula 7 4 3 3 2 2 4" xfId="48668" xr:uid="{00000000-0005-0000-0000-000014BE0000}"/>
    <cellStyle name="Vírgula 7 4 3 3 2 2 5" xfId="48669" xr:uid="{00000000-0005-0000-0000-000015BE0000}"/>
    <cellStyle name="Vírgula 7 4 3 3 2 2 6" xfId="48670" xr:uid="{00000000-0005-0000-0000-000016BE0000}"/>
    <cellStyle name="Vírgula 7 4 3 3 2 3" xfId="48671" xr:uid="{00000000-0005-0000-0000-000017BE0000}"/>
    <cellStyle name="Vírgula 7 4 3 3 2 3 2" xfId="48672" xr:uid="{00000000-0005-0000-0000-000018BE0000}"/>
    <cellStyle name="Vírgula 7 4 3 3 2 3 3" xfId="48673" xr:uid="{00000000-0005-0000-0000-000019BE0000}"/>
    <cellStyle name="Vírgula 7 4 3 3 2 3 4" xfId="48674" xr:uid="{00000000-0005-0000-0000-00001ABE0000}"/>
    <cellStyle name="Vírgula 7 4 3 3 2 4" xfId="48675" xr:uid="{00000000-0005-0000-0000-00001BBE0000}"/>
    <cellStyle name="Vírgula 7 4 3 3 2 4 2" xfId="48676" xr:uid="{00000000-0005-0000-0000-00001CBE0000}"/>
    <cellStyle name="Vírgula 7 4 3 3 2 4 3" xfId="48677" xr:uid="{00000000-0005-0000-0000-00001DBE0000}"/>
    <cellStyle name="Vírgula 7 4 3 3 2 4 4" xfId="48678" xr:uid="{00000000-0005-0000-0000-00001EBE0000}"/>
    <cellStyle name="Vírgula 7 4 3 3 2 5" xfId="48679" xr:uid="{00000000-0005-0000-0000-00001FBE0000}"/>
    <cellStyle name="Vírgula 7 4 3 3 2 5 2" xfId="48680" xr:uid="{00000000-0005-0000-0000-000020BE0000}"/>
    <cellStyle name="Vírgula 7 4 3 3 2 5 3" xfId="48681" xr:uid="{00000000-0005-0000-0000-000021BE0000}"/>
    <cellStyle name="Vírgula 7 4 3 3 2 5 4" xfId="48682" xr:uid="{00000000-0005-0000-0000-000022BE0000}"/>
    <cellStyle name="Vírgula 7 4 3 3 2 6" xfId="48683" xr:uid="{00000000-0005-0000-0000-000023BE0000}"/>
    <cellStyle name="Vírgula 7 4 3 3 2 6 2" xfId="48684" xr:uid="{00000000-0005-0000-0000-000024BE0000}"/>
    <cellStyle name="Vírgula 7 4 3 3 2 6 3" xfId="48685" xr:uid="{00000000-0005-0000-0000-000025BE0000}"/>
    <cellStyle name="Vírgula 7 4 3 3 2 7" xfId="48686" xr:uid="{00000000-0005-0000-0000-000026BE0000}"/>
    <cellStyle name="Vírgula 7 4 3 3 2 8" xfId="48687" xr:uid="{00000000-0005-0000-0000-000027BE0000}"/>
    <cellStyle name="Vírgula 7 4 3 3 2 9" xfId="48688" xr:uid="{00000000-0005-0000-0000-000028BE0000}"/>
    <cellStyle name="Vírgula 7 4 3 3 3" xfId="48689" xr:uid="{00000000-0005-0000-0000-000029BE0000}"/>
    <cellStyle name="Vírgula 7 4 3 3 3 2" xfId="48690" xr:uid="{00000000-0005-0000-0000-00002ABE0000}"/>
    <cellStyle name="Vírgula 7 4 3 3 3 2 2" xfId="48691" xr:uid="{00000000-0005-0000-0000-00002BBE0000}"/>
    <cellStyle name="Vírgula 7 4 3 3 3 2 3" xfId="48692" xr:uid="{00000000-0005-0000-0000-00002CBE0000}"/>
    <cellStyle name="Vírgula 7 4 3 3 3 2 4" xfId="48693" xr:uid="{00000000-0005-0000-0000-00002DBE0000}"/>
    <cellStyle name="Vírgula 7 4 3 3 3 3" xfId="48694" xr:uid="{00000000-0005-0000-0000-00002EBE0000}"/>
    <cellStyle name="Vírgula 7 4 3 3 3 3 2" xfId="48695" xr:uid="{00000000-0005-0000-0000-00002FBE0000}"/>
    <cellStyle name="Vírgula 7 4 3 3 3 3 3" xfId="48696" xr:uid="{00000000-0005-0000-0000-000030BE0000}"/>
    <cellStyle name="Vírgula 7 4 3 3 3 4" xfId="48697" xr:uid="{00000000-0005-0000-0000-000031BE0000}"/>
    <cellStyle name="Vírgula 7 4 3 3 3 5" xfId="48698" xr:uid="{00000000-0005-0000-0000-000032BE0000}"/>
    <cellStyle name="Vírgula 7 4 3 3 3 6" xfId="48699" xr:uid="{00000000-0005-0000-0000-000033BE0000}"/>
    <cellStyle name="Vírgula 7 4 3 3 4" xfId="48700" xr:uid="{00000000-0005-0000-0000-000034BE0000}"/>
    <cellStyle name="Vírgula 7 4 3 3 4 2" xfId="48701" xr:uid="{00000000-0005-0000-0000-000035BE0000}"/>
    <cellStyle name="Vírgula 7 4 3 3 4 3" xfId="48702" xr:uid="{00000000-0005-0000-0000-000036BE0000}"/>
    <cellStyle name="Vírgula 7 4 3 3 4 4" xfId="48703" xr:uid="{00000000-0005-0000-0000-000037BE0000}"/>
    <cellStyle name="Vírgula 7 4 3 3 5" xfId="48704" xr:uid="{00000000-0005-0000-0000-000038BE0000}"/>
    <cellStyle name="Vírgula 7 4 3 3 5 2" xfId="48705" xr:uid="{00000000-0005-0000-0000-000039BE0000}"/>
    <cellStyle name="Vírgula 7 4 3 3 5 3" xfId="48706" xr:uid="{00000000-0005-0000-0000-00003ABE0000}"/>
    <cellStyle name="Vírgula 7 4 3 3 5 4" xfId="48707" xr:uid="{00000000-0005-0000-0000-00003BBE0000}"/>
    <cellStyle name="Vírgula 7 4 3 3 6" xfId="48708" xr:uid="{00000000-0005-0000-0000-00003CBE0000}"/>
    <cellStyle name="Vírgula 7 4 3 3 6 2" xfId="48709" xr:uid="{00000000-0005-0000-0000-00003DBE0000}"/>
    <cellStyle name="Vírgula 7 4 3 3 6 3" xfId="48710" xr:uid="{00000000-0005-0000-0000-00003EBE0000}"/>
    <cellStyle name="Vírgula 7 4 3 3 6 4" xfId="48711" xr:uid="{00000000-0005-0000-0000-00003FBE0000}"/>
    <cellStyle name="Vírgula 7 4 3 3 7" xfId="48712" xr:uid="{00000000-0005-0000-0000-000040BE0000}"/>
    <cellStyle name="Vírgula 7 4 3 3 7 2" xfId="48713" xr:uid="{00000000-0005-0000-0000-000041BE0000}"/>
    <cellStyle name="Vírgula 7 4 3 3 7 3" xfId="48714" xr:uid="{00000000-0005-0000-0000-000042BE0000}"/>
    <cellStyle name="Vírgula 7 4 3 3 8" xfId="48715" xr:uid="{00000000-0005-0000-0000-000043BE0000}"/>
    <cellStyle name="Vírgula 7 4 3 3 9" xfId="48716" xr:uid="{00000000-0005-0000-0000-000044BE0000}"/>
    <cellStyle name="Vírgula 7 4 3 4" xfId="48717" xr:uid="{00000000-0005-0000-0000-000045BE0000}"/>
    <cellStyle name="Vírgula 7 4 3 4 2" xfId="48718" xr:uid="{00000000-0005-0000-0000-000046BE0000}"/>
    <cellStyle name="Vírgula 7 4 3 4 2 2" xfId="48719" xr:uid="{00000000-0005-0000-0000-000047BE0000}"/>
    <cellStyle name="Vírgula 7 4 3 4 2 2 2" xfId="48720" xr:uid="{00000000-0005-0000-0000-000048BE0000}"/>
    <cellStyle name="Vírgula 7 4 3 4 2 2 3" xfId="48721" xr:uid="{00000000-0005-0000-0000-000049BE0000}"/>
    <cellStyle name="Vírgula 7 4 3 4 2 2 4" xfId="48722" xr:uid="{00000000-0005-0000-0000-00004ABE0000}"/>
    <cellStyle name="Vírgula 7 4 3 4 2 3" xfId="48723" xr:uid="{00000000-0005-0000-0000-00004BBE0000}"/>
    <cellStyle name="Vírgula 7 4 3 4 2 3 2" xfId="48724" xr:uid="{00000000-0005-0000-0000-00004CBE0000}"/>
    <cellStyle name="Vírgula 7 4 3 4 2 3 3" xfId="48725" xr:uid="{00000000-0005-0000-0000-00004DBE0000}"/>
    <cellStyle name="Vírgula 7 4 3 4 2 4" xfId="48726" xr:uid="{00000000-0005-0000-0000-00004EBE0000}"/>
    <cellStyle name="Vírgula 7 4 3 4 2 5" xfId="48727" xr:uid="{00000000-0005-0000-0000-00004FBE0000}"/>
    <cellStyle name="Vírgula 7 4 3 4 2 6" xfId="48728" xr:uid="{00000000-0005-0000-0000-000050BE0000}"/>
    <cellStyle name="Vírgula 7 4 3 4 3" xfId="48729" xr:uid="{00000000-0005-0000-0000-000051BE0000}"/>
    <cellStyle name="Vírgula 7 4 3 4 3 2" xfId="48730" xr:uid="{00000000-0005-0000-0000-000052BE0000}"/>
    <cellStyle name="Vírgula 7 4 3 4 3 3" xfId="48731" xr:uid="{00000000-0005-0000-0000-000053BE0000}"/>
    <cellStyle name="Vírgula 7 4 3 4 3 4" xfId="48732" xr:uid="{00000000-0005-0000-0000-000054BE0000}"/>
    <cellStyle name="Vírgula 7 4 3 4 4" xfId="48733" xr:uid="{00000000-0005-0000-0000-000055BE0000}"/>
    <cellStyle name="Vírgula 7 4 3 4 4 2" xfId="48734" xr:uid="{00000000-0005-0000-0000-000056BE0000}"/>
    <cellStyle name="Vírgula 7 4 3 4 4 3" xfId="48735" xr:uid="{00000000-0005-0000-0000-000057BE0000}"/>
    <cellStyle name="Vírgula 7 4 3 4 4 4" xfId="48736" xr:uid="{00000000-0005-0000-0000-000058BE0000}"/>
    <cellStyle name="Vírgula 7 4 3 4 5" xfId="48737" xr:uid="{00000000-0005-0000-0000-000059BE0000}"/>
    <cellStyle name="Vírgula 7 4 3 4 5 2" xfId="48738" xr:uid="{00000000-0005-0000-0000-00005ABE0000}"/>
    <cellStyle name="Vírgula 7 4 3 4 5 3" xfId="48739" xr:uid="{00000000-0005-0000-0000-00005BBE0000}"/>
    <cellStyle name="Vírgula 7 4 3 4 5 4" xfId="48740" xr:uid="{00000000-0005-0000-0000-00005CBE0000}"/>
    <cellStyle name="Vírgula 7 4 3 4 6" xfId="48741" xr:uid="{00000000-0005-0000-0000-00005DBE0000}"/>
    <cellStyle name="Vírgula 7 4 3 4 6 2" xfId="48742" xr:uid="{00000000-0005-0000-0000-00005EBE0000}"/>
    <cellStyle name="Vírgula 7 4 3 4 6 3" xfId="48743" xr:uid="{00000000-0005-0000-0000-00005FBE0000}"/>
    <cellStyle name="Vírgula 7 4 3 4 7" xfId="48744" xr:uid="{00000000-0005-0000-0000-000060BE0000}"/>
    <cellStyle name="Vírgula 7 4 3 4 8" xfId="48745" xr:uid="{00000000-0005-0000-0000-000061BE0000}"/>
    <cellStyle name="Vírgula 7 4 3 4 9" xfId="48746" xr:uid="{00000000-0005-0000-0000-000062BE0000}"/>
    <cellStyle name="Vírgula 7 4 3 5" xfId="48747" xr:uid="{00000000-0005-0000-0000-000063BE0000}"/>
    <cellStyle name="Vírgula 7 4 3 5 2" xfId="48748" xr:uid="{00000000-0005-0000-0000-000064BE0000}"/>
    <cellStyle name="Vírgula 7 4 3 5 2 2" xfId="48749" xr:uid="{00000000-0005-0000-0000-000065BE0000}"/>
    <cellStyle name="Vírgula 7 4 3 5 2 2 2" xfId="48750" xr:uid="{00000000-0005-0000-0000-000066BE0000}"/>
    <cellStyle name="Vírgula 7 4 3 5 2 2 3" xfId="48751" xr:uid="{00000000-0005-0000-0000-000067BE0000}"/>
    <cellStyle name="Vírgula 7 4 3 5 2 2 4" xfId="48752" xr:uid="{00000000-0005-0000-0000-000068BE0000}"/>
    <cellStyle name="Vírgula 7 4 3 5 2 3" xfId="48753" xr:uid="{00000000-0005-0000-0000-000069BE0000}"/>
    <cellStyle name="Vírgula 7 4 3 5 2 3 2" xfId="48754" xr:uid="{00000000-0005-0000-0000-00006ABE0000}"/>
    <cellStyle name="Vírgula 7 4 3 5 2 3 3" xfId="48755" xr:uid="{00000000-0005-0000-0000-00006BBE0000}"/>
    <cellStyle name="Vírgula 7 4 3 5 2 4" xfId="48756" xr:uid="{00000000-0005-0000-0000-00006CBE0000}"/>
    <cellStyle name="Vírgula 7 4 3 5 2 5" xfId="48757" xr:uid="{00000000-0005-0000-0000-00006DBE0000}"/>
    <cellStyle name="Vírgula 7 4 3 5 2 6" xfId="48758" xr:uid="{00000000-0005-0000-0000-00006EBE0000}"/>
    <cellStyle name="Vírgula 7 4 3 5 3" xfId="48759" xr:uid="{00000000-0005-0000-0000-00006FBE0000}"/>
    <cellStyle name="Vírgula 7 4 3 5 3 2" xfId="48760" xr:uid="{00000000-0005-0000-0000-000070BE0000}"/>
    <cellStyle name="Vírgula 7 4 3 5 3 3" xfId="48761" xr:uid="{00000000-0005-0000-0000-000071BE0000}"/>
    <cellStyle name="Vírgula 7 4 3 5 3 4" xfId="48762" xr:uid="{00000000-0005-0000-0000-000072BE0000}"/>
    <cellStyle name="Vírgula 7 4 3 5 4" xfId="48763" xr:uid="{00000000-0005-0000-0000-000073BE0000}"/>
    <cellStyle name="Vírgula 7 4 3 5 4 2" xfId="48764" xr:uid="{00000000-0005-0000-0000-000074BE0000}"/>
    <cellStyle name="Vírgula 7 4 3 5 4 3" xfId="48765" xr:uid="{00000000-0005-0000-0000-000075BE0000}"/>
    <cellStyle name="Vírgula 7 4 3 5 4 4" xfId="48766" xr:uid="{00000000-0005-0000-0000-000076BE0000}"/>
    <cellStyle name="Vírgula 7 4 3 5 5" xfId="48767" xr:uid="{00000000-0005-0000-0000-000077BE0000}"/>
    <cellStyle name="Vírgula 7 4 3 5 5 2" xfId="48768" xr:uid="{00000000-0005-0000-0000-000078BE0000}"/>
    <cellStyle name="Vírgula 7 4 3 5 5 3" xfId="48769" xr:uid="{00000000-0005-0000-0000-000079BE0000}"/>
    <cellStyle name="Vírgula 7 4 3 5 5 4" xfId="48770" xr:uid="{00000000-0005-0000-0000-00007ABE0000}"/>
    <cellStyle name="Vírgula 7 4 3 5 6" xfId="48771" xr:uid="{00000000-0005-0000-0000-00007BBE0000}"/>
    <cellStyle name="Vírgula 7 4 3 5 6 2" xfId="48772" xr:uid="{00000000-0005-0000-0000-00007CBE0000}"/>
    <cellStyle name="Vírgula 7 4 3 5 6 3" xfId="48773" xr:uid="{00000000-0005-0000-0000-00007DBE0000}"/>
    <cellStyle name="Vírgula 7 4 3 5 7" xfId="48774" xr:uid="{00000000-0005-0000-0000-00007EBE0000}"/>
    <cellStyle name="Vírgula 7 4 3 5 8" xfId="48775" xr:uid="{00000000-0005-0000-0000-00007FBE0000}"/>
    <cellStyle name="Vírgula 7 4 3 5 9" xfId="48776" xr:uid="{00000000-0005-0000-0000-000080BE0000}"/>
    <cellStyle name="Vírgula 7 4 3 6" xfId="48777" xr:uid="{00000000-0005-0000-0000-000081BE0000}"/>
    <cellStyle name="Vírgula 7 4 3 6 2" xfId="48778" xr:uid="{00000000-0005-0000-0000-000082BE0000}"/>
    <cellStyle name="Vírgula 7 4 3 6 2 2" xfId="48779" xr:uid="{00000000-0005-0000-0000-000083BE0000}"/>
    <cellStyle name="Vírgula 7 4 3 6 2 2 2" xfId="48780" xr:uid="{00000000-0005-0000-0000-000084BE0000}"/>
    <cellStyle name="Vírgula 7 4 3 6 2 2 3" xfId="48781" xr:uid="{00000000-0005-0000-0000-000085BE0000}"/>
    <cellStyle name="Vírgula 7 4 3 6 2 2 4" xfId="48782" xr:uid="{00000000-0005-0000-0000-000086BE0000}"/>
    <cellStyle name="Vírgula 7 4 3 6 2 3" xfId="48783" xr:uid="{00000000-0005-0000-0000-000087BE0000}"/>
    <cellStyle name="Vírgula 7 4 3 6 2 3 2" xfId="48784" xr:uid="{00000000-0005-0000-0000-000088BE0000}"/>
    <cellStyle name="Vírgula 7 4 3 6 2 3 3" xfId="48785" xr:uid="{00000000-0005-0000-0000-000089BE0000}"/>
    <cellStyle name="Vírgula 7 4 3 6 2 4" xfId="48786" xr:uid="{00000000-0005-0000-0000-00008ABE0000}"/>
    <cellStyle name="Vírgula 7 4 3 6 2 5" xfId="48787" xr:uid="{00000000-0005-0000-0000-00008BBE0000}"/>
    <cellStyle name="Vírgula 7 4 3 6 2 6" xfId="48788" xr:uid="{00000000-0005-0000-0000-00008CBE0000}"/>
    <cellStyle name="Vírgula 7 4 3 6 3" xfId="48789" xr:uid="{00000000-0005-0000-0000-00008DBE0000}"/>
    <cellStyle name="Vírgula 7 4 3 6 3 2" xfId="48790" xr:uid="{00000000-0005-0000-0000-00008EBE0000}"/>
    <cellStyle name="Vírgula 7 4 3 6 3 3" xfId="48791" xr:uid="{00000000-0005-0000-0000-00008FBE0000}"/>
    <cellStyle name="Vírgula 7 4 3 6 3 4" xfId="48792" xr:uid="{00000000-0005-0000-0000-000090BE0000}"/>
    <cellStyle name="Vírgula 7 4 3 6 4" xfId="48793" xr:uid="{00000000-0005-0000-0000-000091BE0000}"/>
    <cellStyle name="Vírgula 7 4 3 6 4 2" xfId="48794" xr:uid="{00000000-0005-0000-0000-000092BE0000}"/>
    <cellStyle name="Vírgula 7 4 3 6 4 3" xfId="48795" xr:uid="{00000000-0005-0000-0000-000093BE0000}"/>
    <cellStyle name="Vírgula 7 4 3 6 4 4" xfId="48796" xr:uid="{00000000-0005-0000-0000-000094BE0000}"/>
    <cellStyle name="Vírgula 7 4 3 6 5" xfId="48797" xr:uid="{00000000-0005-0000-0000-000095BE0000}"/>
    <cellStyle name="Vírgula 7 4 3 6 5 2" xfId="48798" xr:uid="{00000000-0005-0000-0000-000096BE0000}"/>
    <cellStyle name="Vírgula 7 4 3 6 5 3" xfId="48799" xr:uid="{00000000-0005-0000-0000-000097BE0000}"/>
    <cellStyle name="Vírgula 7 4 3 6 6" xfId="48800" xr:uid="{00000000-0005-0000-0000-000098BE0000}"/>
    <cellStyle name="Vírgula 7 4 3 6 7" xfId="48801" xr:uid="{00000000-0005-0000-0000-000099BE0000}"/>
    <cellStyle name="Vírgula 7 4 3 6 8" xfId="48802" xr:uid="{00000000-0005-0000-0000-00009ABE0000}"/>
    <cellStyle name="Vírgula 7 4 3 7" xfId="48803" xr:uid="{00000000-0005-0000-0000-00009BBE0000}"/>
    <cellStyle name="Vírgula 7 4 3 7 2" xfId="48804" xr:uid="{00000000-0005-0000-0000-00009CBE0000}"/>
    <cellStyle name="Vírgula 7 4 3 7 2 2" xfId="48805" xr:uid="{00000000-0005-0000-0000-00009DBE0000}"/>
    <cellStyle name="Vírgula 7 4 3 7 2 3" xfId="48806" xr:uid="{00000000-0005-0000-0000-00009EBE0000}"/>
    <cellStyle name="Vírgula 7 4 3 7 2 4" xfId="48807" xr:uid="{00000000-0005-0000-0000-00009FBE0000}"/>
    <cellStyle name="Vírgula 7 4 3 7 3" xfId="48808" xr:uid="{00000000-0005-0000-0000-0000A0BE0000}"/>
    <cellStyle name="Vírgula 7 4 3 7 3 2" xfId="48809" xr:uid="{00000000-0005-0000-0000-0000A1BE0000}"/>
    <cellStyle name="Vírgula 7 4 3 7 3 3" xfId="48810" xr:uid="{00000000-0005-0000-0000-0000A2BE0000}"/>
    <cellStyle name="Vírgula 7 4 3 7 4" xfId="48811" xr:uid="{00000000-0005-0000-0000-0000A3BE0000}"/>
    <cellStyle name="Vírgula 7 4 3 7 5" xfId="48812" xr:uid="{00000000-0005-0000-0000-0000A4BE0000}"/>
    <cellStyle name="Vírgula 7 4 3 7 6" xfId="48813" xr:uid="{00000000-0005-0000-0000-0000A5BE0000}"/>
    <cellStyle name="Vírgula 7 4 3 8" xfId="48814" xr:uid="{00000000-0005-0000-0000-0000A6BE0000}"/>
    <cellStyle name="Vírgula 7 4 3 8 2" xfId="48815" xr:uid="{00000000-0005-0000-0000-0000A7BE0000}"/>
    <cellStyle name="Vírgula 7 4 3 8 3" xfId="48816" xr:uid="{00000000-0005-0000-0000-0000A8BE0000}"/>
    <cellStyle name="Vírgula 7 4 3 8 4" xfId="48817" xr:uid="{00000000-0005-0000-0000-0000A9BE0000}"/>
    <cellStyle name="Vírgula 7 4 3 9" xfId="48818" xr:uid="{00000000-0005-0000-0000-0000AABE0000}"/>
    <cellStyle name="Vírgula 7 4 3 9 2" xfId="48819" xr:uid="{00000000-0005-0000-0000-0000ABBE0000}"/>
    <cellStyle name="Vírgula 7 4 3 9 3" xfId="48820" xr:uid="{00000000-0005-0000-0000-0000ACBE0000}"/>
    <cellStyle name="Vírgula 7 4 3 9 4" xfId="48821" xr:uid="{00000000-0005-0000-0000-0000ADBE0000}"/>
    <cellStyle name="Vírgula 7 4 4" xfId="466" xr:uid="{00000000-0005-0000-0000-0000AEBE0000}"/>
    <cellStyle name="Vírgula 7 4 4 10" xfId="48822" xr:uid="{00000000-0005-0000-0000-0000AFBE0000}"/>
    <cellStyle name="Vírgula 7 4 4 11" xfId="48823" xr:uid="{00000000-0005-0000-0000-0000B0BE0000}"/>
    <cellStyle name="Vírgula 7 4 4 2" xfId="48824" xr:uid="{00000000-0005-0000-0000-0000B1BE0000}"/>
    <cellStyle name="Vírgula 7 4 4 2 10" xfId="48825" xr:uid="{00000000-0005-0000-0000-0000B2BE0000}"/>
    <cellStyle name="Vírgula 7 4 4 2 2" xfId="48826" xr:uid="{00000000-0005-0000-0000-0000B3BE0000}"/>
    <cellStyle name="Vírgula 7 4 4 2 2 2" xfId="48827" xr:uid="{00000000-0005-0000-0000-0000B4BE0000}"/>
    <cellStyle name="Vírgula 7 4 4 2 2 2 2" xfId="48828" xr:uid="{00000000-0005-0000-0000-0000B5BE0000}"/>
    <cellStyle name="Vírgula 7 4 4 2 2 2 2 2" xfId="48829" xr:uid="{00000000-0005-0000-0000-0000B6BE0000}"/>
    <cellStyle name="Vírgula 7 4 4 2 2 2 2 3" xfId="48830" xr:uid="{00000000-0005-0000-0000-0000B7BE0000}"/>
    <cellStyle name="Vírgula 7 4 4 2 2 2 2 4" xfId="48831" xr:uid="{00000000-0005-0000-0000-0000B8BE0000}"/>
    <cellStyle name="Vírgula 7 4 4 2 2 2 3" xfId="48832" xr:uid="{00000000-0005-0000-0000-0000B9BE0000}"/>
    <cellStyle name="Vírgula 7 4 4 2 2 2 3 2" xfId="48833" xr:uid="{00000000-0005-0000-0000-0000BABE0000}"/>
    <cellStyle name="Vírgula 7 4 4 2 2 2 3 3" xfId="48834" xr:uid="{00000000-0005-0000-0000-0000BBBE0000}"/>
    <cellStyle name="Vírgula 7 4 4 2 2 2 4" xfId="48835" xr:uid="{00000000-0005-0000-0000-0000BCBE0000}"/>
    <cellStyle name="Vírgula 7 4 4 2 2 2 5" xfId="48836" xr:uid="{00000000-0005-0000-0000-0000BDBE0000}"/>
    <cellStyle name="Vírgula 7 4 4 2 2 2 6" xfId="48837" xr:uid="{00000000-0005-0000-0000-0000BEBE0000}"/>
    <cellStyle name="Vírgula 7 4 4 2 2 3" xfId="48838" xr:uid="{00000000-0005-0000-0000-0000BFBE0000}"/>
    <cellStyle name="Vírgula 7 4 4 2 2 3 2" xfId="48839" xr:uid="{00000000-0005-0000-0000-0000C0BE0000}"/>
    <cellStyle name="Vírgula 7 4 4 2 2 3 3" xfId="48840" xr:uid="{00000000-0005-0000-0000-0000C1BE0000}"/>
    <cellStyle name="Vírgula 7 4 4 2 2 3 4" xfId="48841" xr:uid="{00000000-0005-0000-0000-0000C2BE0000}"/>
    <cellStyle name="Vírgula 7 4 4 2 2 4" xfId="48842" xr:uid="{00000000-0005-0000-0000-0000C3BE0000}"/>
    <cellStyle name="Vírgula 7 4 4 2 2 4 2" xfId="48843" xr:uid="{00000000-0005-0000-0000-0000C4BE0000}"/>
    <cellStyle name="Vírgula 7 4 4 2 2 4 3" xfId="48844" xr:uid="{00000000-0005-0000-0000-0000C5BE0000}"/>
    <cellStyle name="Vírgula 7 4 4 2 2 4 4" xfId="48845" xr:uid="{00000000-0005-0000-0000-0000C6BE0000}"/>
    <cellStyle name="Vírgula 7 4 4 2 2 5" xfId="48846" xr:uid="{00000000-0005-0000-0000-0000C7BE0000}"/>
    <cellStyle name="Vírgula 7 4 4 2 2 5 2" xfId="48847" xr:uid="{00000000-0005-0000-0000-0000C8BE0000}"/>
    <cellStyle name="Vírgula 7 4 4 2 2 5 3" xfId="48848" xr:uid="{00000000-0005-0000-0000-0000C9BE0000}"/>
    <cellStyle name="Vírgula 7 4 4 2 2 5 4" xfId="48849" xr:uid="{00000000-0005-0000-0000-0000CABE0000}"/>
    <cellStyle name="Vírgula 7 4 4 2 2 6" xfId="48850" xr:uid="{00000000-0005-0000-0000-0000CBBE0000}"/>
    <cellStyle name="Vírgula 7 4 4 2 2 6 2" xfId="48851" xr:uid="{00000000-0005-0000-0000-0000CCBE0000}"/>
    <cellStyle name="Vírgula 7 4 4 2 2 6 3" xfId="48852" xr:uid="{00000000-0005-0000-0000-0000CDBE0000}"/>
    <cellStyle name="Vírgula 7 4 4 2 2 7" xfId="48853" xr:uid="{00000000-0005-0000-0000-0000CEBE0000}"/>
    <cellStyle name="Vírgula 7 4 4 2 2 8" xfId="48854" xr:uid="{00000000-0005-0000-0000-0000CFBE0000}"/>
    <cellStyle name="Vírgula 7 4 4 2 2 9" xfId="48855" xr:uid="{00000000-0005-0000-0000-0000D0BE0000}"/>
    <cellStyle name="Vírgula 7 4 4 2 3" xfId="48856" xr:uid="{00000000-0005-0000-0000-0000D1BE0000}"/>
    <cellStyle name="Vírgula 7 4 4 2 3 2" xfId="48857" xr:uid="{00000000-0005-0000-0000-0000D2BE0000}"/>
    <cellStyle name="Vírgula 7 4 4 2 3 2 2" xfId="48858" xr:uid="{00000000-0005-0000-0000-0000D3BE0000}"/>
    <cellStyle name="Vírgula 7 4 4 2 3 2 3" xfId="48859" xr:uid="{00000000-0005-0000-0000-0000D4BE0000}"/>
    <cellStyle name="Vírgula 7 4 4 2 3 2 4" xfId="48860" xr:uid="{00000000-0005-0000-0000-0000D5BE0000}"/>
    <cellStyle name="Vírgula 7 4 4 2 3 3" xfId="48861" xr:uid="{00000000-0005-0000-0000-0000D6BE0000}"/>
    <cellStyle name="Vírgula 7 4 4 2 3 3 2" xfId="48862" xr:uid="{00000000-0005-0000-0000-0000D7BE0000}"/>
    <cellStyle name="Vírgula 7 4 4 2 3 3 3" xfId="48863" xr:uid="{00000000-0005-0000-0000-0000D8BE0000}"/>
    <cellStyle name="Vírgula 7 4 4 2 3 4" xfId="48864" xr:uid="{00000000-0005-0000-0000-0000D9BE0000}"/>
    <cellStyle name="Vírgula 7 4 4 2 3 5" xfId="48865" xr:uid="{00000000-0005-0000-0000-0000DABE0000}"/>
    <cellStyle name="Vírgula 7 4 4 2 3 6" xfId="48866" xr:uid="{00000000-0005-0000-0000-0000DBBE0000}"/>
    <cellStyle name="Vírgula 7 4 4 2 4" xfId="48867" xr:uid="{00000000-0005-0000-0000-0000DCBE0000}"/>
    <cellStyle name="Vírgula 7 4 4 2 4 2" xfId="48868" xr:uid="{00000000-0005-0000-0000-0000DDBE0000}"/>
    <cellStyle name="Vírgula 7 4 4 2 4 3" xfId="48869" xr:uid="{00000000-0005-0000-0000-0000DEBE0000}"/>
    <cellStyle name="Vírgula 7 4 4 2 4 4" xfId="48870" xr:uid="{00000000-0005-0000-0000-0000DFBE0000}"/>
    <cellStyle name="Vírgula 7 4 4 2 5" xfId="48871" xr:uid="{00000000-0005-0000-0000-0000E0BE0000}"/>
    <cellStyle name="Vírgula 7 4 4 2 5 2" xfId="48872" xr:uid="{00000000-0005-0000-0000-0000E1BE0000}"/>
    <cellStyle name="Vírgula 7 4 4 2 5 3" xfId="48873" xr:uid="{00000000-0005-0000-0000-0000E2BE0000}"/>
    <cellStyle name="Vírgula 7 4 4 2 5 4" xfId="48874" xr:uid="{00000000-0005-0000-0000-0000E3BE0000}"/>
    <cellStyle name="Vírgula 7 4 4 2 6" xfId="48875" xr:uid="{00000000-0005-0000-0000-0000E4BE0000}"/>
    <cellStyle name="Vírgula 7 4 4 2 6 2" xfId="48876" xr:uid="{00000000-0005-0000-0000-0000E5BE0000}"/>
    <cellStyle name="Vírgula 7 4 4 2 6 3" xfId="48877" xr:uid="{00000000-0005-0000-0000-0000E6BE0000}"/>
    <cellStyle name="Vírgula 7 4 4 2 6 4" xfId="48878" xr:uid="{00000000-0005-0000-0000-0000E7BE0000}"/>
    <cellStyle name="Vírgula 7 4 4 2 7" xfId="48879" xr:uid="{00000000-0005-0000-0000-0000E8BE0000}"/>
    <cellStyle name="Vírgula 7 4 4 2 7 2" xfId="48880" xr:uid="{00000000-0005-0000-0000-0000E9BE0000}"/>
    <cellStyle name="Vírgula 7 4 4 2 7 3" xfId="48881" xr:uid="{00000000-0005-0000-0000-0000EABE0000}"/>
    <cellStyle name="Vírgula 7 4 4 2 8" xfId="48882" xr:uid="{00000000-0005-0000-0000-0000EBBE0000}"/>
    <cellStyle name="Vírgula 7 4 4 2 9" xfId="48883" xr:uid="{00000000-0005-0000-0000-0000ECBE0000}"/>
    <cellStyle name="Vírgula 7 4 4 3" xfId="48884" xr:uid="{00000000-0005-0000-0000-0000EDBE0000}"/>
    <cellStyle name="Vírgula 7 4 4 3 2" xfId="48885" xr:uid="{00000000-0005-0000-0000-0000EEBE0000}"/>
    <cellStyle name="Vírgula 7 4 4 3 2 2" xfId="48886" xr:uid="{00000000-0005-0000-0000-0000EFBE0000}"/>
    <cellStyle name="Vírgula 7 4 4 3 2 2 2" xfId="48887" xr:uid="{00000000-0005-0000-0000-0000F0BE0000}"/>
    <cellStyle name="Vírgula 7 4 4 3 2 2 3" xfId="48888" xr:uid="{00000000-0005-0000-0000-0000F1BE0000}"/>
    <cellStyle name="Vírgula 7 4 4 3 2 2 4" xfId="48889" xr:uid="{00000000-0005-0000-0000-0000F2BE0000}"/>
    <cellStyle name="Vírgula 7 4 4 3 2 3" xfId="48890" xr:uid="{00000000-0005-0000-0000-0000F3BE0000}"/>
    <cellStyle name="Vírgula 7 4 4 3 2 3 2" xfId="48891" xr:uid="{00000000-0005-0000-0000-0000F4BE0000}"/>
    <cellStyle name="Vírgula 7 4 4 3 2 3 3" xfId="48892" xr:uid="{00000000-0005-0000-0000-0000F5BE0000}"/>
    <cellStyle name="Vírgula 7 4 4 3 2 4" xfId="48893" xr:uid="{00000000-0005-0000-0000-0000F6BE0000}"/>
    <cellStyle name="Vírgula 7 4 4 3 2 5" xfId="48894" xr:uid="{00000000-0005-0000-0000-0000F7BE0000}"/>
    <cellStyle name="Vírgula 7 4 4 3 2 6" xfId="48895" xr:uid="{00000000-0005-0000-0000-0000F8BE0000}"/>
    <cellStyle name="Vírgula 7 4 4 3 3" xfId="48896" xr:uid="{00000000-0005-0000-0000-0000F9BE0000}"/>
    <cellStyle name="Vírgula 7 4 4 3 3 2" xfId="48897" xr:uid="{00000000-0005-0000-0000-0000FABE0000}"/>
    <cellStyle name="Vírgula 7 4 4 3 3 3" xfId="48898" xr:uid="{00000000-0005-0000-0000-0000FBBE0000}"/>
    <cellStyle name="Vírgula 7 4 4 3 3 4" xfId="48899" xr:uid="{00000000-0005-0000-0000-0000FCBE0000}"/>
    <cellStyle name="Vírgula 7 4 4 3 4" xfId="48900" xr:uid="{00000000-0005-0000-0000-0000FDBE0000}"/>
    <cellStyle name="Vírgula 7 4 4 3 4 2" xfId="48901" xr:uid="{00000000-0005-0000-0000-0000FEBE0000}"/>
    <cellStyle name="Vírgula 7 4 4 3 4 3" xfId="48902" xr:uid="{00000000-0005-0000-0000-0000FFBE0000}"/>
    <cellStyle name="Vírgula 7 4 4 3 4 4" xfId="48903" xr:uid="{00000000-0005-0000-0000-000000BF0000}"/>
    <cellStyle name="Vírgula 7 4 4 3 5" xfId="48904" xr:uid="{00000000-0005-0000-0000-000001BF0000}"/>
    <cellStyle name="Vírgula 7 4 4 3 5 2" xfId="48905" xr:uid="{00000000-0005-0000-0000-000002BF0000}"/>
    <cellStyle name="Vírgula 7 4 4 3 5 3" xfId="48906" xr:uid="{00000000-0005-0000-0000-000003BF0000}"/>
    <cellStyle name="Vírgula 7 4 4 3 5 4" xfId="48907" xr:uid="{00000000-0005-0000-0000-000004BF0000}"/>
    <cellStyle name="Vírgula 7 4 4 3 6" xfId="48908" xr:uid="{00000000-0005-0000-0000-000005BF0000}"/>
    <cellStyle name="Vírgula 7 4 4 3 6 2" xfId="48909" xr:uid="{00000000-0005-0000-0000-000006BF0000}"/>
    <cellStyle name="Vírgula 7 4 4 3 6 3" xfId="48910" xr:uid="{00000000-0005-0000-0000-000007BF0000}"/>
    <cellStyle name="Vírgula 7 4 4 3 7" xfId="48911" xr:uid="{00000000-0005-0000-0000-000008BF0000}"/>
    <cellStyle name="Vírgula 7 4 4 3 8" xfId="48912" xr:uid="{00000000-0005-0000-0000-000009BF0000}"/>
    <cellStyle name="Vírgula 7 4 4 3 9" xfId="48913" xr:uid="{00000000-0005-0000-0000-00000ABF0000}"/>
    <cellStyle name="Vírgula 7 4 4 4" xfId="48914" xr:uid="{00000000-0005-0000-0000-00000BBF0000}"/>
    <cellStyle name="Vírgula 7 4 4 4 2" xfId="48915" xr:uid="{00000000-0005-0000-0000-00000CBF0000}"/>
    <cellStyle name="Vírgula 7 4 4 4 2 2" xfId="48916" xr:uid="{00000000-0005-0000-0000-00000DBF0000}"/>
    <cellStyle name="Vírgula 7 4 4 4 2 3" xfId="48917" xr:uid="{00000000-0005-0000-0000-00000EBF0000}"/>
    <cellStyle name="Vírgula 7 4 4 4 2 4" xfId="48918" xr:uid="{00000000-0005-0000-0000-00000FBF0000}"/>
    <cellStyle name="Vírgula 7 4 4 4 3" xfId="48919" xr:uid="{00000000-0005-0000-0000-000010BF0000}"/>
    <cellStyle name="Vírgula 7 4 4 4 3 2" xfId="48920" xr:uid="{00000000-0005-0000-0000-000011BF0000}"/>
    <cellStyle name="Vírgula 7 4 4 4 3 3" xfId="48921" xr:uid="{00000000-0005-0000-0000-000012BF0000}"/>
    <cellStyle name="Vírgula 7 4 4 4 4" xfId="48922" xr:uid="{00000000-0005-0000-0000-000013BF0000}"/>
    <cellStyle name="Vírgula 7 4 4 4 5" xfId="48923" xr:uid="{00000000-0005-0000-0000-000014BF0000}"/>
    <cellStyle name="Vírgula 7 4 4 4 6" xfId="48924" xr:uid="{00000000-0005-0000-0000-000015BF0000}"/>
    <cellStyle name="Vírgula 7 4 4 5" xfId="48925" xr:uid="{00000000-0005-0000-0000-000016BF0000}"/>
    <cellStyle name="Vírgula 7 4 4 5 2" xfId="48926" xr:uid="{00000000-0005-0000-0000-000017BF0000}"/>
    <cellStyle name="Vírgula 7 4 4 5 3" xfId="48927" xr:uid="{00000000-0005-0000-0000-000018BF0000}"/>
    <cellStyle name="Vírgula 7 4 4 5 4" xfId="48928" xr:uid="{00000000-0005-0000-0000-000019BF0000}"/>
    <cellStyle name="Vírgula 7 4 4 6" xfId="48929" xr:uid="{00000000-0005-0000-0000-00001ABF0000}"/>
    <cellStyle name="Vírgula 7 4 4 6 2" xfId="48930" xr:uid="{00000000-0005-0000-0000-00001BBF0000}"/>
    <cellStyle name="Vírgula 7 4 4 6 3" xfId="48931" xr:uid="{00000000-0005-0000-0000-00001CBF0000}"/>
    <cellStyle name="Vírgula 7 4 4 6 4" xfId="48932" xr:uid="{00000000-0005-0000-0000-00001DBF0000}"/>
    <cellStyle name="Vírgula 7 4 4 7" xfId="48933" xr:uid="{00000000-0005-0000-0000-00001EBF0000}"/>
    <cellStyle name="Vírgula 7 4 4 7 2" xfId="48934" xr:uid="{00000000-0005-0000-0000-00001FBF0000}"/>
    <cellStyle name="Vírgula 7 4 4 7 3" xfId="48935" xr:uid="{00000000-0005-0000-0000-000020BF0000}"/>
    <cellStyle name="Vírgula 7 4 4 7 4" xfId="48936" xr:uid="{00000000-0005-0000-0000-000021BF0000}"/>
    <cellStyle name="Vírgula 7 4 4 8" xfId="48937" xr:uid="{00000000-0005-0000-0000-000022BF0000}"/>
    <cellStyle name="Vírgula 7 4 4 8 2" xfId="48938" xr:uid="{00000000-0005-0000-0000-000023BF0000}"/>
    <cellStyle name="Vírgula 7 4 4 8 3" xfId="48939" xr:uid="{00000000-0005-0000-0000-000024BF0000}"/>
    <cellStyle name="Vírgula 7 4 4 9" xfId="48940" xr:uid="{00000000-0005-0000-0000-000025BF0000}"/>
    <cellStyle name="Vírgula 7 4 5" xfId="48941" xr:uid="{00000000-0005-0000-0000-000026BF0000}"/>
    <cellStyle name="Vírgula 7 4 5 10" xfId="48942" xr:uid="{00000000-0005-0000-0000-000027BF0000}"/>
    <cellStyle name="Vírgula 7 4 5 11" xfId="48943" xr:uid="{00000000-0005-0000-0000-000028BF0000}"/>
    <cellStyle name="Vírgula 7 4 5 2" xfId="48944" xr:uid="{00000000-0005-0000-0000-000029BF0000}"/>
    <cellStyle name="Vírgula 7 4 5 2 10" xfId="48945" xr:uid="{00000000-0005-0000-0000-00002ABF0000}"/>
    <cellStyle name="Vírgula 7 4 5 2 2" xfId="48946" xr:uid="{00000000-0005-0000-0000-00002BBF0000}"/>
    <cellStyle name="Vírgula 7 4 5 2 2 2" xfId="48947" xr:uid="{00000000-0005-0000-0000-00002CBF0000}"/>
    <cellStyle name="Vírgula 7 4 5 2 2 2 2" xfId="48948" xr:uid="{00000000-0005-0000-0000-00002DBF0000}"/>
    <cellStyle name="Vírgula 7 4 5 2 2 2 2 2" xfId="48949" xr:uid="{00000000-0005-0000-0000-00002EBF0000}"/>
    <cellStyle name="Vírgula 7 4 5 2 2 2 2 3" xfId="48950" xr:uid="{00000000-0005-0000-0000-00002FBF0000}"/>
    <cellStyle name="Vírgula 7 4 5 2 2 2 2 4" xfId="48951" xr:uid="{00000000-0005-0000-0000-000030BF0000}"/>
    <cellStyle name="Vírgula 7 4 5 2 2 2 3" xfId="48952" xr:uid="{00000000-0005-0000-0000-000031BF0000}"/>
    <cellStyle name="Vírgula 7 4 5 2 2 2 3 2" xfId="48953" xr:uid="{00000000-0005-0000-0000-000032BF0000}"/>
    <cellStyle name="Vírgula 7 4 5 2 2 2 3 3" xfId="48954" xr:uid="{00000000-0005-0000-0000-000033BF0000}"/>
    <cellStyle name="Vírgula 7 4 5 2 2 2 4" xfId="48955" xr:uid="{00000000-0005-0000-0000-000034BF0000}"/>
    <cellStyle name="Vírgula 7 4 5 2 2 2 5" xfId="48956" xr:uid="{00000000-0005-0000-0000-000035BF0000}"/>
    <cellStyle name="Vírgula 7 4 5 2 2 2 6" xfId="48957" xr:uid="{00000000-0005-0000-0000-000036BF0000}"/>
    <cellStyle name="Vírgula 7 4 5 2 2 3" xfId="48958" xr:uid="{00000000-0005-0000-0000-000037BF0000}"/>
    <cellStyle name="Vírgula 7 4 5 2 2 3 2" xfId="48959" xr:uid="{00000000-0005-0000-0000-000038BF0000}"/>
    <cellStyle name="Vírgula 7 4 5 2 2 3 3" xfId="48960" xr:uid="{00000000-0005-0000-0000-000039BF0000}"/>
    <cellStyle name="Vírgula 7 4 5 2 2 3 4" xfId="48961" xr:uid="{00000000-0005-0000-0000-00003ABF0000}"/>
    <cellStyle name="Vírgula 7 4 5 2 2 4" xfId="48962" xr:uid="{00000000-0005-0000-0000-00003BBF0000}"/>
    <cellStyle name="Vírgula 7 4 5 2 2 4 2" xfId="48963" xr:uid="{00000000-0005-0000-0000-00003CBF0000}"/>
    <cellStyle name="Vírgula 7 4 5 2 2 4 3" xfId="48964" xr:uid="{00000000-0005-0000-0000-00003DBF0000}"/>
    <cellStyle name="Vírgula 7 4 5 2 2 4 4" xfId="48965" xr:uid="{00000000-0005-0000-0000-00003EBF0000}"/>
    <cellStyle name="Vírgula 7 4 5 2 2 5" xfId="48966" xr:uid="{00000000-0005-0000-0000-00003FBF0000}"/>
    <cellStyle name="Vírgula 7 4 5 2 2 5 2" xfId="48967" xr:uid="{00000000-0005-0000-0000-000040BF0000}"/>
    <cellStyle name="Vírgula 7 4 5 2 2 5 3" xfId="48968" xr:uid="{00000000-0005-0000-0000-000041BF0000}"/>
    <cellStyle name="Vírgula 7 4 5 2 2 5 4" xfId="48969" xr:uid="{00000000-0005-0000-0000-000042BF0000}"/>
    <cellStyle name="Vírgula 7 4 5 2 2 6" xfId="48970" xr:uid="{00000000-0005-0000-0000-000043BF0000}"/>
    <cellStyle name="Vírgula 7 4 5 2 2 6 2" xfId="48971" xr:uid="{00000000-0005-0000-0000-000044BF0000}"/>
    <cellStyle name="Vírgula 7 4 5 2 2 6 3" xfId="48972" xr:uid="{00000000-0005-0000-0000-000045BF0000}"/>
    <cellStyle name="Vírgula 7 4 5 2 2 7" xfId="48973" xr:uid="{00000000-0005-0000-0000-000046BF0000}"/>
    <cellStyle name="Vírgula 7 4 5 2 2 8" xfId="48974" xr:uid="{00000000-0005-0000-0000-000047BF0000}"/>
    <cellStyle name="Vírgula 7 4 5 2 2 9" xfId="48975" xr:uid="{00000000-0005-0000-0000-000048BF0000}"/>
    <cellStyle name="Vírgula 7 4 5 2 3" xfId="48976" xr:uid="{00000000-0005-0000-0000-000049BF0000}"/>
    <cellStyle name="Vírgula 7 4 5 2 3 2" xfId="48977" xr:uid="{00000000-0005-0000-0000-00004ABF0000}"/>
    <cellStyle name="Vírgula 7 4 5 2 3 2 2" xfId="48978" xr:uid="{00000000-0005-0000-0000-00004BBF0000}"/>
    <cellStyle name="Vírgula 7 4 5 2 3 2 3" xfId="48979" xr:uid="{00000000-0005-0000-0000-00004CBF0000}"/>
    <cellStyle name="Vírgula 7 4 5 2 3 2 4" xfId="48980" xr:uid="{00000000-0005-0000-0000-00004DBF0000}"/>
    <cellStyle name="Vírgula 7 4 5 2 3 3" xfId="48981" xr:uid="{00000000-0005-0000-0000-00004EBF0000}"/>
    <cellStyle name="Vírgula 7 4 5 2 3 3 2" xfId="48982" xr:uid="{00000000-0005-0000-0000-00004FBF0000}"/>
    <cellStyle name="Vírgula 7 4 5 2 3 3 3" xfId="48983" xr:uid="{00000000-0005-0000-0000-000050BF0000}"/>
    <cellStyle name="Vírgula 7 4 5 2 3 4" xfId="48984" xr:uid="{00000000-0005-0000-0000-000051BF0000}"/>
    <cellStyle name="Vírgula 7 4 5 2 3 5" xfId="48985" xr:uid="{00000000-0005-0000-0000-000052BF0000}"/>
    <cellStyle name="Vírgula 7 4 5 2 3 6" xfId="48986" xr:uid="{00000000-0005-0000-0000-000053BF0000}"/>
    <cellStyle name="Vírgula 7 4 5 2 4" xfId="48987" xr:uid="{00000000-0005-0000-0000-000054BF0000}"/>
    <cellStyle name="Vírgula 7 4 5 2 4 2" xfId="48988" xr:uid="{00000000-0005-0000-0000-000055BF0000}"/>
    <cellStyle name="Vírgula 7 4 5 2 4 3" xfId="48989" xr:uid="{00000000-0005-0000-0000-000056BF0000}"/>
    <cellStyle name="Vírgula 7 4 5 2 4 4" xfId="48990" xr:uid="{00000000-0005-0000-0000-000057BF0000}"/>
    <cellStyle name="Vírgula 7 4 5 2 5" xfId="48991" xr:uid="{00000000-0005-0000-0000-000058BF0000}"/>
    <cellStyle name="Vírgula 7 4 5 2 5 2" xfId="48992" xr:uid="{00000000-0005-0000-0000-000059BF0000}"/>
    <cellStyle name="Vírgula 7 4 5 2 5 3" xfId="48993" xr:uid="{00000000-0005-0000-0000-00005ABF0000}"/>
    <cellStyle name="Vírgula 7 4 5 2 5 4" xfId="48994" xr:uid="{00000000-0005-0000-0000-00005BBF0000}"/>
    <cellStyle name="Vírgula 7 4 5 2 6" xfId="48995" xr:uid="{00000000-0005-0000-0000-00005CBF0000}"/>
    <cellStyle name="Vírgula 7 4 5 2 6 2" xfId="48996" xr:uid="{00000000-0005-0000-0000-00005DBF0000}"/>
    <cellStyle name="Vírgula 7 4 5 2 6 3" xfId="48997" xr:uid="{00000000-0005-0000-0000-00005EBF0000}"/>
    <cellStyle name="Vírgula 7 4 5 2 6 4" xfId="48998" xr:uid="{00000000-0005-0000-0000-00005FBF0000}"/>
    <cellStyle name="Vírgula 7 4 5 2 7" xfId="48999" xr:uid="{00000000-0005-0000-0000-000060BF0000}"/>
    <cellStyle name="Vírgula 7 4 5 2 7 2" xfId="49000" xr:uid="{00000000-0005-0000-0000-000061BF0000}"/>
    <cellStyle name="Vírgula 7 4 5 2 7 3" xfId="49001" xr:uid="{00000000-0005-0000-0000-000062BF0000}"/>
    <cellStyle name="Vírgula 7 4 5 2 8" xfId="49002" xr:uid="{00000000-0005-0000-0000-000063BF0000}"/>
    <cellStyle name="Vírgula 7 4 5 2 9" xfId="49003" xr:uid="{00000000-0005-0000-0000-000064BF0000}"/>
    <cellStyle name="Vírgula 7 4 5 3" xfId="49004" xr:uid="{00000000-0005-0000-0000-000065BF0000}"/>
    <cellStyle name="Vírgula 7 4 5 3 2" xfId="49005" xr:uid="{00000000-0005-0000-0000-000066BF0000}"/>
    <cellStyle name="Vírgula 7 4 5 3 2 2" xfId="49006" xr:uid="{00000000-0005-0000-0000-000067BF0000}"/>
    <cellStyle name="Vírgula 7 4 5 3 2 2 2" xfId="49007" xr:uid="{00000000-0005-0000-0000-000068BF0000}"/>
    <cellStyle name="Vírgula 7 4 5 3 2 2 3" xfId="49008" xr:uid="{00000000-0005-0000-0000-000069BF0000}"/>
    <cellStyle name="Vírgula 7 4 5 3 2 2 4" xfId="49009" xr:uid="{00000000-0005-0000-0000-00006ABF0000}"/>
    <cellStyle name="Vírgula 7 4 5 3 2 3" xfId="49010" xr:uid="{00000000-0005-0000-0000-00006BBF0000}"/>
    <cellStyle name="Vírgula 7 4 5 3 2 3 2" xfId="49011" xr:uid="{00000000-0005-0000-0000-00006CBF0000}"/>
    <cellStyle name="Vírgula 7 4 5 3 2 3 3" xfId="49012" xr:uid="{00000000-0005-0000-0000-00006DBF0000}"/>
    <cellStyle name="Vírgula 7 4 5 3 2 4" xfId="49013" xr:uid="{00000000-0005-0000-0000-00006EBF0000}"/>
    <cellStyle name="Vírgula 7 4 5 3 2 5" xfId="49014" xr:uid="{00000000-0005-0000-0000-00006FBF0000}"/>
    <cellStyle name="Vírgula 7 4 5 3 2 6" xfId="49015" xr:uid="{00000000-0005-0000-0000-000070BF0000}"/>
    <cellStyle name="Vírgula 7 4 5 3 3" xfId="49016" xr:uid="{00000000-0005-0000-0000-000071BF0000}"/>
    <cellStyle name="Vírgula 7 4 5 3 3 2" xfId="49017" xr:uid="{00000000-0005-0000-0000-000072BF0000}"/>
    <cellStyle name="Vírgula 7 4 5 3 3 3" xfId="49018" xr:uid="{00000000-0005-0000-0000-000073BF0000}"/>
    <cellStyle name="Vírgula 7 4 5 3 3 4" xfId="49019" xr:uid="{00000000-0005-0000-0000-000074BF0000}"/>
    <cellStyle name="Vírgula 7 4 5 3 4" xfId="49020" xr:uid="{00000000-0005-0000-0000-000075BF0000}"/>
    <cellStyle name="Vírgula 7 4 5 3 4 2" xfId="49021" xr:uid="{00000000-0005-0000-0000-000076BF0000}"/>
    <cellStyle name="Vírgula 7 4 5 3 4 3" xfId="49022" xr:uid="{00000000-0005-0000-0000-000077BF0000}"/>
    <cellStyle name="Vírgula 7 4 5 3 4 4" xfId="49023" xr:uid="{00000000-0005-0000-0000-000078BF0000}"/>
    <cellStyle name="Vírgula 7 4 5 3 5" xfId="49024" xr:uid="{00000000-0005-0000-0000-000079BF0000}"/>
    <cellStyle name="Vírgula 7 4 5 3 5 2" xfId="49025" xr:uid="{00000000-0005-0000-0000-00007ABF0000}"/>
    <cellStyle name="Vírgula 7 4 5 3 5 3" xfId="49026" xr:uid="{00000000-0005-0000-0000-00007BBF0000}"/>
    <cellStyle name="Vírgula 7 4 5 3 5 4" xfId="49027" xr:uid="{00000000-0005-0000-0000-00007CBF0000}"/>
    <cellStyle name="Vírgula 7 4 5 3 6" xfId="49028" xr:uid="{00000000-0005-0000-0000-00007DBF0000}"/>
    <cellStyle name="Vírgula 7 4 5 3 6 2" xfId="49029" xr:uid="{00000000-0005-0000-0000-00007EBF0000}"/>
    <cellStyle name="Vírgula 7 4 5 3 6 3" xfId="49030" xr:uid="{00000000-0005-0000-0000-00007FBF0000}"/>
    <cellStyle name="Vírgula 7 4 5 3 7" xfId="49031" xr:uid="{00000000-0005-0000-0000-000080BF0000}"/>
    <cellStyle name="Vírgula 7 4 5 3 8" xfId="49032" xr:uid="{00000000-0005-0000-0000-000081BF0000}"/>
    <cellStyle name="Vírgula 7 4 5 3 9" xfId="49033" xr:uid="{00000000-0005-0000-0000-000082BF0000}"/>
    <cellStyle name="Vírgula 7 4 5 4" xfId="49034" xr:uid="{00000000-0005-0000-0000-000083BF0000}"/>
    <cellStyle name="Vírgula 7 4 5 4 2" xfId="49035" xr:uid="{00000000-0005-0000-0000-000084BF0000}"/>
    <cellStyle name="Vírgula 7 4 5 4 2 2" xfId="49036" xr:uid="{00000000-0005-0000-0000-000085BF0000}"/>
    <cellStyle name="Vírgula 7 4 5 4 2 3" xfId="49037" xr:uid="{00000000-0005-0000-0000-000086BF0000}"/>
    <cellStyle name="Vírgula 7 4 5 4 2 4" xfId="49038" xr:uid="{00000000-0005-0000-0000-000087BF0000}"/>
    <cellStyle name="Vírgula 7 4 5 4 3" xfId="49039" xr:uid="{00000000-0005-0000-0000-000088BF0000}"/>
    <cellStyle name="Vírgula 7 4 5 4 3 2" xfId="49040" xr:uid="{00000000-0005-0000-0000-000089BF0000}"/>
    <cellStyle name="Vírgula 7 4 5 4 3 3" xfId="49041" xr:uid="{00000000-0005-0000-0000-00008ABF0000}"/>
    <cellStyle name="Vírgula 7 4 5 4 4" xfId="49042" xr:uid="{00000000-0005-0000-0000-00008BBF0000}"/>
    <cellStyle name="Vírgula 7 4 5 4 5" xfId="49043" xr:uid="{00000000-0005-0000-0000-00008CBF0000}"/>
    <cellStyle name="Vírgula 7 4 5 4 6" xfId="49044" xr:uid="{00000000-0005-0000-0000-00008DBF0000}"/>
    <cellStyle name="Vírgula 7 4 5 5" xfId="49045" xr:uid="{00000000-0005-0000-0000-00008EBF0000}"/>
    <cellStyle name="Vírgula 7 4 5 5 2" xfId="49046" xr:uid="{00000000-0005-0000-0000-00008FBF0000}"/>
    <cellStyle name="Vírgula 7 4 5 5 3" xfId="49047" xr:uid="{00000000-0005-0000-0000-000090BF0000}"/>
    <cellStyle name="Vírgula 7 4 5 5 4" xfId="49048" xr:uid="{00000000-0005-0000-0000-000091BF0000}"/>
    <cellStyle name="Vírgula 7 4 5 6" xfId="49049" xr:uid="{00000000-0005-0000-0000-000092BF0000}"/>
    <cellStyle name="Vírgula 7 4 5 6 2" xfId="49050" xr:uid="{00000000-0005-0000-0000-000093BF0000}"/>
    <cellStyle name="Vírgula 7 4 5 6 3" xfId="49051" xr:uid="{00000000-0005-0000-0000-000094BF0000}"/>
    <cellStyle name="Vírgula 7 4 5 6 4" xfId="49052" xr:uid="{00000000-0005-0000-0000-000095BF0000}"/>
    <cellStyle name="Vírgula 7 4 5 7" xfId="49053" xr:uid="{00000000-0005-0000-0000-000096BF0000}"/>
    <cellStyle name="Vírgula 7 4 5 7 2" xfId="49054" xr:uid="{00000000-0005-0000-0000-000097BF0000}"/>
    <cellStyle name="Vírgula 7 4 5 7 3" xfId="49055" xr:uid="{00000000-0005-0000-0000-000098BF0000}"/>
    <cellStyle name="Vírgula 7 4 5 7 4" xfId="49056" xr:uid="{00000000-0005-0000-0000-000099BF0000}"/>
    <cellStyle name="Vírgula 7 4 5 8" xfId="49057" xr:uid="{00000000-0005-0000-0000-00009ABF0000}"/>
    <cellStyle name="Vírgula 7 4 5 8 2" xfId="49058" xr:uid="{00000000-0005-0000-0000-00009BBF0000}"/>
    <cellStyle name="Vírgula 7 4 5 8 3" xfId="49059" xr:uid="{00000000-0005-0000-0000-00009CBF0000}"/>
    <cellStyle name="Vírgula 7 4 5 9" xfId="49060" xr:uid="{00000000-0005-0000-0000-00009DBF0000}"/>
    <cellStyle name="Vírgula 7 4 6" xfId="49061" xr:uid="{00000000-0005-0000-0000-00009EBF0000}"/>
    <cellStyle name="Vírgula 7 4 6 10" xfId="49062" xr:uid="{00000000-0005-0000-0000-00009FBF0000}"/>
    <cellStyle name="Vírgula 7 4 6 11" xfId="49063" xr:uid="{00000000-0005-0000-0000-0000A0BF0000}"/>
    <cellStyle name="Vírgula 7 4 6 2" xfId="49064" xr:uid="{00000000-0005-0000-0000-0000A1BF0000}"/>
    <cellStyle name="Vírgula 7 4 6 2 10" xfId="49065" xr:uid="{00000000-0005-0000-0000-0000A2BF0000}"/>
    <cellStyle name="Vírgula 7 4 6 2 2" xfId="49066" xr:uid="{00000000-0005-0000-0000-0000A3BF0000}"/>
    <cellStyle name="Vírgula 7 4 6 2 2 2" xfId="49067" xr:uid="{00000000-0005-0000-0000-0000A4BF0000}"/>
    <cellStyle name="Vírgula 7 4 6 2 2 2 2" xfId="49068" xr:uid="{00000000-0005-0000-0000-0000A5BF0000}"/>
    <cellStyle name="Vírgula 7 4 6 2 2 2 2 2" xfId="49069" xr:uid="{00000000-0005-0000-0000-0000A6BF0000}"/>
    <cellStyle name="Vírgula 7 4 6 2 2 2 2 3" xfId="49070" xr:uid="{00000000-0005-0000-0000-0000A7BF0000}"/>
    <cellStyle name="Vírgula 7 4 6 2 2 2 2 4" xfId="49071" xr:uid="{00000000-0005-0000-0000-0000A8BF0000}"/>
    <cellStyle name="Vírgula 7 4 6 2 2 2 3" xfId="49072" xr:uid="{00000000-0005-0000-0000-0000A9BF0000}"/>
    <cellStyle name="Vírgula 7 4 6 2 2 2 3 2" xfId="49073" xr:uid="{00000000-0005-0000-0000-0000AABF0000}"/>
    <cellStyle name="Vírgula 7 4 6 2 2 2 3 3" xfId="49074" xr:uid="{00000000-0005-0000-0000-0000ABBF0000}"/>
    <cellStyle name="Vírgula 7 4 6 2 2 2 4" xfId="49075" xr:uid="{00000000-0005-0000-0000-0000ACBF0000}"/>
    <cellStyle name="Vírgula 7 4 6 2 2 2 5" xfId="49076" xr:uid="{00000000-0005-0000-0000-0000ADBF0000}"/>
    <cellStyle name="Vírgula 7 4 6 2 2 2 6" xfId="49077" xr:uid="{00000000-0005-0000-0000-0000AEBF0000}"/>
    <cellStyle name="Vírgula 7 4 6 2 2 3" xfId="49078" xr:uid="{00000000-0005-0000-0000-0000AFBF0000}"/>
    <cellStyle name="Vírgula 7 4 6 2 2 3 2" xfId="49079" xr:uid="{00000000-0005-0000-0000-0000B0BF0000}"/>
    <cellStyle name="Vírgula 7 4 6 2 2 3 3" xfId="49080" xr:uid="{00000000-0005-0000-0000-0000B1BF0000}"/>
    <cellStyle name="Vírgula 7 4 6 2 2 3 4" xfId="49081" xr:uid="{00000000-0005-0000-0000-0000B2BF0000}"/>
    <cellStyle name="Vírgula 7 4 6 2 2 4" xfId="49082" xr:uid="{00000000-0005-0000-0000-0000B3BF0000}"/>
    <cellStyle name="Vírgula 7 4 6 2 2 4 2" xfId="49083" xr:uid="{00000000-0005-0000-0000-0000B4BF0000}"/>
    <cellStyle name="Vírgula 7 4 6 2 2 4 3" xfId="49084" xr:uid="{00000000-0005-0000-0000-0000B5BF0000}"/>
    <cellStyle name="Vírgula 7 4 6 2 2 4 4" xfId="49085" xr:uid="{00000000-0005-0000-0000-0000B6BF0000}"/>
    <cellStyle name="Vírgula 7 4 6 2 2 5" xfId="49086" xr:uid="{00000000-0005-0000-0000-0000B7BF0000}"/>
    <cellStyle name="Vírgula 7 4 6 2 2 5 2" xfId="49087" xr:uid="{00000000-0005-0000-0000-0000B8BF0000}"/>
    <cellStyle name="Vírgula 7 4 6 2 2 5 3" xfId="49088" xr:uid="{00000000-0005-0000-0000-0000B9BF0000}"/>
    <cellStyle name="Vírgula 7 4 6 2 2 5 4" xfId="49089" xr:uid="{00000000-0005-0000-0000-0000BABF0000}"/>
    <cellStyle name="Vírgula 7 4 6 2 2 6" xfId="49090" xr:uid="{00000000-0005-0000-0000-0000BBBF0000}"/>
    <cellStyle name="Vírgula 7 4 6 2 2 6 2" xfId="49091" xr:uid="{00000000-0005-0000-0000-0000BCBF0000}"/>
    <cellStyle name="Vírgula 7 4 6 2 2 6 3" xfId="49092" xr:uid="{00000000-0005-0000-0000-0000BDBF0000}"/>
    <cellStyle name="Vírgula 7 4 6 2 2 7" xfId="49093" xr:uid="{00000000-0005-0000-0000-0000BEBF0000}"/>
    <cellStyle name="Vírgula 7 4 6 2 2 8" xfId="49094" xr:uid="{00000000-0005-0000-0000-0000BFBF0000}"/>
    <cellStyle name="Vírgula 7 4 6 2 2 9" xfId="49095" xr:uid="{00000000-0005-0000-0000-0000C0BF0000}"/>
    <cellStyle name="Vírgula 7 4 6 2 3" xfId="49096" xr:uid="{00000000-0005-0000-0000-0000C1BF0000}"/>
    <cellStyle name="Vírgula 7 4 6 2 3 2" xfId="49097" xr:uid="{00000000-0005-0000-0000-0000C2BF0000}"/>
    <cellStyle name="Vírgula 7 4 6 2 3 2 2" xfId="49098" xr:uid="{00000000-0005-0000-0000-0000C3BF0000}"/>
    <cellStyle name="Vírgula 7 4 6 2 3 2 3" xfId="49099" xr:uid="{00000000-0005-0000-0000-0000C4BF0000}"/>
    <cellStyle name="Vírgula 7 4 6 2 3 2 4" xfId="49100" xr:uid="{00000000-0005-0000-0000-0000C5BF0000}"/>
    <cellStyle name="Vírgula 7 4 6 2 3 3" xfId="49101" xr:uid="{00000000-0005-0000-0000-0000C6BF0000}"/>
    <cellStyle name="Vírgula 7 4 6 2 3 3 2" xfId="49102" xr:uid="{00000000-0005-0000-0000-0000C7BF0000}"/>
    <cellStyle name="Vírgula 7 4 6 2 3 3 3" xfId="49103" xr:uid="{00000000-0005-0000-0000-0000C8BF0000}"/>
    <cellStyle name="Vírgula 7 4 6 2 3 4" xfId="49104" xr:uid="{00000000-0005-0000-0000-0000C9BF0000}"/>
    <cellStyle name="Vírgula 7 4 6 2 3 5" xfId="49105" xr:uid="{00000000-0005-0000-0000-0000CABF0000}"/>
    <cellStyle name="Vírgula 7 4 6 2 3 6" xfId="49106" xr:uid="{00000000-0005-0000-0000-0000CBBF0000}"/>
    <cellStyle name="Vírgula 7 4 6 2 4" xfId="49107" xr:uid="{00000000-0005-0000-0000-0000CCBF0000}"/>
    <cellStyle name="Vírgula 7 4 6 2 4 2" xfId="49108" xr:uid="{00000000-0005-0000-0000-0000CDBF0000}"/>
    <cellStyle name="Vírgula 7 4 6 2 4 3" xfId="49109" xr:uid="{00000000-0005-0000-0000-0000CEBF0000}"/>
    <cellStyle name="Vírgula 7 4 6 2 4 4" xfId="49110" xr:uid="{00000000-0005-0000-0000-0000CFBF0000}"/>
    <cellStyle name="Vírgula 7 4 6 2 5" xfId="49111" xr:uid="{00000000-0005-0000-0000-0000D0BF0000}"/>
    <cellStyle name="Vírgula 7 4 6 2 5 2" xfId="49112" xr:uid="{00000000-0005-0000-0000-0000D1BF0000}"/>
    <cellStyle name="Vírgula 7 4 6 2 5 3" xfId="49113" xr:uid="{00000000-0005-0000-0000-0000D2BF0000}"/>
    <cellStyle name="Vírgula 7 4 6 2 5 4" xfId="49114" xr:uid="{00000000-0005-0000-0000-0000D3BF0000}"/>
    <cellStyle name="Vírgula 7 4 6 2 6" xfId="49115" xr:uid="{00000000-0005-0000-0000-0000D4BF0000}"/>
    <cellStyle name="Vírgula 7 4 6 2 6 2" xfId="49116" xr:uid="{00000000-0005-0000-0000-0000D5BF0000}"/>
    <cellStyle name="Vírgula 7 4 6 2 6 3" xfId="49117" xr:uid="{00000000-0005-0000-0000-0000D6BF0000}"/>
    <cellStyle name="Vírgula 7 4 6 2 6 4" xfId="49118" xr:uid="{00000000-0005-0000-0000-0000D7BF0000}"/>
    <cellStyle name="Vírgula 7 4 6 2 7" xfId="49119" xr:uid="{00000000-0005-0000-0000-0000D8BF0000}"/>
    <cellStyle name="Vírgula 7 4 6 2 7 2" xfId="49120" xr:uid="{00000000-0005-0000-0000-0000D9BF0000}"/>
    <cellStyle name="Vírgula 7 4 6 2 7 3" xfId="49121" xr:uid="{00000000-0005-0000-0000-0000DABF0000}"/>
    <cellStyle name="Vírgula 7 4 6 2 8" xfId="49122" xr:uid="{00000000-0005-0000-0000-0000DBBF0000}"/>
    <cellStyle name="Vírgula 7 4 6 2 9" xfId="49123" xr:uid="{00000000-0005-0000-0000-0000DCBF0000}"/>
    <cellStyle name="Vírgula 7 4 6 3" xfId="49124" xr:uid="{00000000-0005-0000-0000-0000DDBF0000}"/>
    <cellStyle name="Vírgula 7 4 6 3 2" xfId="49125" xr:uid="{00000000-0005-0000-0000-0000DEBF0000}"/>
    <cellStyle name="Vírgula 7 4 6 3 2 2" xfId="49126" xr:uid="{00000000-0005-0000-0000-0000DFBF0000}"/>
    <cellStyle name="Vírgula 7 4 6 3 2 2 2" xfId="49127" xr:uid="{00000000-0005-0000-0000-0000E0BF0000}"/>
    <cellStyle name="Vírgula 7 4 6 3 2 2 3" xfId="49128" xr:uid="{00000000-0005-0000-0000-0000E1BF0000}"/>
    <cellStyle name="Vírgula 7 4 6 3 2 2 4" xfId="49129" xr:uid="{00000000-0005-0000-0000-0000E2BF0000}"/>
    <cellStyle name="Vírgula 7 4 6 3 2 3" xfId="49130" xr:uid="{00000000-0005-0000-0000-0000E3BF0000}"/>
    <cellStyle name="Vírgula 7 4 6 3 2 3 2" xfId="49131" xr:uid="{00000000-0005-0000-0000-0000E4BF0000}"/>
    <cellStyle name="Vírgula 7 4 6 3 2 3 3" xfId="49132" xr:uid="{00000000-0005-0000-0000-0000E5BF0000}"/>
    <cellStyle name="Vírgula 7 4 6 3 2 4" xfId="49133" xr:uid="{00000000-0005-0000-0000-0000E6BF0000}"/>
    <cellStyle name="Vírgula 7 4 6 3 2 5" xfId="49134" xr:uid="{00000000-0005-0000-0000-0000E7BF0000}"/>
    <cellStyle name="Vírgula 7 4 6 3 2 6" xfId="49135" xr:uid="{00000000-0005-0000-0000-0000E8BF0000}"/>
    <cellStyle name="Vírgula 7 4 6 3 3" xfId="49136" xr:uid="{00000000-0005-0000-0000-0000E9BF0000}"/>
    <cellStyle name="Vírgula 7 4 6 3 3 2" xfId="49137" xr:uid="{00000000-0005-0000-0000-0000EABF0000}"/>
    <cellStyle name="Vírgula 7 4 6 3 3 3" xfId="49138" xr:uid="{00000000-0005-0000-0000-0000EBBF0000}"/>
    <cellStyle name="Vírgula 7 4 6 3 3 4" xfId="49139" xr:uid="{00000000-0005-0000-0000-0000ECBF0000}"/>
    <cellStyle name="Vírgula 7 4 6 3 4" xfId="49140" xr:uid="{00000000-0005-0000-0000-0000EDBF0000}"/>
    <cellStyle name="Vírgula 7 4 6 3 4 2" xfId="49141" xr:uid="{00000000-0005-0000-0000-0000EEBF0000}"/>
    <cellStyle name="Vírgula 7 4 6 3 4 3" xfId="49142" xr:uid="{00000000-0005-0000-0000-0000EFBF0000}"/>
    <cellStyle name="Vírgula 7 4 6 3 4 4" xfId="49143" xr:uid="{00000000-0005-0000-0000-0000F0BF0000}"/>
    <cellStyle name="Vírgula 7 4 6 3 5" xfId="49144" xr:uid="{00000000-0005-0000-0000-0000F1BF0000}"/>
    <cellStyle name="Vírgula 7 4 6 3 5 2" xfId="49145" xr:uid="{00000000-0005-0000-0000-0000F2BF0000}"/>
    <cellStyle name="Vírgula 7 4 6 3 5 3" xfId="49146" xr:uid="{00000000-0005-0000-0000-0000F3BF0000}"/>
    <cellStyle name="Vírgula 7 4 6 3 5 4" xfId="49147" xr:uid="{00000000-0005-0000-0000-0000F4BF0000}"/>
    <cellStyle name="Vírgula 7 4 6 3 6" xfId="49148" xr:uid="{00000000-0005-0000-0000-0000F5BF0000}"/>
    <cellStyle name="Vírgula 7 4 6 3 6 2" xfId="49149" xr:uid="{00000000-0005-0000-0000-0000F6BF0000}"/>
    <cellStyle name="Vírgula 7 4 6 3 6 3" xfId="49150" xr:uid="{00000000-0005-0000-0000-0000F7BF0000}"/>
    <cellStyle name="Vírgula 7 4 6 3 7" xfId="49151" xr:uid="{00000000-0005-0000-0000-0000F8BF0000}"/>
    <cellStyle name="Vírgula 7 4 6 3 8" xfId="49152" xr:uid="{00000000-0005-0000-0000-0000F9BF0000}"/>
    <cellStyle name="Vírgula 7 4 6 3 9" xfId="49153" xr:uid="{00000000-0005-0000-0000-0000FABF0000}"/>
    <cellStyle name="Vírgula 7 4 6 4" xfId="49154" xr:uid="{00000000-0005-0000-0000-0000FBBF0000}"/>
    <cellStyle name="Vírgula 7 4 6 4 2" xfId="49155" xr:uid="{00000000-0005-0000-0000-0000FCBF0000}"/>
    <cellStyle name="Vírgula 7 4 6 4 2 2" xfId="49156" xr:uid="{00000000-0005-0000-0000-0000FDBF0000}"/>
    <cellStyle name="Vírgula 7 4 6 4 2 3" xfId="49157" xr:uid="{00000000-0005-0000-0000-0000FEBF0000}"/>
    <cellStyle name="Vírgula 7 4 6 4 2 4" xfId="49158" xr:uid="{00000000-0005-0000-0000-0000FFBF0000}"/>
    <cellStyle name="Vírgula 7 4 6 4 3" xfId="49159" xr:uid="{00000000-0005-0000-0000-000000C00000}"/>
    <cellStyle name="Vírgula 7 4 6 4 3 2" xfId="49160" xr:uid="{00000000-0005-0000-0000-000001C00000}"/>
    <cellStyle name="Vírgula 7 4 6 4 3 3" xfId="49161" xr:uid="{00000000-0005-0000-0000-000002C00000}"/>
    <cellStyle name="Vírgula 7 4 6 4 4" xfId="49162" xr:uid="{00000000-0005-0000-0000-000003C00000}"/>
    <cellStyle name="Vírgula 7 4 6 4 5" xfId="49163" xr:uid="{00000000-0005-0000-0000-000004C00000}"/>
    <cellStyle name="Vírgula 7 4 6 4 6" xfId="49164" xr:uid="{00000000-0005-0000-0000-000005C00000}"/>
    <cellStyle name="Vírgula 7 4 6 5" xfId="49165" xr:uid="{00000000-0005-0000-0000-000006C00000}"/>
    <cellStyle name="Vírgula 7 4 6 5 2" xfId="49166" xr:uid="{00000000-0005-0000-0000-000007C00000}"/>
    <cellStyle name="Vírgula 7 4 6 5 3" xfId="49167" xr:uid="{00000000-0005-0000-0000-000008C00000}"/>
    <cellStyle name="Vírgula 7 4 6 5 4" xfId="49168" xr:uid="{00000000-0005-0000-0000-000009C00000}"/>
    <cellStyle name="Vírgula 7 4 6 6" xfId="49169" xr:uid="{00000000-0005-0000-0000-00000AC00000}"/>
    <cellStyle name="Vírgula 7 4 6 6 2" xfId="49170" xr:uid="{00000000-0005-0000-0000-00000BC00000}"/>
    <cellStyle name="Vírgula 7 4 6 6 3" xfId="49171" xr:uid="{00000000-0005-0000-0000-00000CC00000}"/>
    <cellStyle name="Vírgula 7 4 6 6 4" xfId="49172" xr:uid="{00000000-0005-0000-0000-00000DC00000}"/>
    <cellStyle name="Vírgula 7 4 6 7" xfId="49173" xr:uid="{00000000-0005-0000-0000-00000EC00000}"/>
    <cellStyle name="Vírgula 7 4 6 7 2" xfId="49174" xr:uid="{00000000-0005-0000-0000-00000FC00000}"/>
    <cellStyle name="Vírgula 7 4 6 7 3" xfId="49175" xr:uid="{00000000-0005-0000-0000-000010C00000}"/>
    <cellStyle name="Vírgula 7 4 6 7 4" xfId="49176" xr:uid="{00000000-0005-0000-0000-000011C00000}"/>
    <cellStyle name="Vírgula 7 4 6 8" xfId="49177" xr:uid="{00000000-0005-0000-0000-000012C00000}"/>
    <cellStyle name="Vírgula 7 4 6 8 2" xfId="49178" xr:uid="{00000000-0005-0000-0000-000013C00000}"/>
    <cellStyle name="Vírgula 7 4 6 8 3" xfId="49179" xr:uid="{00000000-0005-0000-0000-000014C00000}"/>
    <cellStyle name="Vírgula 7 4 6 9" xfId="49180" xr:uid="{00000000-0005-0000-0000-000015C00000}"/>
    <cellStyle name="Vírgula 7 4 7" xfId="49181" xr:uid="{00000000-0005-0000-0000-000016C00000}"/>
    <cellStyle name="Vírgula 7 4 7 10" xfId="49182" xr:uid="{00000000-0005-0000-0000-000017C00000}"/>
    <cellStyle name="Vírgula 7 4 7 2" xfId="49183" xr:uid="{00000000-0005-0000-0000-000018C00000}"/>
    <cellStyle name="Vírgula 7 4 7 2 2" xfId="49184" xr:uid="{00000000-0005-0000-0000-000019C00000}"/>
    <cellStyle name="Vírgula 7 4 7 2 2 2" xfId="49185" xr:uid="{00000000-0005-0000-0000-00001AC00000}"/>
    <cellStyle name="Vírgula 7 4 7 2 2 2 2" xfId="49186" xr:uid="{00000000-0005-0000-0000-00001BC00000}"/>
    <cellStyle name="Vírgula 7 4 7 2 2 2 3" xfId="49187" xr:uid="{00000000-0005-0000-0000-00001CC00000}"/>
    <cellStyle name="Vírgula 7 4 7 2 2 2 4" xfId="49188" xr:uid="{00000000-0005-0000-0000-00001DC00000}"/>
    <cellStyle name="Vírgula 7 4 7 2 2 3" xfId="49189" xr:uid="{00000000-0005-0000-0000-00001EC00000}"/>
    <cellStyle name="Vírgula 7 4 7 2 2 3 2" xfId="49190" xr:uid="{00000000-0005-0000-0000-00001FC00000}"/>
    <cellStyle name="Vírgula 7 4 7 2 2 3 3" xfId="49191" xr:uid="{00000000-0005-0000-0000-000020C00000}"/>
    <cellStyle name="Vírgula 7 4 7 2 2 4" xfId="49192" xr:uid="{00000000-0005-0000-0000-000021C00000}"/>
    <cellStyle name="Vírgula 7 4 7 2 2 5" xfId="49193" xr:uid="{00000000-0005-0000-0000-000022C00000}"/>
    <cellStyle name="Vírgula 7 4 7 2 2 6" xfId="49194" xr:uid="{00000000-0005-0000-0000-000023C00000}"/>
    <cellStyle name="Vírgula 7 4 7 2 3" xfId="49195" xr:uid="{00000000-0005-0000-0000-000024C00000}"/>
    <cellStyle name="Vírgula 7 4 7 2 3 2" xfId="49196" xr:uid="{00000000-0005-0000-0000-000025C00000}"/>
    <cellStyle name="Vírgula 7 4 7 2 3 3" xfId="49197" xr:uid="{00000000-0005-0000-0000-000026C00000}"/>
    <cellStyle name="Vírgula 7 4 7 2 3 4" xfId="49198" xr:uid="{00000000-0005-0000-0000-000027C00000}"/>
    <cellStyle name="Vírgula 7 4 7 2 4" xfId="49199" xr:uid="{00000000-0005-0000-0000-000028C00000}"/>
    <cellStyle name="Vírgula 7 4 7 2 4 2" xfId="49200" xr:uid="{00000000-0005-0000-0000-000029C00000}"/>
    <cellStyle name="Vírgula 7 4 7 2 4 3" xfId="49201" xr:uid="{00000000-0005-0000-0000-00002AC00000}"/>
    <cellStyle name="Vírgula 7 4 7 2 4 4" xfId="49202" xr:uid="{00000000-0005-0000-0000-00002BC00000}"/>
    <cellStyle name="Vírgula 7 4 7 2 5" xfId="49203" xr:uid="{00000000-0005-0000-0000-00002CC00000}"/>
    <cellStyle name="Vírgula 7 4 7 2 5 2" xfId="49204" xr:uid="{00000000-0005-0000-0000-00002DC00000}"/>
    <cellStyle name="Vírgula 7 4 7 2 5 3" xfId="49205" xr:uid="{00000000-0005-0000-0000-00002EC00000}"/>
    <cellStyle name="Vírgula 7 4 7 2 5 4" xfId="49206" xr:uid="{00000000-0005-0000-0000-00002FC00000}"/>
    <cellStyle name="Vírgula 7 4 7 2 6" xfId="49207" xr:uid="{00000000-0005-0000-0000-000030C00000}"/>
    <cellStyle name="Vírgula 7 4 7 2 6 2" xfId="49208" xr:uid="{00000000-0005-0000-0000-000031C00000}"/>
    <cellStyle name="Vírgula 7 4 7 2 6 3" xfId="49209" xr:uid="{00000000-0005-0000-0000-000032C00000}"/>
    <cellStyle name="Vírgula 7 4 7 2 7" xfId="49210" xr:uid="{00000000-0005-0000-0000-000033C00000}"/>
    <cellStyle name="Vírgula 7 4 7 2 8" xfId="49211" xr:uid="{00000000-0005-0000-0000-000034C00000}"/>
    <cellStyle name="Vírgula 7 4 7 2 9" xfId="49212" xr:uid="{00000000-0005-0000-0000-000035C00000}"/>
    <cellStyle name="Vírgula 7 4 7 3" xfId="49213" xr:uid="{00000000-0005-0000-0000-000036C00000}"/>
    <cellStyle name="Vírgula 7 4 7 3 2" xfId="49214" xr:uid="{00000000-0005-0000-0000-000037C00000}"/>
    <cellStyle name="Vírgula 7 4 7 3 2 2" xfId="49215" xr:uid="{00000000-0005-0000-0000-000038C00000}"/>
    <cellStyle name="Vírgula 7 4 7 3 2 3" xfId="49216" xr:uid="{00000000-0005-0000-0000-000039C00000}"/>
    <cellStyle name="Vírgula 7 4 7 3 2 4" xfId="49217" xr:uid="{00000000-0005-0000-0000-00003AC00000}"/>
    <cellStyle name="Vírgula 7 4 7 3 3" xfId="49218" xr:uid="{00000000-0005-0000-0000-00003BC00000}"/>
    <cellStyle name="Vírgula 7 4 7 3 3 2" xfId="49219" xr:uid="{00000000-0005-0000-0000-00003CC00000}"/>
    <cellStyle name="Vírgula 7 4 7 3 3 3" xfId="49220" xr:uid="{00000000-0005-0000-0000-00003DC00000}"/>
    <cellStyle name="Vírgula 7 4 7 3 4" xfId="49221" xr:uid="{00000000-0005-0000-0000-00003EC00000}"/>
    <cellStyle name="Vírgula 7 4 7 3 5" xfId="49222" xr:uid="{00000000-0005-0000-0000-00003FC00000}"/>
    <cellStyle name="Vírgula 7 4 7 3 6" xfId="49223" xr:uid="{00000000-0005-0000-0000-000040C00000}"/>
    <cellStyle name="Vírgula 7 4 7 4" xfId="49224" xr:uid="{00000000-0005-0000-0000-000041C00000}"/>
    <cellStyle name="Vírgula 7 4 7 4 2" xfId="49225" xr:uid="{00000000-0005-0000-0000-000042C00000}"/>
    <cellStyle name="Vírgula 7 4 7 4 3" xfId="49226" xr:uid="{00000000-0005-0000-0000-000043C00000}"/>
    <cellStyle name="Vírgula 7 4 7 4 4" xfId="49227" xr:uid="{00000000-0005-0000-0000-000044C00000}"/>
    <cellStyle name="Vírgula 7 4 7 5" xfId="49228" xr:uid="{00000000-0005-0000-0000-000045C00000}"/>
    <cellStyle name="Vírgula 7 4 7 5 2" xfId="49229" xr:uid="{00000000-0005-0000-0000-000046C00000}"/>
    <cellStyle name="Vírgula 7 4 7 5 3" xfId="49230" xr:uid="{00000000-0005-0000-0000-000047C00000}"/>
    <cellStyle name="Vírgula 7 4 7 5 4" xfId="49231" xr:uid="{00000000-0005-0000-0000-000048C00000}"/>
    <cellStyle name="Vírgula 7 4 7 6" xfId="49232" xr:uid="{00000000-0005-0000-0000-000049C00000}"/>
    <cellStyle name="Vírgula 7 4 7 6 2" xfId="49233" xr:uid="{00000000-0005-0000-0000-00004AC00000}"/>
    <cellStyle name="Vírgula 7 4 7 6 3" xfId="49234" xr:uid="{00000000-0005-0000-0000-00004BC00000}"/>
    <cellStyle name="Vírgula 7 4 7 6 4" xfId="49235" xr:uid="{00000000-0005-0000-0000-00004CC00000}"/>
    <cellStyle name="Vírgula 7 4 7 7" xfId="49236" xr:uid="{00000000-0005-0000-0000-00004DC00000}"/>
    <cellStyle name="Vírgula 7 4 7 7 2" xfId="49237" xr:uid="{00000000-0005-0000-0000-00004EC00000}"/>
    <cellStyle name="Vírgula 7 4 7 7 3" xfId="49238" xr:uid="{00000000-0005-0000-0000-00004FC00000}"/>
    <cellStyle name="Vírgula 7 4 7 8" xfId="49239" xr:uid="{00000000-0005-0000-0000-000050C00000}"/>
    <cellStyle name="Vírgula 7 4 7 9" xfId="49240" xr:uid="{00000000-0005-0000-0000-000051C00000}"/>
    <cellStyle name="Vírgula 7 4 8" xfId="49241" xr:uid="{00000000-0005-0000-0000-000052C00000}"/>
    <cellStyle name="Vírgula 7 4 8 2" xfId="49242" xr:uid="{00000000-0005-0000-0000-000053C00000}"/>
    <cellStyle name="Vírgula 7 4 8 2 2" xfId="49243" xr:uid="{00000000-0005-0000-0000-000054C00000}"/>
    <cellStyle name="Vírgula 7 4 8 2 2 2" xfId="49244" xr:uid="{00000000-0005-0000-0000-000055C00000}"/>
    <cellStyle name="Vírgula 7 4 8 2 2 3" xfId="49245" xr:uid="{00000000-0005-0000-0000-000056C00000}"/>
    <cellStyle name="Vírgula 7 4 8 2 2 4" xfId="49246" xr:uid="{00000000-0005-0000-0000-000057C00000}"/>
    <cellStyle name="Vírgula 7 4 8 2 3" xfId="49247" xr:uid="{00000000-0005-0000-0000-000058C00000}"/>
    <cellStyle name="Vírgula 7 4 8 2 3 2" xfId="49248" xr:uid="{00000000-0005-0000-0000-000059C00000}"/>
    <cellStyle name="Vírgula 7 4 8 2 3 3" xfId="49249" xr:uid="{00000000-0005-0000-0000-00005AC00000}"/>
    <cellStyle name="Vírgula 7 4 8 2 4" xfId="49250" xr:uid="{00000000-0005-0000-0000-00005BC00000}"/>
    <cellStyle name="Vírgula 7 4 8 2 5" xfId="49251" xr:uid="{00000000-0005-0000-0000-00005CC00000}"/>
    <cellStyle name="Vírgula 7 4 8 2 6" xfId="49252" xr:uid="{00000000-0005-0000-0000-00005DC00000}"/>
    <cellStyle name="Vírgula 7 4 8 3" xfId="49253" xr:uid="{00000000-0005-0000-0000-00005EC00000}"/>
    <cellStyle name="Vírgula 7 4 8 3 2" xfId="49254" xr:uid="{00000000-0005-0000-0000-00005FC00000}"/>
    <cellStyle name="Vírgula 7 4 8 3 3" xfId="49255" xr:uid="{00000000-0005-0000-0000-000060C00000}"/>
    <cellStyle name="Vírgula 7 4 8 3 4" xfId="49256" xr:uid="{00000000-0005-0000-0000-000061C00000}"/>
    <cellStyle name="Vírgula 7 4 8 4" xfId="49257" xr:uid="{00000000-0005-0000-0000-000062C00000}"/>
    <cellStyle name="Vírgula 7 4 8 4 2" xfId="49258" xr:uid="{00000000-0005-0000-0000-000063C00000}"/>
    <cellStyle name="Vírgula 7 4 8 4 3" xfId="49259" xr:uid="{00000000-0005-0000-0000-000064C00000}"/>
    <cellStyle name="Vírgula 7 4 8 4 4" xfId="49260" xr:uid="{00000000-0005-0000-0000-000065C00000}"/>
    <cellStyle name="Vírgula 7 4 8 5" xfId="49261" xr:uid="{00000000-0005-0000-0000-000066C00000}"/>
    <cellStyle name="Vírgula 7 4 8 5 2" xfId="49262" xr:uid="{00000000-0005-0000-0000-000067C00000}"/>
    <cellStyle name="Vírgula 7 4 8 5 3" xfId="49263" xr:uid="{00000000-0005-0000-0000-000068C00000}"/>
    <cellStyle name="Vírgula 7 4 8 5 4" xfId="49264" xr:uid="{00000000-0005-0000-0000-000069C00000}"/>
    <cellStyle name="Vírgula 7 4 8 6" xfId="49265" xr:uid="{00000000-0005-0000-0000-00006AC00000}"/>
    <cellStyle name="Vírgula 7 4 8 6 2" xfId="49266" xr:uid="{00000000-0005-0000-0000-00006BC00000}"/>
    <cellStyle name="Vírgula 7 4 8 6 3" xfId="49267" xr:uid="{00000000-0005-0000-0000-00006CC00000}"/>
    <cellStyle name="Vírgula 7 4 8 7" xfId="49268" xr:uid="{00000000-0005-0000-0000-00006DC00000}"/>
    <cellStyle name="Vírgula 7 4 8 8" xfId="49269" xr:uid="{00000000-0005-0000-0000-00006EC00000}"/>
    <cellStyle name="Vírgula 7 4 8 9" xfId="49270" xr:uid="{00000000-0005-0000-0000-00006FC00000}"/>
    <cellStyle name="Vírgula 7 4 9" xfId="49271" xr:uid="{00000000-0005-0000-0000-000070C00000}"/>
    <cellStyle name="Vírgula 7 4 9 2" xfId="49272" xr:uid="{00000000-0005-0000-0000-000071C00000}"/>
    <cellStyle name="Vírgula 7 4 9 2 2" xfId="49273" xr:uid="{00000000-0005-0000-0000-000072C00000}"/>
    <cellStyle name="Vírgula 7 4 9 2 2 2" xfId="49274" xr:uid="{00000000-0005-0000-0000-000073C00000}"/>
    <cellStyle name="Vírgula 7 4 9 2 2 3" xfId="49275" xr:uid="{00000000-0005-0000-0000-000074C00000}"/>
    <cellStyle name="Vírgula 7 4 9 2 2 4" xfId="49276" xr:uid="{00000000-0005-0000-0000-000075C00000}"/>
    <cellStyle name="Vírgula 7 4 9 2 3" xfId="49277" xr:uid="{00000000-0005-0000-0000-000076C00000}"/>
    <cellStyle name="Vírgula 7 4 9 2 3 2" xfId="49278" xr:uid="{00000000-0005-0000-0000-000077C00000}"/>
    <cellStyle name="Vírgula 7 4 9 2 3 3" xfId="49279" xr:uid="{00000000-0005-0000-0000-000078C00000}"/>
    <cellStyle name="Vírgula 7 4 9 2 4" xfId="49280" xr:uid="{00000000-0005-0000-0000-000079C00000}"/>
    <cellStyle name="Vírgula 7 4 9 2 5" xfId="49281" xr:uid="{00000000-0005-0000-0000-00007AC00000}"/>
    <cellStyle name="Vírgula 7 4 9 2 6" xfId="49282" xr:uid="{00000000-0005-0000-0000-00007BC00000}"/>
    <cellStyle name="Vírgula 7 4 9 3" xfId="49283" xr:uid="{00000000-0005-0000-0000-00007CC00000}"/>
    <cellStyle name="Vírgula 7 4 9 3 2" xfId="49284" xr:uid="{00000000-0005-0000-0000-00007DC00000}"/>
    <cellStyle name="Vírgula 7 4 9 3 3" xfId="49285" xr:uid="{00000000-0005-0000-0000-00007EC00000}"/>
    <cellStyle name="Vírgula 7 4 9 3 4" xfId="49286" xr:uid="{00000000-0005-0000-0000-00007FC00000}"/>
    <cellStyle name="Vírgula 7 4 9 4" xfId="49287" xr:uid="{00000000-0005-0000-0000-000080C00000}"/>
    <cellStyle name="Vírgula 7 4 9 4 2" xfId="49288" xr:uid="{00000000-0005-0000-0000-000081C00000}"/>
    <cellStyle name="Vírgula 7 4 9 4 3" xfId="49289" xr:uid="{00000000-0005-0000-0000-000082C00000}"/>
    <cellStyle name="Vírgula 7 4 9 4 4" xfId="49290" xr:uid="{00000000-0005-0000-0000-000083C00000}"/>
    <cellStyle name="Vírgula 7 4 9 5" xfId="49291" xr:uid="{00000000-0005-0000-0000-000084C00000}"/>
    <cellStyle name="Vírgula 7 4 9 5 2" xfId="49292" xr:uid="{00000000-0005-0000-0000-000085C00000}"/>
    <cellStyle name="Vírgula 7 4 9 5 3" xfId="49293" xr:uid="{00000000-0005-0000-0000-000086C00000}"/>
    <cellStyle name="Vírgula 7 4 9 5 4" xfId="49294" xr:uid="{00000000-0005-0000-0000-000087C00000}"/>
    <cellStyle name="Vírgula 7 4 9 6" xfId="49295" xr:uid="{00000000-0005-0000-0000-000088C00000}"/>
    <cellStyle name="Vírgula 7 4 9 6 2" xfId="49296" xr:uid="{00000000-0005-0000-0000-000089C00000}"/>
    <cellStyle name="Vírgula 7 4 9 6 3" xfId="49297" xr:uid="{00000000-0005-0000-0000-00008AC00000}"/>
    <cellStyle name="Vírgula 7 4 9 7" xfId="49298" xr:uid="{00000000-0005-0000-0000-00008BC00000}"/>
    <cellStyle name="Vírgula 7 4 9 8" xfId="49299" xr:uid="{00000000-0005-0000-0000-00008CC00000}"/>
    <cellStyle name="Vírgula 7 4 9 9" xfId="49300" xr:uid="{00000000-0005-0000-0000-00008DC00000}"/>
    <cellStyle name="Vírgula 7 5" xfId="184" xr:uid="{00000000-0005-0000-0000-00008EC00000}"/>
    <cellStyle name="Vírgula 7 5 10" xfId="49301" xr:uid="{00000000-0005-0000-0000-00008FC00000}"/>
    <cellStyle name="Vírgula 7 5 10 2" xfId="49302" xr:uid="{00000000-0005-0000-0000-000090C00000}"/>
    <cellStyle name="Vírgula 7 5 10 3" xfId="49303" xr:uid="{00000000-0005-0000-0000-000091C00000}"/>
    <cellStyle name="Vírgula 7 5 10 4" xfId="49304" xr:uid="{00000000-0005-0000-0000-000092C00000}"/>
    <cellStyle name="Vírgula 7 5 11" xfId="49305" xr:uid="{00000000-0005-0000-0000-000093C00000}"/>
    <cellStyle name="Vírgula 7 5 11 2" xfId="49306" xr:uid="{00000000-0005-0000-0000-000094C00000}"/>
    <cellStyle name="Vírgula 7 5 11 3" xfId="49307" xr:uid="{00000000-0005-0000-0000-000095C00000}"/>
    <cellStyle name="Vírgula 7 5 11 4" xfId="49308" xr:uid="{00000000-0005-0000-0000-000096C00000}"/>
    <cellStyle name="Vírgula 7 5 12" xfId="49309" xr:uid="{00000000-0005-0000-0000-000097C00000}"/>
    <cellStyle name="Vírgula 7 5 12 2" xfId="49310" xr:uid="{00000000-0005-0000-0000-000098C00000}"/>
    <cellStyle name="Vírgula 7 5 12 3" xfId="49311" xr:uid="{00000000-0005-0000-0000-000099C00000}"/>
    <cellStyle name="Vírgula 7 5 12 4" xfId="49312" xr:uid="{00000000-0005-0000-0000-00009AC00000}"/>
    <cellStyle name="Vírgula 7 5 13" xfId="49313" xr:uid="{00000000-0005-0000-0000-00009BC00000}"/>
    <cellStyle name="Vírgula 7 5 13 2" xfId="49314" xr:uid="{00000000-0005-0000-0000-00009CC00000}"/>
    <cellStyle name="Vírgula 7 5 13 3" xfId="49315" xr:uid="{00000000-0005-0000-0000-00009DC00000}"/>
    <cellStyle name="Vírgula 7 5 14" xfId="49316" xr:uid="{00000000-0005-0000-0000-00009EC00000}"/>
    <cellStyle name="Vírgula 7 5 15" xfId="49317" xr:uid="{00000000-0005-0000-0000-00009FC00000}"/>
    <cellStyle name="Vírgula 7 5 16" xfId="49318" xr:uid="{00000000-0005-0000-0000-0000A0C00000}"/>
    <cellStyle name="Vírgula 7 5 2" xfId="345" xr:uid="{00000000-0005-0000-0000-0000A1C00000}"/>
    <cellStyle name="Vírgula 7 5 2 10" xfId="49319" xr:uid="{00000000-0005-0000-0000-0000A2C00000}"/>
    <cellStyle name="Vírgula 7 5 2 10 2" xfId="49320" xr:uid="{00000000-0005-0000-0000-0000A3C00000}"/>
    <cellStyle name="Vírgula 7 5 2 10 3" xfId="49321" xr:uid="{00000000-0005-0000-0000-0000A4C00000}"/>
    <cellStyle name="Vírgula 7 5 2 10 4" xfId="49322" xr:uid="{00000000-0005-0000-0000-0000A5C00000}"/>
    <cellStyle name="Vírgula 7 5 2 11" xfId="49323" xr:uid="{00000000-0005-0000-0000-0000A6C00000}"/>
    <cellStyle name="Vírgula 7 5 2 11 2" xfId="49324" xr:uid="{00000000-0005-0000-0000-0000A7C00000}"/>
    <cellStyle name="Vírgula 7 5 2 11 3" xfId="49325" xr:uid="{00000000-0005-0000-0000-0000A8C00000}"/>
    <cellStyle name="Vírgula 7 5 2 12" xfId="49326" xr:uid="{00000000-0005-0000-0000-0000A9C00000}"/>
    <cellStyle name="Vírgula 7 5 2 13" xfId="49327" xr:uid="{00000000-0005-0000-0000-0000AAC00000}"/>
    <cellStyle name="Vírgula 7 5 2 14" xfId="49328" xr:uid="{00000000-0005-0000-0000-0000ABC00000}"/>
    <cellStyle name="Vírgula 7 5 2 2" xfId="49329" xr:uid="{00000000-0005-0000-0000-0000ACC00000}"/>
    <cellStyle name="Vírgula 7 5 2 2 10" xfId="49330" xr:uid="{00000000-0005-0000-0000-0000ADC00000}"/>
    <cellStyle name="Vírgula 7 5 2 2 11" xfId="49331" xr:uid="{00000000-0005-0000-0000-0000AEC00000}"/>
    <cellStyle name="Vírgula 7 5 2 2 2" xfId="49332" xr:uid="{00000000-0005-0000-0000-0000AFC00000}"/>
    <cellStyle name="Vírgula 7 5 2 2 2 10" xfId="49333" xr:uid="{00000000-0005-0000-0000-0000B0C00000}"/>
    <cellStyle name="Vírgula 7 5 2 2 2 2" xfId="49334" xr:uid="{00000000-0005-0000-0000-0000B1C00000}"/>
    <cellStyle name="Vírgula 7 5 2 2 2 2 2" xfId="49335" xr:uid="{00000000-0005-0000-0000-0000B2C00000}"/>
    <cellStyle name="Vírgula 7 5 2 2 2 2 2 2" xfId="49336" xr:uid="{00000000-0005-0000-0000-0000B3C00000}"/>
    <cellStyle name="Vírgula 7 5 2 2 2 2 2 2 2" xfId="49337" xr:uid="{00000000-0005-0000-0000-0000B4C00000}"/>
    <cellStyle name="Vírgula 7 5 2 2 2 2 2 2 3" xfId="49338" xr:uid="{00000000-0005-0000-0000-0000B5C00000}"/>
    <cellStyle name="Vírgula 7 5 2 2 2 2 2 2 4" xfId="49339" xr:uid="{00000000-0005-0000-0000-0000B6C00000}"/>
    <cellStyle name="Vírgula 7 5 2 2 2 2 2 3" xfId="49340" xr:uid="{00000000-0005-0000-0000-0000B7C00000}"/>
    <cellStyle name="Vírgula 7 5 2 2 2 2 2 3 2" xfId="49341" xr:uid="{00000000-0005-0000-0000-0000B8C00000}"/>
    <cellStyle name="Vírgula 7 5 2 2 2 2 2 3 3" xfId="49342" xr:uid="{00000000-0005-0000-0000-0000B9C00000}"/>
    <cellStyle name="Vírgula 7 5 2 2 2 2 2 4" xfId="49343" xr:uid="{00000000-0005-0000-0000-0000BAC00000}"/>
    <cellStyle name="Vírgula 7 5 2 2 2 2 2 5" xfId="49344" xr:uid="{00000000-0005-0000-0000-0000BBC00000}"/>
    <cellStyle name="Vírgula 7 5 2 2 2 2 2 6" xfId="49345" xr:uid="{00000000-0005-0000-0000-0000BCC00000}"/>
    <cellStyle name="Vírgula 7 5 2 2 2 2 3" xfId="49346" xr:uid="{00000000-0005-0000-0000-0000BDC00000}"/>
    <cellStyle name="Vírgula 7 5 2 2 2 2 3 2" xfId="49347" xr:uid="{00000000-0005-0000-0000-0000BEC00000}"/>
    <cellStyle name="Vírgula 7 5 2 2 2 2 3 3" xfId="49348" xr:uid="{00000000-0005-0000-0000-0000BFC00000}"/>
    <cellStyle name="Vírgula 7 5 2 2 2 2 3 4" xfId="49349" xr:uid="{00000000-0005-0000-0000-0000C0C00000}"/>
    <cellStyle name="Vírgula 7 5 2 2 2 2 4" xfId="49350" xr:uid="{00000000-0005-0000-0000-0000C1C00000}"/>
    <cellStyle name="Vírgula 7 5 2 2 2 2 4 2" xfId="49351" xr:uid="{00000000-0005-0000-0000-0000C2C00000}"/>
    <cellStyle name="Vírgula 7 5 2 2 2 2 4 3" xfId="49352" xr:uid="{00000000-0005-0000-0000-0000C3C00000}"/>
    <cellStyle name="Vírgula 7 5 2 2 2 2 4 4" xfId="49353" xr:uid="{00000000-0005-0000-0000-0000C4C00000}"/>
    <cellStyle name="Vírgula 7 5 2 2 2 2 5" xfId="49354" xr:uid="{00000000-0005-0000-0000-0000C5C00000}"/>
    <cellStyle name="Vírgula 7 5 2 2 2 2 5 2" xfId="49355" xr:uid="{00000000-0005-0000-0000-0000C6C00000}"/>
    <cellStyle name="Vírgula 7 5 2 2 2 2 5 3" xfId="49356" xr:uid="{00000000-0005-0000-0000-0000C7C00000}"/>
    <cellStyle name="Vírgula 7 5 2 2 2 2 5 4" xfId="49357" xr:uid="{00000000-0005-0000-0000-0000C8C00000}"/>
    <cellStyle name="Vírgula 7 5 2 2 2 2 6" xfId="49358" xr:uid="{00000000-0005-0000-0000-0000C9C00000}"/>
    <cellStyle name="Vírgula 7 5 2 2 2 2 6 2" xfId="49359" xr:uid="{00000000-0005-0000-0000-0000CAC00000}"/>
    <cellStyle name="Vírgula 7 5 2 2 2 2 6 3" xfId="49360" xr:uid="{00000000-0005-0000-0000-0000CBC00000}"/>
    <cellStyle name="Vírgula 7 5 2 2 2 2 7" xfId="49361" xr:uid="{00000000-0005-0000-0000-0000CCC00000}"/>
    <cellStyle name="Vírgula 7 5 2 2 2 2 8" xfId="49362" xr:uid="{00000000-0005-0000-0000-0000CDC00000}"/>
    <cellStyle name="Vírgula 7 5 2 2 2 2 9" xfId="49363" xr:uid="{00000000-0005-0000-0000-0000CEC00000}"/>
    <cellStyle name="Vírgula 7 5 2 2 2 3" xfId="49364" xr:uid="{00000000-0005-0000-0000-0000CFC00000}"/>
    <cellStyle name="Vírgula 7 5 2 2 2 3 2" xfId="49365" xr:uid="{00000000-0005-0000-0000-0000D0C00000}"/>
    <cellStyle name="Vírgula 7 5 2 2 2 3 2 2" xfId="49366" xr:uid="{00000000-0005-0000-0000-0000D1C00000}"/>
    <cellStyle name="Vírgula 7 5 2 2 2 3 2 3" xfId="49367" xr:uid="{00000000-0005-0000-0000-0000D2C00000}"/>
    <cellStyle name="Vírgula 7 5 2 2 2 3 2 4" xfId="49368" xr:uid="{00000000-0005-0000-0000-0000D3C00000}"/>
    <cellStyle name="Vírgula 7 5 2 2 2 3 3" xfId="49369" xr:uid="{00000000-0005-0000-0000-0000D4C00000}"/>
    <cellStyle name="Vírgula 7 5 2 2 2 3 3 2" xfId="49370" xr:uid="{00000000-0005-0000-0000-0000D5C00000}"/>
    <cellStyle name="Vírgula 7 5 2 2 2 3 3 3" xfId="49371" xr:uid="{00000000-0005-0000-0000-0000D6C00000}"/>
    <cellStyle name="Vírgula 7 5 2 2 2 3 4" xfId="49372" xr:uid="{00000000-0005-0000-0000-0000D7C00000}"/>
    <cellStyle name="Vírgula 7 5 2 2 2 3 5" xfId="49373" xr:uid="{00000000-0005-0000-0000-0000D8C00000}"/>
    <cellStyle name="Vírgula 7 5 2 2 2 3 6" xfId="49374" xr:uid="{00000000-0005-0000-0000-0000D9C00000}"/>
    <cellStyle name="Vírgula 7 5 2 2 2 4" xfId="49375" xr:uid="{00000000-0005-0000-0000-0000DAC00000}"/>
    <cellStyle name="Vírgula 7 5 2 2 2 4 2" xfId="49376" xr:uid="{00000000-0005-0000-0000-0000DBC00000}"/>
    <cellStyle name="Vírgula 7 5 2 2 2 4 3" xfId="49377" xr:uid="{00000000-0005-0000-0000-0000DCC00000}"/>
    <cellStyle name="Vírgula 7 5 2 2 2 4 4" xfId="49378" xr:uid="{00000000-0005-0000-0000-0000DDC00000}"/>
    <cellStyle name="Vírgula 7 5 2 2 2 5" xfId="49379" xr:uid="{00000000-0005-0000-0000-0000DEC00000}"/>
    <cellStyle name="Vírgula 7 5 2 2 2 5 2" xfId="49380" xr:uid="{00000000-0005-0000-0000-0000DFC00000}"/>
    <cellStyle name="Vírgula 7 5 2 2 2 5 3" xfId="49381" xr:uid="{00000000-0005-0000-0000-0000E0C00000}"/>
    <cellStyle name="Vírgula 7 5 2 2 2 5 4" xfId="49382" xr:uid="{00000000-0005-0000-0000-0000E1C00000}"/>
    <cellStyle name="Vírgula 7 5 2 2 2 6" xfId="49383" xr:uid="{00000000-0005-0000-0000-0000E2C00000}"/>
    <cellStyle name="Vírgula 7 5 2 2 2 6 2" xfId="49384" xr:uid="{00000000-0005-0000-0000-0000E3C00000}"/>
    <cellStyle name="Vírgula 7 5 2 2 2 6 3" xfId="49385" xr:uid="{00000000-0005-0000-0000-0000E4C00000}"/>
    <cellStyle name="Vírgula 7 5 2 2 2 6 4" xfId="49386" xr:uid="{00000000-0005-0000-0000-0000E5C00000}"/>
    <cellStyle name="Vírgula 7 5 2 2 2 7" xfId="49387" xr:uid="{00000000-0005-0000-0000-0000E6C00000}"/>
    <cellStyle name="Vírgula 7 5 2 2 2 7 2" xfId="49388" xr:uid="{00000000-0005-0000-0000-0000E7C00000}"/>
    <cellStyle name="Vírgula 7 5 2 2 2 7 3" xfId="49389" xr:uid="{00000000-0005-0000-0000-0000E8C00000}"/>
    <cellStyle name="Vírgula 7 5 2 2 2 8" xfId="49390" xr:uid="{00000000-0005-0000-0000-0000E9C00000}"/>
    <cellStyle name="Vírgula 7 5 2 2 2 9" xfId="49391" xr:uid="{00000000-0005-0000-0000-0000EAC00000}"/>
    <cellStyle name="Vírgula 7 5 2 2 3" xfId="49392" xr:uid="{00000000-0005-0000-0000-0000EBC00000}"/>
    <cellStyle name="Vírgula 7 5 2 2 3 2" xfId="49393" xr:uid="{00000000-0005-0000-0000-0000ECC00000}"/>
    <cellStyle name="Vírgula 7 5 2 2 3 2 2" xfId="49394" xr:uid="{00000000-0005-0000-0000-0000EDC00000}"/>
    <cellStyle name="Vírgula 7 5 2 2 3 2 2 2" xfId="49395" xr:uid="{00000000-0005-0000-0000-0000EEC00000}"/>
    <cellStyle name="Vírgula 7 5 2 2 3 2 2 3" xfId="49396" xr:uid="{00000000-0005-0000-0000-0000EFC00000}"/>
    <cellStyle name="Vírgula 7 5 2 2 3 2 2 4" xfId="49397" xr:uid="{00000000-0005-0000-0000-0000F0C00000}"/>
    <cellStyle name="Vírgula 7 5 2 2 3 2 3" xfId="49398" xr:uid="{00000000-0005-0000-0000-0000F1C00000}"/>
    <cellStyle name="Vírgula 7 5 2 2 3 2 3 2" xfId="49399" xr:uid="{00000000-0005-0000-0000-0000F2C00000}"/>
    <cellStyle name="Vírgula 7 5 2 2 3 2 3 3" xfId="49400" xr:uid="{00000000-0005-0000-0000-0000F3C00000}"/>
    <cellStyle name="Vírgula 7 5 2 2 3 2 4" xfId="49401" xr:uid="{00000000-0005-0000-0000-0000F4C00000}"/>
    <cellStyle name="Vírgula 7 5 2 2 3 2 5" xfId="49402" xr:uid="{00000000-0005-0000-0000-0000F5C00000}"/>
    <cellStyle name="Vírgula 7 5 2 2 3 2 6" xfId="49403" xr:uid="{00000000-0005-0000-0000-0000F6C00000}"/>
    <cellStyle name="Vírgula 7 5 2 2 3 3" xfId="49404" xr:uid="{00000000-0005-0000-0000-0000F7C00000}"/>
    <cellStyle name="Vírgula 7 5 2 2 3 3 2" xfId="49405" xr:uid="{00000000-0005-0000-0000-0000F8C00000}"/>
    <cellStyle name="Vírgula 7 5 2 2 3 3 3" xfId="49406" xr:uid="{00000000-0005-0000-0000-0000F9C00000}"/>
    <cellStyle name="Vírgula 7 5 2 2 3 3 4" xfId="49407" xr:uid="{00000000-0005-0000-0000-0000FAC00000}"/>
    <cellStyle name="Vírgula 7 5 2 2 3 4" xfId="49408" xr:uid="{00000000-0005-0000-0000-0000FBC00000}"/>
    <cellStyle name="Vírgula 7 5 2 2 3 4 2" xfId="49409" xr:uid="{00000000-0005-0000-0000-0000FCC00000}"/>
    <cellStyle name="Vírgula 7 5 2 2 3 4 3" xfId="49410" xr:uid="{00000000-0005-0000-0000-0000FDC00000}"/>
    <cellStyle name="Vírgula 7 5 2 2 3 4 4" xfId="49411" xr:uid="{00000000-0005-0000-0000-0000FEC00000}"/>
    <cellStyle name="Vírgula 7 5 2 2 3 5" xfId="49412" xr:uid="{00000000-0005-0000-0000-0000FFC00000}"/>
    <cellStyle name="Vírgula 7 5 2 2 3 5 2" xfId="49413" xr:uid="{00000000-0005-0000-0000-000000C10000}"/>
    <cellStyle name="Vírgula 7 5 2 2 3 5 3" xfId="49414" xr:uid="{00000000-0005-0000-0000-000001C10000}"/>
    <cellStyle name="Vírgula 7 5 2 2 3 5 4" xfId="49415" xr:uid="{00000000-0005-0000-0000-000002C10000}"/>
    <cellStyle name="Vírgula 7 5 2 2 3 6" xfId="49416" xr:uid="{00000000-0005-0000-0000-000003C10000}"/>
    <cellStyle name="Vírgula 7 5 2 2 3 6 2" xfId="49417" xr:uid="{00000000-0005-0000-0000-000004C10000}"/>
    <cellStyle name="Vírgula 7 5 2 2 3 6 3" xfId="49418" xr:uid="{00000000-0005-0000-0000-000005C10000}"/>
    <cellStyle name="Vírgula 7 5 2 2 3 7" xfId="49419" xr:uid="{00000000-0005-0000-0000-000006C10000}"/>
    <cellStyle name="Vírgula 7 5 2 2 3 8" xfId="49420" xr:uid="{00000000-0005-0000-0000-000007C10000}"/>
    <cellStyle name="Vírgula 7 5 2 2 3 9" xfId="49421" xr:uid="{00000000-0005-0000-0000-000008C10000}"/>
    <cellStyle name="Vírgula 7 5 2 2 4" xfId="49422" xr:uid="{00000000-0005-0000-0000-000009C10000}"/>
    <cellStyle name="Vírgula 7 5 2 2 4 2" xfId="49423" xr:uid="{00000000-0005-0000-0000-00000AC10000}"/>
    <cellStyle name="Vírgula 7 5 2 2 4 2 2" xfId="49424" xr:uid="{00000000-0005-0000-0000-00000BC10000}"/>
    <cellStyle name="Vírgula 7 5 2 2 4 2 3" xfId="49425" xr:uid="{00000000-0005-0000-0000-00000CC10000}"/>
    <cellStyle name="Vírgula 7 5 2 2 4 2 4" xfId="49426" xr:uid="{00000000-0005-0000-0000-00000DC10000}"/>
    <cellStyle name="Vírgula 7 5 2 2 4 3" xfId="49427" xr:uid="{00000000-0005-0000-0000-00000EC10000}"/>
    <cellStyle name="Vírgula 7 5 2 2 4 3 2" xfId="49428" xr:uid="{00000000-0005-0000-0000-00000FC10000}"/>
    <cellStyle name="Vírgula 7 5 2 2 4 3 3" xfId="49429" xr:uid="{00000000-0005-0000-0000-000010C10000}"/>
    <cellStyle name="Vírgula 7 5 2 2 4 4" xfId="49430" xr:uid="{00000000-0005-0000-0000-000011C10000}"/>
    <cellStyle name="Vírgula 7 5 2 2 4 5" xfId="49431" xr:uid="{00000000-0005-0000-0000-000012C10000}"/>
    <cellStyle name="Vírgula 7 5 2 2 4 6" xfId="49432" xr:uid="{00000000-0005-0000-0000-000013C10000}"/>
    <cellStyle name="Vírgula 7 5 2 2 5" xfId="49433" xr:uid="{00000000-0005-0000-0000-000014C10000}"/>
    <cellStyle name="Vírgula 7 5 2 2 5 2" xfId="49434" xr:uid="{00000000-0005-0000-0000-000015C10000}"/>
    <cellStyle name="Vírgula 7 5 2 2 5 3" xfId="49435" xr:uid="{00000000-0005-0000-0000-000016C10000}"/>
    <cellStyle name="Vírgula 7 5 2 2 5 4" xfId="49436" xr:uid="{00000000-0005-0000-0000-000017C10000}"/>
    <cellStyle name="Vírgula 7 5 2 2 6" xfId="49437" xr:uid="{00000000-0005-0000-0000-000018C10000}"/>
    <cellStyle name="Vírgula 7 5 2 2 6 2" xfId="49438" xr:uid="{00000000-0005-0000-0000-000019C10000}"/>
    <cellStyle name="Vírgula 7 5 2 2 6 3" xfId="49439" xr:uid="{00000000-0005-0000-0000-00001AC10000}"/>
    <cellStyle name="Vírgula 7 5 2 2 6 4" xfId="49440" xr:uid="{00000000-0005-0000-0000-00001BC10000}"/>
    <cellStyle name="Vírgula 7 5 2 2 7" xfId="49441" xr:uid="{00000000-0005-0000-0000-00001CC10000}"/>
    <cellStyle name="Vírgula 7 5 2 2 7 2" xfId="49442" xr:uid="{00000000-0005-0000-0000-00001DC10000}"/>
    <cellStyle name="Vírgula 7 5 2 2 7 3" xfId="49443" xr:uid="{00000000-0005-0000-0000-00001EC10000}"/>
    <cellStyle name="Vírgula 7 5 2 2 7 4" xfId="49444" xr:uid="{00000000-0005-0000-0000-00001FC10000}"/>
    <cellStyle name="Vírgula 7 5 2 2 8" xfId="49445" xr:uid="{00000000-0005-0000-0000-000020C10000}"/>
    <cellStyle name="Vírgula 7 5 2 2 8 2" xfId="49446" xr:uid="{00000000-0005-0000-0000-000021C10000}"/>
    <cellStyle name="Vírgula 7 5 2 2 8 3" xfId="49447" xr:uid="{00000000-0005-0000-0000-000022C10000}"/>
    <cellStyle name="Vírgula 7 5 2 2 9" xfId="49448" xr:uid="{00000000-0005-0000-0000-000023C10000}"/>
    <cellStyle name="Vírgula 7 5 2 3" xfId="49449" xr:uid="{00000000-0005-0000-0000-000024C10000}"/>
    <cellStyle name="Vírgula 7 5 2 3 10" xfId="49450" xr:uid="{00000000-0005-0000-0000-000025C10000}"/>
    <cellStyle name="Vírgula 7 5 2 3 2" xfId="49451" xr:uid="{00000000-0005-0000-0000-000026C10000}"/>
    <cellStyle name="Vírgula 7 5 2 3 2 2" xfId="49452" xr:uid="{00000000-0005-0000-0000-000027C10000}"/>
    <cellStyle name="Vírgula 7 5 2 3 2 2 2" xfId="49453" xr:uid="{00000000-0005-0000-0000-000028C10000}"/>
    <cellStyle name="Vírgula 7 5 2 3 2 2 2 2" xfId="49454" xr:uid="{00000000-0005-0000-0000-000029C10000}"/>
    <cellStyle name="Vírgula 7 5 2 3 2 2 2 3" xfId="49455" xr:uid="{00000000-0005-0000-0000-00002AC10000}"/>
    <cellStyle name="Vírgula 7 5 2 3 2 2 2 4" xfId="49456" xr:uid="{00000000-0005-0000-0000-00002BC10000}"/>
    <cellStyle name="Vírgula 7 5 2 3 2 2 3" xfId="49457" xr:uid="{00000000-0005-0000-0000-00002CC10000}"/>
    <cellStyle name="Vírgula 7 5 2 3 2 2 3 2" xfId="49458" xr:uid="{00000000-0005-0000-0000-00002DC10000}"/>
    <cellStyle name="Vírgula 7 5 2 3 2 2 3 3" xfId="49459" xr:uid="{00000000-0005-0000-0000-00002EC10000}"/>
    <cellStyle name="Vírgula 7 5 2 3 2 2 4" xfId="49460" xr:uid="{00000000-0005-0000-0000-00002FC10000}"/>
    <cellStyle name="Vírgula 7 5 2 3 2 2 5" xfId="49461" xr:uid="{00000000-0005-0000-0000-000030C10000}"/>
    <cellStyle name="Vírgula 7 5 2 3 2 2 6" xfId="49462" xr:uid="{00000000-0005-0000-0000-000031C10000}"/>
    <cellStyle name="Vírgula 7 5 2 3 2 3" xfId="49463" xr:uid="{00000000-0005-0000-0000-000032C10000}"/>
    <cellStyle name="Vírgula 7 5 2 3 2 3 2" xfId="49464" xr:uid="{00000000-0005-0000-0000-000033C10000}"/>
    <cellStyle name="Vírgula 7 5 2 3 2 3 3" xfId="49465" xr:uid="{00000000-0005-0000-0000-000034C10000}"/>
    <cellStyle name="Vírgula 7 5 2 3 2 3 4" xfId="49466" xr:uid="{00000000-0005-0000-0000-000035C10000}"/>
    <cellStyle name="Vírgula 7 5 2 3 2 4" xfId="49467" xr:uid="{00000000-0005-0000-0000-000036C10000}"/>
    <cellStyle name="Vírgula 7 5 2 3 2 4 2" xfId="49468" xr:uid="{00000000-0005-0000-0000-000037C10000}"/>
    <cellStyle name="Vírgula 7 5 2 3 2 4 3" xfId="49469" xr:uid="{00000000-0005-0000-0000-000038C10000}"/>
    <cellStyle name="Vírgula 7 5 2 3 2 4 4" xfId="49470" xr:uid="{00000000-0005-0000-0000-000039C10000}"/>
    <cellStyle name="Vírgula 7 5 2 3 2 5" xfId="49471" xr:uid="{00000000-0005-0000-0000-00003AC10000}"/>
    <cellStyle name="Vírgula 7 5 2 3 2 5 2" xfId="49472" xr:uid="{00000000-0005-0000-0000-00003BC10000}"/>
    <cellStyle name="Vírgula 7 5 2 3 2 5 3" xfId="49473" xr:uid="{00000000-0005-0000-0000-00003CC10000}"/>
    <cellStyle name="Vírgula 7 5 2 3 2 5 4" xfId="49474" xr:uid="{00000000-0005-0000-0000-00003DC10000}"/>
    <cellStyle name="Vírgula 7 5 2 3 2 6" xfId="49475" xr:uid="{00000000-0005-0000-0000-00003EC10000}"/>
    <cellStyle name="Vírgula 7 5 2 3 2 6 2" xfId="49476" xr:uid="{00000000-0005-0000-0000-00003FC10000}"/>
    <cellStyle name="Vírgula 7 5 2 3 2 6 3" xfId="49477" xr:uid="{00000000-0005-0000-0000-000040C10000}"/>
    <cellStyle name="Vírgula 7 5 2 3 2 7" xfId="49478" xr:uid="{00000000-0005-0000-0000-000041C10000}"/>
    <cellStyle name="Vírgula 7 5 2 3 2 8" xfId="49479" xr:uid="{00000000-0005-0000-0000-000042C10000}"/>
    <cellStyle name="Vírgula 7 5 2 3 2 9" xfId="49480" xr:uid="{00000000-0005-0000-0000-000043C10000}"/>
    <cellStyle name="Vírgula 7 5 2 3 3" xfId="49481" xr:uid="{00000000-0005-0000-0000-000044C10000}"/>
    <cellStyle name="Vírgula 7 5 2 3 3 2" xfId="49482" xr:uid="{00000000-0005-0000-0000-000045C10000}"/>
    <cellStyle name="Vírgula 7 5 2 3 3 2 2" xfId="49483" xr:uid="{00000000-0005-0000-0000-000046C10000}"/>
    <cellStyle name="Vírgula 7 5 2 3 3 2 3" xfId="49484" xr:uid="{00000000-0005-0000-0000-000047C10000}"/>
    <cellStyle name="Vírgula 7 5 2 3 3 2 4" xfId="49485" xr:uid="{00000000-0005-0000-0000-000048C10000}"/>
    <cellStyle name="Vírgula 7 5 2 3 3 3" xfId="49486" xr:uid="{00000000-0005-0000-0000-000049C10000}"/>
    <cellStyle name="Vírgula 7 5 2 3 3 3 2" xfId="49487" xr:uid="{00000000-0005-0000-0000-00004AC10000}"/>
    <cellStyle name="Vírgula 7 5 2 3 3 3 3" xfId="49488" xr:uid="{00000000-0005-0000-0000-00004BC10000}"/>
    <cellStyle name="Vírgula 7 5 2 3 3 4" xfId="49489" xr:uid="{00000000-0005-0000-0000-00004CC10000}"/>
    <cellStyle name="Vírgula 7 5 2 3 3 5" xfId="49490" xr:uid="{00000000-0005-0000-0000-00004DC10000}"/>
    <cellStyle name="Vírgula 7 5 2 3 3 6" xfId="49491" xr:uid="{00000000-0005-0000-0000-00004EC10000}"/>
    <cellStyle name="Vírgula 7 5 2 3 4" xfId="49492" xr:uid="{00000000-0005-0000-0000-00004FC10000}"/>
    <cellStyle name="Vírgula 7 5 2 3 4 2" xfId="49493" xr:uid="{00000000-0005-0000-0000-000050C10000}"/>
    <cellStyle name="Vírgula 7 5 2 3 4 3" xfId="49494" xr:uid="{00000000-0005-0000-0000-000051C10000}"/>
    <cellStyle name="Vírgula 7 5 2 3 4 4" xfId="49495" xr:uid="{00000000-0005-0000-0000-000052C10000}"/>
    <cellStyle name="Vírgula 7 5 2 3 5" xfId="49496" xr:uid="{00000000-0005-0000-0000-000053C10000}"/>
    <cellStyle name="Vírgula 7 5 2 3 5 2" xfId="49497" xr:uid="{00000000-0005-0000-0000-000054C10000}"/>
    <cellStyle name="Vírgula 7 5 2 3 5 3" xfId="49498" xr:uid="{00000000-0005-0000-0000-000055C10000}"/>
    <cellStyle name="Vírgula 7 5 2 3 5 4" xfId="49499" xr:uid="{00000000-0005-0000-0000-000056C10000}"/>
    <cellStyle name="Vírgula 7 5 2 3 6" xfId="49500" xr:uid="{00000000-0005-0000-0000-000057C10000}"/>
    <cellStyle name="Vírgula 7 5 2 3 6 2" xfId="49501" xr:uid="{00000000-0005-0000-0000-000058C10000}"/>
    <cellStyle name="Vírgula 7 5 2 3 6 3" xfId="49502" xr:uid="{00000000-0005-0000-0000-000059C10000}"/>
    <cellStyle name="Vírgula 7 5 2 3 6 4" xfId="49503" xr:uid="{00000000-0005-0000-0000-00005AC10000}"/>
    <cellStyle name="Vírgula 7 5 2 3 7" xfId="49504" xr:uid="{00000000-0005-0000-0000-00005BC10000}"/>
    <cellStyle name="Vírgula 7 5 2 3 7 2" xfId="49505" xr:uid="{00000000-0005-0000-0000-00005CC10000}"/>
    <cellStyle name="Vírgula 7 5 2 3 7 3" xfId="49506" xr:uid="{00000000-0005-0000-0000-00005DC10000}"/>
    <cellStyle name="Vírgula 7 5 2 3 8" xfId="49507" xr:uid="{00000000-0005-0000-0000-00005EC10000}"/>
    <cellStyle name="Vírgula 7 5 2 3 9" xfId="49508" xr:uid="{00000000-0005-0000-0000-00005FC10000}"/>
    <cellStyle name="Vírgula 7 5 2 4" xfId="49509" xr:uid="{00000000-0005-0000-0000-000060C10000}"/>
    <cellStyle name="Vírgula 7 5 2 4 2" xfId="49510" xr:uid="{00000000-0005-0000-0000-000061C10000}"/>
    <cellStyle name="Vírgula 7 5 2 4 2 2" xfId="49511" xr:uid="{00000000-0005-0000-0000-000062C10000}"/>
    <cellStyle name="Vírgula 7 5 2 4 2 2 2" xfId="49512" xr:uid="{00000000-0005-0000-0000-000063C10000}"/>
    <cellStyle name="Vírgula 7 5 2 4 2 2 3" xfId="49513" xr:uid="{00000000-0005-0000-0000-000064C10000}"/>
    <cellStyle name="Vírgula 7 5 2 4 2 2 4" xfId="49514" xr:uid="{00000000-0005-0000-0000-000065C10000}"/>
    <cellStyle name="Vírgula 7 5 2 4 2 3" xfId="49515" xr:uid="{00000000-0005-0000-0000-000066C10000}"/>
    <cellStyle name="Vírgula 7 5 2 4 2 3 2" xfId="49516" xr:uid="{00000000-0005-0000-0000-000067C10000}"/>
    <cellStyle name="Vírgula 7 5 2 4 2 3 3" xfId="49517" xr:uid="{00000000-0005-0000-0000-000068C10000}"/>
    <cellStyle name="Vírgula 7 5 2 4 2 4" xfId="49518" xr:uid="{00000000-0005-0000-0000-000069C10000}"/>
    <cellStyle name="Vírgula 7 5 2 4 2 5" xfId="49519" xr:uid="{00000000-0005-0000-0000-00006AC10000}"/>
    <cellStyle name="Vírgula 7 5 2 4 2 6" xfId="49520" xr:uid="{00000000-0005-0000-0000-00006BC10000}"/>
    <cellStyle name="Vírgula 7 5 2 4 3" xfId="49521" xr:uid="{00000000-0005-0000-0000-00006CC10000}"/>
    <cellStyle name="Vírgula 7 5 2 4 3 2" xfId="49522" xr:uid="{00000000-0005-0000-0000-00006DC10000}"/>
    <cellStyle name="Vírgula 7 5 2 4 3 3" xfId="49523" xr:uid="{00000000-0005-0000-0000-00006EC10000}"/>
    <cellStyle name="Vírgula 7 5 2 4 3 4" xfId="49524" xr:uid="{00000000-0005-0000-0000-00006FC10000}"/>
    <cellStyle name="Vírgula 7 5 2 4 4" xfId="49525" xr:uid="{00000000-0005-0000-0000-000070C10000}"/>
    <cellStyle name="Vírgula 7 5 2 4 4 2" xfId="49526" xr:uid="{00000000-0005-0000-0000-000071C10000}"/>
    <cellStyle name="Vírgula 7 5 2 4 4 3" xfId="49527" xr:uid="{00000000-0005-0000-0000-000072C10000}"/>
    <cellStyle name="Vírgula 7 5 2 4 4 4" xfId="49528" xr:uid="{00000000-0005-0000-0000-000073C10000}"/>
    <cellStyle name="Vírgula 7 5 2 4 5" xfId="49529" xr:uid="{00000000-0005-0000-0000-000074C10000}"/>
    <cellStyle name="Vírgula 7 5 2 4 5 2" xfId="49530" xr:uid="{00000000-0005-0000-0000-000075C10000}"/>
    <cellStyle name="Vírgula 7 5 2 4 5 3" xfId="49531" xr:uid="{00000000-0005-0000-0000-000076C10000}"/>
    <cellStyle name="Vírgula 7 5 2 4 5 4" xfId="49532" xr:uid="{00000000-0005-0000-0000-000077C10000}"/>
    <cellStyle name="Vírgula 7 5 2 4 6" xfId="49533" xr:uid="{00000000-0005-0000-0000-000078C10000}"/>
    <cellStyle name="Vírgula 7 5 2 4 6 2" xfId="49534" xr:uid="{00000000-0005-0000-0000-000079C10000}"/>
    <cellStyle name="Vírgula 7 5 2 4 6 3" xfId="49535" xr:uid="{00000000-0005-0000-0000-00007AC10000}"/>
    <cellStyle name="Vírgula 7 5 2 4 7" xfId="49536" xr:uid="{00000000-0005-0000-0000-00007BC10000}"/>
    <cellStyle name="Vírgula 7 5 2 4 8" xfId="49537" xr:uid="{00000000-0005-0000-0000-00007CC10000}"/>
    <cellStyle name="Vírgula 7 5 2 4 9" xfId="49538" xr:uid="{00000000-0005-0000-0000-00007DC10000}"/>
    <cellStyle name="Vírgula 7 5 2 5" xfId="49539" xr:uid="{00000000-0005-0000-0000-00007EC10000}"/>
    <cellStyle name="Vírgula 7 5 2 5 2" xfId="49540" xr:uid="{00000000-0005-0000-0000-00007FC10000}"/>
    <cellStyle name="Vírgula 7 5 2 5 2 2" xfId="49541" xr:uid="{00000000-0005-0000-0000-000080C10000}"/>
    <cellStyle name="Vírgula 7 5 2 5 2 2 2" xfId="49542" xr:uid="{00000000-0005-0000-0000-000081C10000}"/>
    <cellStyle name="Vírgula 7 5 2 5 2 2 3" xfId="49543" xr:uid="{00000000-0005-0000-0000-000082C10000}"/>
    <cellStyle name="Vírgula 7 5 2 5 2 2 4" xfId="49544" xr:uid="{00000000-0005-0000-0000-000083C10000}"/>
    <cellStyle name="Vírgula 7 5 2 5 2 3" xfId="49545" xr:uid="{00000000-0005-0000-0000-000084C10000}"/>
    <cellStyle name="Vírgula 7 5 2 5 2 3 2" xfId="49546" xr:uid="{00000000-0005-0000-0000-000085C10000}"/>
    <cellStyle name="Vírgula 7 5 2 5 2 3 3" xfId="49547" xr:uid="{00000000-0005-0000-0000-000086C10000}"/>
    <cellStyle name="Vírgula 7 5 2 5 2 4" xfId="49548" xr:uid="{00000000-0005-0000-0000-000087C10000}"/>
    <cellStyle name="Vírgula 7 5 2 5 2 5" xfId="49549" xr:uid="{00000000-0005-0000-0000-000088C10000}"/>
    <cellStyle name="Vírgula 7 5 2 5 2 6" xfId="49550" xr:uid="{00000000-0005-0000-0000-000089C10000}"/>
    <cellStyle name="Vírgula 7 5 2 5 3" xfId="49551" xr:uid="{00000000-0005-0000-0000-00008AC10000}"/>
    <cellStyle name="Vírgula 7 5 2 5 3 2" xfId="49552" xr:uid="{00000000-0005-0000-0000-00008BC10000}"/>
    <cellStyle name="Vírgula 7 5 2 5 3 3" xfId="49553" xr:uid="{00000000-0005-0000-0000-00008CC10000}"/>
    <cellStyle name="Vírgula 7 5 2 5 3 4" xfId="49554" xr:uid="{00000000-0005-0000-0000-00008DC10000}"/>
    <cellStyle name="Vírgula 7 5 2 5 4" xfId="49555" xr:uid="{00000000-0005-0000-0000-00008EC10000}"/>
    <cellStyle name="Vírgula 7 5 2 5 4 2" xfId="49556" xr:uid="{00000000-0005-0000-0000-00008FC10000}"/>
    <cellStyle name="Vírgula 7 5 2 5 4 3" xfId="49557" xr:uid="{00000000-0005-0000-0000-000090C10000}"/>
    <cellStyle name="Vírgula 7 5 2 5 4 4" xfId="49558" xr:uid="{00000000-0005-0000-0000-000091C10000}"/>
    <cellStyle name="Vírgula 7 5 2 5 5" xfId="49559" xr:uid="{00000000-0005-0000-0000-000092C10000}"/>
    <cellStyle name="Vírgula 7 5 2 5 5 2" xfId="49560" xr:uid="{00000000-0005-0000-0000-000093C10000}"/>
    <cellStyle name="Vírgula 7 5 2 5 5 3" xfId="49561" xr:uid="{00000000-0005-0000-0000-000094C10000}"/>
    <cellStyle name="Vírgula 7 5 2 5 5 4" xfId="49562" xr:uid="{00000000-0005-0000-0000-000095C10000}"/>
    <cellStyle name="Vírgula 7 5 2 5 6" xfId="49563" xr:uid="{00000000-0005-0000-0000-000096C10000}"/>
    <cellStyle name="Vírgula 7 5 2 5 6 2" xfId="49564" xr:uid="{00000000-0005-0000-0000-000097C10000}"/>
    <cellStyle name="Vírgula 7 5 2 5 6 3" xfId="49565" xr:uid="{00000000-0005-0000-0000-000098C10000}"/>
    <cellStyle name="Vírgula 7 5 2 5 7" xfId="49566" xr:uid="{00000000-0005-0000-0000-000099C10000}"/>
    <cellStyle name="Vírgula 7 5 2 5 8" xfId="49567" xr:uid="{00000000-0005-0000-0000-00009AC10000}"/>
    <cellStyle name="Vírgula 7 5 2 5 9" xfId="49568" xr:uid="{00000000-0005-0000-0000-00009BC10000}"/>
    <cellStyle name="Vírgula 7 5 2 6" xfId="49569" xr:uid="{00000000-0005-0000-0000-00009CC10000}"/>
    <cellStyle name="Vírgula 7 5 2 6 2" xfId="49570" xr:uid="{00000000-0005-0000-0000-00009DC10000}"/>
    <cellStyle name="Vírgula 7 5 2 6 2 2" xfId="49571" xr:uid="{00000000-0005-0000-0000-00009EC10000}"/>
    <cellStyle name="Vírgula 7 5 2 6 2 2 2" xfId="49572" xr:uid="{00000000-0005-0000-0000-00009FC10000}"/>
    <cellStyle name="Vírgula 7 5 2 6 2 2 3" xfId="49573" xr:uid="{00000000-0005-0000-0000-0000A0C10000}"/>
    <cellStyle name="Vírgula 7 5 2 6 2 2 4" xfId="49574" xr:uid="{00000000-0005-0000-0000-0000A1C10000}"/>
    <cellStyle name="Vírgula 7 5 2 6 2 3" xfId="49575" xr:uid="{00000000-0005-0000-0000-0000A2C10000}"/>
    <cellStyle name="Vírgula 7 5 2 6 2 3 2" xfId="49576" xr:uid="{00000000-0005-0000-0000-0000A3C10000}"/>
    <cellStyle name="Vírgula 7 5 2 6 2 3 3" xfId="49577" xr:uid="{00000000-0005-0000-0000-0000A4C10000}"/>
    <cellStyle name="Vírgula 7 5 2 6 2 4" xfId="49578" xr:uid="{00000000-0005-0000-0000-0000A5C10000}"/>
    <cellStyle name="Vírgula 7 5 2 6 2 5" xfId="49579" xr:uid="{00000000-0005-0000-0000-0000A6C10000}"/>
    <cellStyle name="Vírgula 7 5 2 6 2 6" xfId="49580" xr:uid="{00000000-0005-0000-0000-0000A7C10000}"/>
    <cellStyle name="Vírgula 7 5 2 6 3" xfId="49581" xr:uid="{00000000-0005-0000-0000-0000A8C10000}"/>
    <cellStyle name="Vírgula 7 5 2 6 3 2" xfId="49582" xr:uid="{00000000-0005-0000-0000-0000A9C10000}"/>
    <cellStyle name="Vírgula 7 5 2 6 3 3" xfId="49583" xr:uid="{00000000-0005-0000-0000-0000AAC10000}"/>
    <cellStyle name="Vírgula 7 5 2 6 3 4" xfId="49584" xr:uid="{00000000-0005-0000-0000-0000ABC10000}"/>
    <cellStyle name="Vírgula 7 5 2 6 4" xfId="49585" xr:uid="{00000000-0005-0000-0000-0000ACC10000}"/>
    <cellStyle name="Vírgula 7 5 2 6 4 2" xfId="49586" xr:uid="{00000000-0005-0000-0000-0000ADC10000}"/>
    <cellStyle name="Vírgula 7 5 2 6 4 3" xfId="49587" xr:uid="{00000000-0005-0000-0000-0000AEC10000}"/>
    <cellStyle name="Vírgula 7 5 2 6 4 4" xfId="49588" xr:uid="{00000000-0005-0000-0000-0000AFC10000}"/>
    <cellStyle name="Vírgula 7 5 2 6 5" xfId="49589" xr:uid="{00000000-0005-0000-0000-0000B0C10000}"/>
    <cellStyle name="Vírgula 7 5 2 6 5 2" xfId="49590" xr:uid="{00000000-0005-0000-0000-0000B1C10000}"/>
    <cellStyle name="Vírgula 7 5 2 6 5 3" xfId="49591" xr:uid="{00000000-0005-0000-0000-0000B2C10000}"/>
    <cellStyle name="Vírgula 7 5 2 6 6" xfId="49592" xr:uid="{00000000-0005-0000-0000-0000B3C10000}"/>
    <cellStyle name="Vírgula 7 5 2 6 7" xfId="49593" xr:uid="{00000000-0005-0000-0000-0000B4C10000}"/>
    <cellStyle name="Vírgula 7 5 2 6 8" xfId="49594" xr:uid="{00000000-0005-0000-0000-0000B5C10000}"/>
    <cellStyle name="Vírgula 7 5 2 7" xfId="49595" xr:uid="{00000000-0005-0000-0000-0000B6C10000}"/>
    <cellStyle name="Vírgula 7 5 2 7 2" xfId="49596" xr:uid="{00000000-0005-0000-0000-0000B7C10000}"/>
    <cellStyle name="Vírgula 7 5 2 7 2 2" xfId="49597" xr:uid="{00000000-0005-0000-0000-0000B8C10000}"/>
    <cellStyle name="Vírgula 7 5 2 7 2 3" xfId="49598" xr:uid="{00000000-0005-0000-0000-0000B9C10000}"/>
    <cellStyle name="Vírgula 7 5 2 7 2 4" xfId="49599" xr:uid="{00000000-0005-0000-0000-0000BAC10000}"/>
    <cellStyle name="Vírgula 7 5 2 7 3" xfId="49600" xr:uid="{00000000-0005-0000-0000-0000BBC10000}"/>
    <cellStyle name="Vírgula 7 5 2 7 3 2" xfId="49601" xr:uid="{00000000-0005-0000-0000-0000BCC10000}"/>
    <cellStyle name="Vírgula 7 5 2 7 3 3" xfId="49602" xr:uid="{00000000-0005-0000-0000-0000BDC10000}"/>
    <cellStyle name="Vírgula 7 5 2 7 4" xfId="49603" xr:uid="{00000000-0005-0000-0000-0000BEC10000}"/>
    <cellStyle name="Vírgula 7 5 2 7 5" xfId="49604" xr:uid="{00000000-0005-0000-0000-0000BFC10000}"/>
    <cellStyle name="Vírgula 7 5 2 7 6" xfId="49605" xr:uid="{00000000-0005-0000-0000-0000C0C10000}"/>
    <cellStyle name="Vírgula 7 5 2 8" xfId="49606" xr:uid="{00000000-0005-0000-0000-0000C1C10000}"/>
    <cellStyle name="Vírgula 7 5 2 8 2" xfId="49607" xr:uid="{00000000-0005-0000-0000-0000C2C10000}"/>
    <cellStyle name="Vírgula 7 5 2 8 3" xfId="49608" xr:uid="{00000000-0005-0000-0000-0000C3C10000}"/>
    <cellStyle name="Vírgula 7 5 2 8 4" xfId="49609" xr:uid="{00000000-0005-0000-0000-0000C4C10000}"/>
    <cellStyle name="Vírgula 7 5 2 9" xfId="49610" xr:uid="{00000000-0005-0000-0000-0000C5C10000}"/>
    <cellStyle name="Vírgula 7 5 2 9 2" xfId="49611" xr:uid="{00000000-0005-0000-0000-0000C6C10000}"/>
    <cellStyle name="Vírgula 7 5 2 9 3" xfId="49612" xr:uid="{00000000-0005-0000-0000-0000C7C10000}"/>
    <cellStyle name="Vírgula 7 5 2 9 4" xfId="49613" xr:uid="{00000000-0005-0000-0000-0000C8C10000}"/>
    <cellStyle name="Vírgula 7 5 3" xfId="471" xr:uid="{00000000-0005-0000-0000-0000C9C10000}"/>
    <cellStyle name="Vírgula 7 5 3 10" xfId="49614" xr:uid="{00000000-0005-0000-0000-0000CAC10000}"/>
    <cellStyle name="Vírgula 7 5 3 11" xfId="49615" xr:uid="{00000000-0005-0000-0000-0000CBC10000}"/>
    <cellStyle name="Vírgula 7 5 3 2" xfId="49616" xr:uid="{00000000-0005-0000-0000-0000CCC10000}"/>
    <cellStyle name="Vírgula 7 5 3 2 10" xfId="49617" xr:uid="{00000000-0005-0000-0000-0000CDC10000}"/>
    <cellStyle name="Vírgula 7 5 3 2 2" xfId="49618" xr:uid="{00000000-0005-0000-0000-0000CEC10000}"/>
    <cellStyle name="Vírgula 7 5 3 2 2 2" xfId="49619" xr:uid="{00000000-0005-0000-0000-0000CFC10000}"/>
    <cellStyle name="Vírgula 7 5 3 2 2 2 2" xfId="49620" xr:uid="{00000000-0005-0000-0000-0000D0C10000}"/>
    <cellStyle name="Vírgula 7 5 3 2 2 2 2 2" xfId="49621" xr:uid="{00000000-0005-0000-0000-0000D1C10000}"/>
    <cellStyle name="Vírgula 7 5 3 2 2 2 2 3" xfId="49622" xr:uid="{00000000-0005-0000-0000-0000D2C10000}"/>
    <cellStyle name="Vírgula 7 5 3 2 2 2 2 4" xfId="49623" xr:uid="{00000000-0005-0000-0000-0000D3C10000}"/>
    <cellStyle name="Vírgula 7 5 3 2 2 2 3" xfId="49624" xr:uid="{00000000-0005-0000-0000-0000D4C10000}"/>
    <cellStyle name="Vírgula 7 5 3 2 2 2 3 2" xfId="49625" xr:uid="{00000000-0005-0000-0000-0000D5C10000}"/>
    <cellStyle name="Vírgula 7 5 3 2 2 2 3 3" xfId="49626" xr:uid="{00000000-0005-0000-0000-0000D6C10000}"/>
    <cellStyle name="Vírgula 7 5 3 2 2 2 4" xfId="49627" xr:uid="{00000000-0005-0000-0000-0000D7C10000}"/>
    <cellStyle name="Vírgula 7 5 3 2 2 2 5" xfId="49628" xr:uid="{00000000-0005-0000-0000-0000D8C10000}"/>
    <cellStyle name="Vírgula 7 5 3 2 2 2 6" xfId="49629" xr:uid="{00000000-0005-0000-0000-0000D9C10000}"/>
    <cellStyle name="Vírgula 7 5 3 2 2 3" xfId="49630" xr:uid="{00000000-0005-0000-0000-0000DAC10000}"/>
    <cellStyle name="Vírgula 7 5 3 2 2 3 2" xfId="49631" xr:uid="{00000000-0005-0000-0000-0000DBC10000}"/>
    <cellStyle name="Vírgula 7 5 3 2 2 3 3" xfId="49632" xr:uid="{00000000-0005-0000-0000-0000DCC10000}"/>
    <cellStyle name="Vírgula 7 5 3 2 2 3 4" xfId="49633" xr:uid="{00000000-0005-0000-0000-0000DDC10000}"/>
    <cellStyle name="Vírgula 7 5 3 2 2 4" xfId="49634" xr:uid="{00000000-0005-0000-0000-0000DEC10000}"/>
    <cellStyle name="Vírgula 7 5 3 2 2 4 2" xfId="49635" xr:uid="{00000000-0005-0000-0000-0000DFC10000}"/>
    <cellStyle name="Vírgula 7 5 3 2 2 4 3" xfId="49636" xr:uid="{00000000-0005-0000-0000-0000E0C10000}"/>
    <cellStyle name="Vírgula 7 5 3 2 2 4 4" xfId="49637" xr:uid="{00000000-0005-0000-0000-0000E1C10000}"/>
    <cellStyle name="Vírgula 7 5 3 2 2 5" xfId="49638" xr:uid="{00000000-0005-0000-0000-0000E2C10000}"/>
    <cellStyle name="Vírgula 7 5 3 2 2 5 2" xfId="49639" xr:uid="{00000000-0005-0000-0000-0000E3C10000}"/>
    <cellStyle name="Vírgula 7 5 3 2 2 5 3" xfId="49640" xr:uid="{00000000-0005-0000-0000-0000E4C10000}"/>
    <cellStyle name="Vírgula 7 5 3 2 2 5 4" xfId="49641" xr:uid="{00000000-0005-0000-0000-0000E5C10000}"/>
    <cellStyle name="Vírgula 7 5 3 2 2 6" xfId="49642" xr:uid="{00000000-0005-0000-0000-0000E6C10000}"/>
    <cellStyle name="Vírgula 7 5 3 2 2 6 2" xfId="49643" xr:uid="{00000000-0005-0000-0000-0000E7C10000}"/>
    <cellStyle name="Vírgula 7 5 3 2 2 6 3" xfId="49644" xr:uid="{00000000-0005-0000-0000-0000E8C10000}"/>
    <cellStyle name="Vírgula 7 5 3 2 2 7" xfId="49645" xr:uid="{00000000-0005-0000-0000-0000E9C10000}"/>
    <cellStyle name="Vírgula 7 5 3 2 2 8" xfId="49646" xr:uid="{00000000-0005-0000-0000-0000EAC10000}"/>
    <cellStyle name="Vírgula 7 5 3 2 2 9" xfId="49647" xr:uid="{00000000-0005-0000-0000-0000EBC10000}"/>
    <cellStyle name="Vírgula 7 5 3 2 3" xfId="49648" xr:uid="{00000000-0005-0000-0000-0000ECC10000}"/>
    <cellStyle name="Vírgula 7 5 3 2 3 2" xfId="49649" xr:uid="{00000000-0005-0000-0000-0000EDC10000}"/>
    <cellStyle name="Vírgula 7 5 3 2 3 2 2" xfId="49650" xr:uid="{00000000-0005-0000-0000-0000EEC10000}"/>
    <cellStyle name="Vírgula 7 5 3 2 3 2 3" xfId="49651" xr:uid="{00000000-0005-0000-0000-0000EFC10000}"/>
    <cellStyle name="Vírgula 7 5 3 2 3 2 4" xfId="49652" xr:uid="{00000000-0005-0000-0000-0000F0C10000}"/>
    <cellStyle name="Vírgula 7 5 3 2 3 3" xfId="49653" xr:uid="{00000000-0005-0000-0000-0000F1C10000}"/>
    <cellStyle name="Vírgula 7 5 3 2 3 3 2" xfId="49654" xr:uid="{00000000-0005-0000-0000-0000F2C10000}"/>
    <cellStyle name="Vírgula 7 5 3 2 3 3 3" xfId="49655" xr:uid="{00000000-0005-0000-0000-0000F3C10000}"/>
    <cellStyle name="Vírgula 7 5 3 2 3 4" xfId="49656" xr:uid="{00000000-0005-0000-0000-0000F4C10000}"/>
    <cellStyle name="Vírgula 7 5 3 2 3 5" xfId="49657" xr:uid="{00000000-0005-0000-0000-0000F5C10000}"/>
    <cellStyle name="Vírgula 7 5 3 2 3 6" xfId="49658" xr:uid="{00000000-0005-0000-0000-0000F6C10000}"/>
    <cellStyle name="Vírgula 7 5 3 2 4" xfId="49659" xr:uid="{00000000-0005-0000-0000-0000F7C10000}"/>
    <cellStyle name="Vírgula 7 5 3 2 4 2" xfId="49660" xr:uid="{00000000-0005-0000-0000-0000F8C10000}"/>
    <cellStyle name="Vírgula 7 5 3 2 4 3" xfId="49661" xr:uid="{00000000-0005-0000-0000-0000F9C10000}"/>
    <cellStyle name="Vírgula 7 5 3 2 4 4" xfId="49662" xr:uid="{00000000-0005-0000-0000-0000FAC10000}"/>
    <cellStyle name="Vírgula 7 5 3 2 5" xfId="49663" xr:uid="{00000000-0005-0000-0000-0000FBC10000}"/>
    <cellStyle name="Vírgula 7 5 3 2 5 2" xfId="49664" xr:uid="{00000000-0005-0000-0000-0000FCC10000}"/>
    <cellStyle name="Vírgula 7 5 3 2 5 3" xfId="49665" xr:uid="{00000000-0005-0000-0000-0000FDC10000}"/>
    <cellStyle name="Vírgula 7 5 3 2 5 4" xfId="49666" xr:uid="{00000000-0005-0000-0000-0000FEC10000}"/>
    <cellStyle name="Vírgula 7 5 3 2 6" xfId="49667" xr:uid="{00000000-0005-0000-0000-0000FFC10000}"/>
    <cellStyle name="Vírgula 7 5 3 2 6 2" xfId="49668" xr:uid="{00000000-0005-0000-0000-000000C20000}"/>
    <cellStyle name="Vírgula 7 5 3 2 6 3" xfId="49669" xr:uid="{00000000-0005-0000-0000-000001C20000}"/>
    <cellStyle name="Vírgula 7 5 3 2 6 4" xfId="49670" xr:uid="{00000000-0005-0000-0000-000002C20000}"/>
    <cellStyle name="Vírgula 7 5 3 2 7" xfId="49671" xr:uid="{00000000-0005-0000-0000-000003C20000}"/>
    <cellStyle name="Vírgula 7 5 3 2 7 2" xfId="49672" xr:uid="{00000000-0005-0000-0000-000004C20000}"/>
    <cellStyle name="Vírgula 7 5 3 2 7 3" xfId="49673" xr:uid="{00000000-0005-0000-0000-000005C20000}"/>
    <cellStyle name="Vírgula 7 5 3 2 8" xfId="49674" xr:uid="{00000000-0005-0000-0000-000006C20000}"/>
    <cellStyle name="Vírgula 7 5 3 2 9" xfId="49675" xr:uid="{00000000-0005-0000-0000-000007C20000}"/>
    <cellStyle name="Vírgula 7 5 3 3" xfId="49676" xr:uid="{00000000-0005-0000-0000-000008C20000}"/>
    <cellStyle name="Vírgula 7 5 3 3 2" xfId="49677" xr:uid="{00000000-0005-0000-0000-000009C20000}"/>
    <cellStyle name="Vírgula 7 5 3 3 2 2" xfId="49678" xr:uid="{00000000-0005-0000-0000-00000AC20000}"/>
    <cellStyle name="Vírgula 7 5 3 3 2 2 2" xfId="49679" xr:uid="{00000000-0005-0000-0000-00000BC20000}"/>
    <cellStyle name="Vírgula 7 5 3 3 2 2 3" xfId="49680" xr:uid="{00000000-0005-0000-0000-00000CC20000}"/>
    <cellStyle name="Vírgula 7 5 3 3 2 2 4" xfId="49681" xr:uid="{00000000-0005-0000-0000-00000DC20000}"/>
    <cellStyle name="Vírgula 7 5 3 3 2 3" xfId="49682" xr:uid="{00000000-0005-0000-0000-00000EC20000}"/>
    <cellStyle name="Vírgula 7 5 3 3 2 3 2" xfId="49683" xr:uid="{00000000-0005-0000-0000-00000FC20000}"/>
    <cellStyle name="Vírgula 7 5 3 3 2 3 3" xfId="49684" xr:uid="{00000000-0005-0000-0000-000010C20000}"/>
    <cellStyle name="Vírgula 7 5 3 3 2 4" xfId="49685" xr:uid="{00000000-0005-0000-0000-000011C20000}"/>
    <cellStyle name="Vírgula 7 5 3 3 2 5" xfId="49686" xr:uid="{00000000-0005-0000-0000-000012C20000}"/>
    <cellStyle name="Vírgula 7 5 3 3 2 6" xfId="49687" xr:uid="{00000000-0005-0000-0000-000013C20000}"/>
    <cellStyle name="Vírgula 7 5 3 3 3" xfId="49688" xr:uid="{00000000-0005-0000-0000-000014C20000}"/>
    <cellStyle name="Vírgula 7 5 3 3 3 2" xfId="49689" xr:uid="{00000000-0005-0000-0000-000015C20000}"/>
    <cellStyle name="Vírgula 7 5 3 3 3 3" xfId="49690" xr:uid="{00000000-0005-0000-0000-000016C20000}"/>
    <cellStyle name="Vírgula 7 5 3 3 3 4" xfId="49691" xr:uid="{00000000-0005-0000-0000-000017C20000}"/>
    <cellStyle name="Vírgula 7 5 3 3 4" xfId="49692" xr:uid="{00000000-0005-0000-0000-000018C20000}"/>
    <cellStyle name="Vírgula 7 5 3 3 4 2" xfId="49693" xr:uid="{00000000-0005-0000-0000-000019C20000}"/>
    <cellStyle name="Vírgula 7 5 3 3 4 3" xfId="49694" xr:uid="{00000000-0005-0000-0000-00001AC20000}"/>
    <cellStyle name="Vírgula 7 5 3 3 4 4" xfId="49695" xr:uid="{00000000-0005-0000-0000-00001BC20000}"/>
    <cellStyle name="Vírgula 7 5 3 3 5" xfId="49696" xr:uid="{00000000-0005-0000-0000-00001CC20000}"/>
    <cellStyle name="Vírgula 7 5 3 3 5 2" xfId="49697" xr:uid="{00000000-0005-0000-0000-00001DC20000}"/>
    <cellStyle name="Vírgula 7 5 3 3 5 3" xfId="49698" xr:uid="{00000000-0005-0000-0000-00001EC20000}"/>
    <cellStyle name="Vírgula 7 5 3 3 5 4" xfId="49699" xr:uid="{00000000-0005-0000-0000-00001FC20000}"/>
    <cellStyle name="Vírgula 7 5 3 3 6" xfId="49700" xr:uid="{00000000-0005-0000-0000-000020C20000}"/>
    <cellStyle name="Vírgula 7 5 3 3 6 2" xfId="49701" xr:uid="{00000000-0005-0000-0000-000021C20000}"/>
    <cellStyle name="Vírgula 7 5 3 3 6 3" xfId="49702" xr:uid="{00000000-0005-0000-0000-000022C20000}"/>
    <cellStyle name="Vírgula 7 5 3 3 7" xfId="49703" xr:uid="{00000000-0005-0000-0000-000023C20000}"/>
    <cellStyle name="Vírgula 7 5 3 3 8" xfId="49704" xr:uid="{00000000-0005-0000-0000-000024C20000}"/>
    <cellStyle name="Vírgula 7 5 3 3 9" xfId="49705" xr:uid="{00000000-0005-0000-0000-000025C20000}"/>
    <cellStyle name="Vírgula 7 5 3 4" xfId="49706" xr:uid="{00000000-0005-0000-0000-000026C20000}"/>
    <cellStyle name="Vírgula 7 5 3 4 2" xfId="49707" xr:uid="{00000000-0005-0000-0000-000027C20000}"/>
    <cellStyle name="Vírgula 7 5 3 4 2 2" xfId="49708" xr:uid="{00000000-0005-0000-0000-000028C20000}"/>
    <cellStyle name="Vírgula 7 5 3 4 2 3" xfId="49709" xr:uid="{00000000-0005-0000-0000-000029C20000}"/>
    <cellStyle name="Vírgula 7 5 3 4 2 4" xfId="49710" xr:uid="{00000000-0005-0000-0000-00002AC20000}"/>
    <cellStyle name="Vírgula 7 5 3 4 3" xfId="49711" xr:uid="{00000000-0005-0000-0000-00002BC20000}"/>
    <cellStyle name="Vírgula 7 5 3 4 3 2" xfId="49712" xr:uid="{00000000-0005-0000-0000-00002CC20000}"/>
    <cellStyle name="Vírgula 7 5 3 4 3 3" xfId="49713" xr:uid="{00000000-0005-0000-0000-00002DC20000}"/>
    <cellStyle name="Vírgula 7 5 3 4 4" xfId="49714" xr:uid="{00000000-0005-0000-0000-00002EC20000}"/>
    <cellStyle name="Vírgula 7 5 3 4 5" xfId="49715" xr:uid="{00000000-0005-0000-0000-00002FC20000}"/>
    <cellStyle name="Vírgula 7 5 3 4 6" xfId="49716" xr:uid="{00000000-0005-0000-0000-000030C20000}"/>
    <cellStyle name="Vírgula 7 5 3 5" xfId="49717" xr:uid="{00000000-0005-0000-0000-000031C20000}"/>
    <cellStyle name="Vírgula 7 5 3 5 2" xfId="49718" xr:uid="{00000000-0005-0000-0000-000032C20000}"/>
    <cellStyle name="Vírgula 7 5 3 5 3" xfId="49719" xr:uid="{00000000-0005-0000-0000-000033C20000}"/>
    <cellStyle name="Vírgula 7 5 3 5 4" xfId="49720" xr:uid="{00000000-0005-0000-0000-000034C20000}"/>
    <cellStyle name="Vírgula 7 5 3 6" xfId="49721" xr:uid="{00000000-0005-0000-0000-000035C20000}"/>
    <cellStyle name="Vírgula 7 5 3 6 2" xfId="49722" xr:uid="{00000000-0005-0000-0000-000036C20000}"/>
    <cellStyle name="Vírgula 7 5 3 6 3" xfId="49723" xr:uid="{00000000-0005-0000-0000-000037C20000}"/>
    <cellStyle name="Vírgula 7 5 3 6 4" xfId="49724" xr:uid="{00000000-0005-0000-0000-000038C20000}"/>
    <cellStyle name="Vírgula 7 5 3 7" xfId="49725" xr:uid="{00000000-0005-0000-0000-000039C20000}"/>
    <cellStyle name="Vírgula 7 5 3 7 2" xfId="49726" xr:uid="{00000000-0005-0000-0000-00003AC20000}"/>
    <cellStyle name="Vírgula 7 5 3 7 3" xfId="49727" xr:uid="{00000000-0005-0000-0000-00003BC20000}"/>
    <cellStyle name="Vírgula 7 5 3 7 4" xfId="49728" xr:uid="{00000000-0005-0000-0000-00003CC20000}"/>
    <cellStyle name="Vírgula 7 5 3 8" xfId="49729" xr:uid="{00000000-0005-0000-0000-00003DC20000}"/>
    <cellStyle name="Vírgula 7 5 3 8 2" xfId="49730" xr:uid="{00000000-0005-0000-0000-00003EC20000}"/>
    <cellStyle name="Vírgula 7 5 3 8 3" xfId="49731" xr:uid="{00000000-0005-0000-0000-00003FC20000}"/>
    <cellStyle name="Vírgula 7 5 3 9" xfId="49732" xr:uid="{00000000-0005-0000-0000-000040C20000}"/>
    <cellStyle name="Vírgula 7 5 4" xfId="49733" xr:uid="{00000000-0005-0000-0000-000041C20000}"/>
    <cellStyle name="Vírgula 7 5 4 10" xfId="49734" xr:uid="{00000000-0005-0000-0000-000042C20000}"/>
    <cellStyle name="Vírgula 7 5 4 11" xfId="49735" xr:uid="{00000000-0005-0000-0000-000043C20000}"/>
    <cellStyle name="Vírgula 7 5 4 2" xfId="49736" xr:uid="{00000000-0005-0000-0000-000044C20000}"/>
    <cellStyle name="Vírgula 7 5 4 2 10" xfId="49737" xr:uid="{00000000-0005-0000-0000-000045C20000}"/>
    <cellStyle name="Vírgula 7 5 4 2 2" xfId="49738" xr:uid="{00000000-0005-0000-0000-000046C20000}"/>
    <cellStyle name="Vírgula 7 5 4 2 2 2" xfId="49739" xr:uid="{00000000-0005-0000-0000-000047C20000}"/>
    <cellStyle name="Vírgula 7 5 4 2 2 2 2" xfId="49740" xr:uid="{00000000-0005-0000-0000-000048C20000}"/>
    <cellStyle name="Vírgula 7 5 4 2 2 2 2 2" xfId="49741" xr:uid="{00000000-0005-0000-0000-000049C20000}"/>
    <cellStyle name="Vírgula 7 5 4 2 2 2 2 3" xfId="49742" xr:uid="{00000000-0005-0000-0000-00004AC20000}"/>
    <cellStyle name="Vírgula 7 5 4 2 2 2 2 4" xfId="49743" xr:uid="{00000000-0005-0000-0000-00004BC20000}"/>
    <cellStyle name="Vírgula 7 5 4 2 2 2 3" xfId="49744" xr:uid="{00000000-0005-0000-0000-00004CC20000}"/>
    <cellStyle name="Vírgula 7 5 4 2 2 2 3 2" xfId="49745" xr:uid="{00000000-0005-0000-0000-00004DC20000}"/>
    <cellStyle name="Vírgula 7 5 4 2 2 2 3 3" xfId="49746" xr:uid="{00000000-0005-0000-0000-00004EC20000}"/>
    <cellStyle name="Vírgula 7 5 4 2 2 2 4" xfId="49747" xr:uid="{00000000-0005-0000-0000-00004FC20000}"/>
    <cellStyle name="Vírgula 7 5 4 2 2 2 5" xfId="49748" xr:uid="{00000000-0005-0000-0000-000050C20000}"/>
    <cellStyle name="Vírgula 7 5 4 2 2 2 6" xfId="49749" xr:uid="{00000000-0005-0000-0000-000051C20000}"/>
    <cellStyle name="Vírgula 7 5 4 2 2 3" xfId="49750" xr:uid="{00000000-0005-0000-0000-000052C20000}"/>
    <cellStyle name="Vírgula 7 5 4 2 2 3 2" xfId="49751" xr:uid="{00000000-0005-0000-0000-000053C20000}"/>
    <cellStyle name="Vírgula 7 5 4 2 2 3 3" xfId="49752" xr:uid="{00000000-0005-0000-0000-000054C20000}"/>
    <cellStyle name="Vírgula 7 5 4 2 2 3 4" xfId="49753" xr:uid="{00000000-0005-0000-0000-000055C20000}"/>
    <cellStyle name="Vírgula 7 5 4 2 2 4" xfId="49754" xr:uid="{00000000-0005-0000-0000-000056C20000}"/>
    <cellStyle name="Vírgula 7 5 4 2 2 4 2" xfId="49755" xr:uid="{00000000-0005-0000-0000-000057C20000}"/>
    <cellStyle name="Vírgula 7 5 4 2 2 4 3" xfId="49756" xr:uid="{00000000-0005-0000-0000-000058C20000}"/>
    <cellStyle name="Vírgula 7 5 4 2 2 4 4" xfId="49757" xr:uid="{00000000-0005-0000-0000-000059C20000}"/>
    <cellStyle name="Vírgula 7 5 4 2 2 5" xfId="49758" xr:uid="{00000000-0005-0000-0000-00005AC20000}"/>
    <cellStyle name="Vírgula 7 5 4 2 2 5 2" xfId="49759" xr:uid="{00000000-0005-0000-0000-00005BC20000}"/>
    <cellStyle name="Vírgula 7 5 4 2 2 5 3" xfId="49760" xr:uid="{00000000-0005-0000-0000-00005CC20000}"/>
    <cellStyle name="Vírgula 7 5 4 2 2 5 4" xfId="49761" xr:uid="{00000000-0005-0000-0000-00005DC20000}"/>
    <cellStyle name="Vírgula 7 5 4 2 2 6" xfId="49762" xr:uid="{00000000-0005-0000-0000-00005EC20000}"/>
    <cellStyle name="Vírgula 7 5 4 2 2 6 2" xfId="49763" xr:uid="{00000000-0005-0000-0000-00005FC20000}"/>
    <cellStyle name="Vírgula 7 5 4 2 2 6 3" xfId="49764" xr:uid="{00000000-0005-0000-0000-000060C20000}"/>
    <cellStyle name="Vírgula 7 5 4 2 2 7" xfId="49765" xr:uid="{00000000-0005-0000-0000-000061C20000}"/>
    <cellStyle name="Vírgula 7 5 4 2 2 8" xfId="49766" xr:uid="{00000000-0005-0000-0000-000062C20000}"/>
    <cellStyle name="Vírgula 7 5 4 2 2 9" xfId="49767" xr:uid="{00000000-0005-0000-0000-000063C20000}"/>
    <cellStyle name="Vírgula 7 5 4 2 3" xfId="49768" xr:uid="{00000000-0005-0000-0000-000064C20000}"/>
    <cellStyle name="Vírgula 7 5 4 2 3 2" xfId="49769" xr:uid="{00000000-0005-0000-0000-000065C20000}"/>
    <cellStyle name="Vírgula 7 5 4 2 3 2 2" xfId="49770" xr:uid="{00000000-0005-0000-0000-000066C20000}"/>
    <cellStyle name="Vírgula 7 5 4 2 3 2 3" xfId="49771" xr:uid="{00000000-0005-0000-0000-000067C20000}"/>
    <cellStyle name="Vírgula 7 5 4 2 3 2 4" xfId="49772" xr:uid="{00000000-0005-0000-0000-000068C20000}"/>
    <cellStyle name="Vírgula 7 5 4 2 3 3" xfId="49773" xr:uid="{00000000-0005-0000-0000-000069C20000}"/>
    <cellStyle name="Vírgula 7 5 4 2 3 3 2" xfId="49774" xr:uid="{00000000-0005-0000-0000-00006AC20000}"/>
    <cellStyle name="Vírgula 7 5 4 2 3 3 3" xfId="49775" xr:uid="{00000000-0005-0000-0000-00006BC20000}"/>
    <cellStyle name="Vírgula 7 5 4 2 3 4" xfId="49776" xr:uid="{00000000-0005-0000-0000-00006CC20000}"/>
    <cellStyle name="Vírgula 7 5 4 2 3 5" xfId="49777" xr:uid="{00000000-0005-0000-0000-00006DC20000}"/>
    <cellStyle name="Vírgula 7 5 4 2 3 6" xfId="49778" xr:uid="{00000000-0005-0000-0000-00006EC20000}"/>
    <cellStyle name="Vírgula 7 5 4 2 4" xfId="49779" xr:uid="{00000000-0005-0000-0000-00006FC20000}"/>
    <cellStyle name="Vírgula 7 5 4 2 4 2" xfId="49780" xr:uid="{00000000-0005-0000-0000-000070C20000}"/>
    <cellStyle name="Vírgula 7 5 4 2 4 3" xfId="49781" xr:uid="{00000000-0005-0000-0000-000071C20000}"/>
    <cellStyle name="Vírgula 7 5 4 2 4 4" xfId="49782" xr:uid="{00000000-0005-0000-0000-000072C20000}"/>
    <cellStyle name="Vírgula 7 5 4 2 5" xfId="49783" xr:uid="{00000000-0005-0000-0000-000073C20000}"/>
    <cellStyle name="Vírgula 7 5 4 2 5 2" xfId="49784" xr:uid="{00000000-0005-0000-0000-000074C20000}"/>
    <cellStyle name="Vírgula 7 5 4 2 5 3" xfId="49785" xr:uid="{00000000-0005-0000-0000-000075C20000}"/>
    <cellStyle name="Vírgula 7 5 4 2 5 4" xfId="49786" xr:uid="{00000000-0005-0000-0000-000076C20000}"/>
    <cellStyle name="Vírgula 7 5 4 2 6" xfId="49787" xr:uid="{00000000-0005-0000-0000-000077C20000}"/>
    <cellStyle name="Vírgula 7 5 4 2 6 2" xfId="49788" xr:uid="{00000000-0005-0000-0000-000078C20000}"/>
    <cellStyle name="Vírgula 7 5 4 2 6 3" xfId="49789" xr:uid="{00000000-0005-0000-0000-000079C20000}"/>
    <cellStyle name="Vírgula 7 5 4 2 6 4" xfId="49790" xr:uid="{00000000-0005-0000-0000-00007AC20000}"/>
    <cellStyle name="Vírgula 7 5 4 2 7" xfId="49791" xr:uid="{00000000-0005-0000-0000-00007BC20000}"/>
    <cellStyle name="Vírgula 7 5 4 2 7 2" xfId="49792" xr:uid="{00000000-0005-0000-0000-00007CC20000}"/>
    <cellStyle name="Vírgula 7 5 4 2 7 3" xfId="49793" xr:uid="{00000000-0005-0000-0000-00007DC20000}"/>
    <cellStyle name="Vírgula 7 5 4 2 8" xfId="49794" xr:uid="{00000000-0005-0000-0000-00007EC20000}"/>
    <cellStyle name="Vírgula 7 5 4 2 9" xfId="49795" xr:uid="{00000000-0005-0000-0000-00007FC20000}"/>
    <cellStyle name="Vírgula 7 5 4 3" xfId="49796" xr:uid="{00000000-0005-0000-0000-000080C20000}"/>
    <cellStyle name="Vírgula 7 5 4 3 2" xfId="49797" xr:uid="{00000000-0005-0000-0000-000081C20000}"/>
    <cellStyle name="Vírgula 7 5 4 3 2 2" xfId="49798" xr:uid="{00000000-0005-0000-0000-000082C20000}"/>
    <cellStyle name="Vírgula 7 5 4 3 2 2 2" xfId="49799" xr:uid="{00000000-0005-0000-0000-000083C20000}"/>
    <cellStyle name="Vírgula 7 5 4 3 2 2 3" xfId="49800" xr:uid="{00000000-0005-0000-0000-000084C20000}"/>
    <cellStyle name="Vírgula 7 5 4 3 2 2 4" xfId="49801" xr:uid="{00000000-0005-0000-0000-000085C20000}"/>
    <cellStyle name="Vírgula 7 5 4 3 2 3" xfId="49802" xr:uid="{00000000-0005-0000-0000-000086C20000}"/>
    <cellStyle name="Vírgula 7 5 4 3 2 3 2" xfId="49803" xr:uid="{00000000-0005-0000-0000-000087C20000}"/>
    <cellStyle name="Vírgula 7 5 4 3 2 3 3" xfId="49804" xr:uid="{00000000-0005-0000-0000-000088C20000}"/>
    <cellStyle name="Vírgula 7 5 4 3 2 4" xfId="49805" xr:uid="{00000000-0005-0000-0000-000089C20000}"/>
    <cellStyle name="Vírgula 7 5 4 3 2 5" xfId="49806" xr:uid="{00000000-0005-0000-0000-00008AC20000}"/>
    <cellStyle name="Vírgula 7 5 4 3 2 6" xfId="49807" xr:uid="{00000000-0005-0000-0000-00008BC20000}"/>
    <cellStyle name="Vírgula 7 5 4 3 3" xfId="49808" xr:uid="{00000000-0005-0000-0000-00008CC20000}"/>
    <cellStyle name="Vírgula 7 5 4 3 3 2" xfId="49809" xr:uid="{00000000-0005-0000-0000-00008DC20000}"/>
    <cellStyle name="Vírgula 7 5 4 3 3 3" xfId="49810" xr:uid="{00000000-0005-0000-0000-00008EC20000}"/>
    <cellStyle name="Vírgula 7 5 4 3 3 4" xfId="49811" xr:uid="{00000000-0005-0000-0000-00008FC20000}"/>
    <cellStyle name="Vírgula 7 5 4 3 4" xfId="49812" xr:uid="{00000000-0005-0000-0000-000090C20000}"/>
    <cellStyle name="Vírgula 7 5 4 3 4 2" xfId="49813" xr:uid="{00000000-0005-0000-0000-000091C20000}"/>
    <cellStyle name="Vírgula 7 5 4 3 4 3" xfId="49814" xr:uid="{00000000-0005-0000-0000-000092C20000}"/>
    <cellStyle name="Vírgula 7 5 4 3 4 4" xfId="49815" xr:uid="{00000000-0005-0000-0000-000093C20000}"/>
    <cellStyle name="Vírgula 7 5 4 3 5" xfId="49816" xr:uid="{00000000-0005-0000-0000-000094C20000}"/>
    <cellStyle name="Vírgula 7 5 4 3 5 2" xfId="49817" xr:uid="{00000000-0005-0000-0000-000095C20000}"/>
    <cellStyle name="Vírgula 7 5 4 3 5 3" xfId="49818" xr:uid="{00000000-0005-0000-0000-000096C20000}"/>
    <cellStyle name="Vírgula 7 5 4 3 5 4" xfId="49819" xr:uid="{00000000-0005-0000-0000-000097C20000}"/>
    <cellStyle name="Vírgula 7 5 4 3 6" xfId="49820" xr:uid="{00000000-0005-0000-0000-000098C20000}"/>
    <cellStyle name="Vírgula 7 5 4 3 6 2" xfId="49821" xr:uid="{00000000-0005-0000-0000-000099C20000}"/>
    <cellStyle name="Vírgula 7 5 4 3 6 3" xfId="49822" xr:uid="{00000000-0005-0000-0000-00009AC20000}"/>
    <cellStyle name="Vírgula 7 5 4 3 7" xfId="49823" xr:uid="{00000000-0005-0000-0000-00009BC20000}"/>
    <cellStyle name="Vírgula 7 5 4 3 8" xfId="49824" xr:uid="{00000000-0005-0000-0000-00009CC20000}"/>
    <cellStyle name="Vírgula 7 5 4 3 9" xfId="49825" xr:uid="{00000000-0005-0000-0000-00009DC20000}"/>
    <cellStyle name="Vírgula 7 5 4 4" xfId="49826" xr:uid="{00000000-0005-0000-0000-00009EC20000}"/>
    <cellStyle name="Vírgula 7 5 4 4 2" xfId="49827" xr:uid="{00000000-0005-0000-0000-00009FC20000}"/>
    <cellStyle name="Vírgula 7 5 4 4 2 2" xfId="49828" xr:uid="{00000000-0005-0000-0000-0000A0C20000}"/>
    <cellStyle name="Vírgula 7 5 4 4 2 3" xfId="49829" xr:uid="{00000000-0005-0000-0000-0000A1C20000}"/>
    <cellStyle name="Vírgula 7 5 4 4 2 4" xfId="49830" xr:uid="{00000000-0005-0000-0000-0000A2C20000}"/>
    <cellStyle name="Vírgula 7 5 4 4 3" xfId="49831" xr:uid="{00000000-0005-0000-0000-0000A3C20000}"/>
    <cellStyle name="Vírgula 7 5 4 4 3 2" xfId="49832" xr:uid="{00000000-0005-0000-0000-0000A4C20000}"/>
    <cellStyle name="Vírgula 7 5 4 4 3 3" xfId="49833" xr:uid="{00000000-0005-0000-0000-0000A5C20000}"/>
    <cellStyle name="Vírgula 7 5 4 4 4" xfId="49834" xr:uid="{00000000-0005-0000-0000-0000A6C20000}"/>
    <cellStyle name="Vírgula 7 5 4 4 5" xfId="49835" xr:uid="{00000000-0005-0000-0000-0000A7C20000}"/>
    <cellStyle name="Vírgula 7 5 4 4 6" xfId="49836" xr:uid="{00000000-0005-0000-0000-0000A8C20000}"/>
    <cellStyle name="Vírgula 7 5 4 5" xfId="49837" xr:uid="{00000000-0005-0000-0000-0000A9C20000}"/>
    <cellStyle name="Vírgula 7 5 4 5 2" xfId="49838" xr:uid="{00000000-0005-0000-0000-0000AAC20000}"/>
    <cellStyle name="Vírgula 7 5 4 5 3" xfId="49839" xr:uid="{00000000-0005-0000-0000-0000ABC20000}"/>
    <cellStyle name="Vírgula 7 5 4 5 4" xfId="49840" xr:uid="{00000000-0005-0000-0000-0000ACC20000}"/>
    <cellStyle name="Vírgula 7 5 4 6" xfId="49841" xr:uid="{00000000-0005-0000-0000-0000ADC20000}"/>
    <cellStyle name="Vírgula 7 5 4 6 2" xfId="49842" xr:uid="{00000000-0005-0000-0000-0000AEC20000}"/>
    <cellStyle name="Vírgula 7 5 4 6 3" xfId="49843" xr:uid="{00000000-0005-0000-0000-0000AFC20000}"/>
    <cellStyle name="Vírgula 7 5 4 6 4" xfId="49844" xr:uid="{00000000-0005-0000-0000-0000B0C20000}"/>
    <cellStyle name="Vírgula 7 5 4 7" xfId="49845" xr:uid="{00000000-0005-0000-0000-0000B1C20000}"/>
    <cellStyle name="Vírgula 7 5 4 7 2" xfId="49846" xr:uid="{00000000-0005-0000-0000-0000B2C20000}"/>
    <cellStyle name="Vírgula 7 5 4 7 3" xfId="49847" xr:uid="{00000000-0005-0000-0000-0000B3C20000}"/>
    <cellStyle name="Vírgula 7 5 4 7 4" xfId="49848" xr:uid="{00000000-0005-0000-0000-0000B4C20000}"/>
    <cellStyle name="Vírgula 7 5 4 8" xfId="49849" xr:uid="{00000000-0005-0000-0000-0000B5C20000}"/>
    <cellStyle name="Vírgula 7 5 4 8 2" xfId="49850" xr:uid="{00000000-0005-0000-0000-0000B6C20000}"/>
    <cellStyle name="Vírgula 7 5 4 8 3" xfId="49851" xr:uid="{00000000-0005-0000-0000-0000B7C20000}"/>
    <cellStyle name="Vírgula 7 5 4 9" xfId="49852" xr:uid="{00000000-0005-0000-0000-0000B8C20000}"/>
    <cellStyle name="Vírgula 7 5 5" xfId="49853" xr:uid="{00000000-0005-0000-0000-0000B9C20000}"/>
    <cellStyle name="Vírgula 7 5 5 10" xfId="49854" xr:uid="{00000000-0005-0000-0000-0000BAC20000}"/>
    <cellStyle name="Vírgula 7 5 5 2" xfId="49855" xr:uid="{00000000-0005-0000-0000-0000BBC20000}"/>
    <cellStyle name="Vírgula 7 5 5 2 2" xfId="49856" xr:uid="{00000000-0005-0000-0000-0000BCC20000}"/>
    <cellStyle name="Vírgula 7 5 5 2 2 2" xfId="49857" xr:uid="{00000000-0005-0000-0000-0000BDC20000}"/>
    <cellStyle name="Vírgula 7 5 5 2 2 2 2" xfId="49858" xr:uid="{00000000-0005-0000-0000-0000BEC20000}"/>
    <cellStyle name="Vírgula 7 5 5 2 2 2 3" xfId="49859" xr:uid="{00000000-0005-0000-0000-0000BFC20000}"/>
    <cellStyle name="Vírgula 7 5 5 2 2 2 4" xfId="49860" xr:uid="{00000000-0005-0000-0000-0000C0C20000}"/>
    <cellStyle name="Vírgula 7 5 5 2 2 3" xfId="49861" xr:uid="{00000000-0005-0000-0000-0000C1C20000}"/>
    <cellStyle name="Vírgula 7 5 5 2 2 3 2" xfId="49862" xr:uid="{00000000-0005-0000-0000-0000C2C20000}"/>
    <cellStyle name="Vírgula 7 5 5 2 2 3 3" xfId="49863" xr:uid="{00000000-0005-0000-0000-0000C3C20000}"/>
    <cellStyle name="Vírgula 7 5 5 2 2 4" xfId="49864" xr:uid="{00000000-0005-0000-0000-0000C4C20000}"/>
    <cellStyle name="Vírgula 7 5 5 2 2 5" xfId="49865" xr:uid="{00000000-0005-0000-0000-0000C5C20000}"/>
    <cellStyle name="Vírgula 7 5 5 2 2 6" xfId="49866" xr:uid="{00000000-0005-0000-0000-0000C6C20000}"/>
    <cellStyle name="Vírgula 7 5 5 2 3" xfId="49867" xr:uid="{00000000-0005-0000-0000-0000C7C20000}"/>
    <cellStyle name="Vírgula 7 5 5 2 3 2" xfId="49868" xr:uid="{00000000-0005-0000-0000-0000C8C20000}"/>
    <cellStyle name="Vírgula 7 5 5 2 3 3" xfId="49869" xr:uid="{00000000-0005-0000-0000-0000C9C20000}"/>
    <cellStyle name="Vírgula 7 5 5 2 3 4" xfId="49870" xr:uid="{00000000-0005-0000-0000-0000CAC20000}"/>
    <cellStyle name="Vírgula 7 5 5 2 4" xfId="49871" xr:uid="{00000000-0005-0000-0000-0000CBC20000}"/>
    <cellStyle name="Vírgula 7 5 5 2 4 2" xfId="49872" xr:uid="{00000000-0005-0000-0000-0000CCC20000}"/>
    <cellStyle name="Vírgula 7 5 5 2 4 3" xfId="49873" xr:uid="{00000000-0005-0000-0000-0000CDC20000}"/>
    <cellStyle name="Vírgula 7 5 5 2 4 4" xfId="49874" xr:uid="{00000000-0005-0000-0000-0000CEC20000}"/>
    <cellStyle name="Vírgula 7 5 5 2 5" xfId="49875" xr:uid="{00000000-0005-0000-0000-0000CFC20000}"/>
    <cellStyle name="Vírgula 7 5 5 2 5 2" xfId="49876" xr:uid="{00000000-0005-0000-0000-0000D0C20000}"/>
    <cellStyle name="Vírgula 7 5 5 2 5 3" xfId="49877" xr:uid="{00000000-0005-0000-0000-0000D1C20000}"/>
    <cellStyle name="Vírgula 7 5 5 2 5 4" xfId="49878" xr:uid="{00000000-0005-0000-0000-0000D2C20000}"/>
    <cellStyle name="Vírgula 7 5 5 2 6" xfId="49879" xr:uid="{00000000-0005-0000-0000-0000D3C20000}"/>
    <cellStyle name="Vírgula 7 5 5 2 6 2" xfId="49880" xr:uid="{00000000-0005-0000-0000-0000D4C20000}"/>
    <cellStyle name="Vírgula 7 5 5 2 6 3" xfId="49881" xr:uid="{00000000-0005-0000-0000-0000D5C20000}"/>
    <cellStyle name="Vírgula 7 5 5 2 7" xfId="49882" xr:uid="{00000000-0005-0000-0000-0000D6C20000}"/>
    <cellStyle name="Vírgula 7 5 5 2 8" xfId="49883" xr:uid="{00000000-0005-0000-0000-0000D7C20000}"/>
    <cellStyle name="Vírgula 7 5 5 2 9" xfId="49884" xr:uid="{00000000-0005-0000-0000-0000D8C20000}"/>
    <cellStyle name="Vírgula 7 5 5 3" xfId="49885" xr:uid="{00000000-0005-0000-0000-0000D9C20000}"/>
    <cellStyle name="Vírgula 7 5 5 3 2" xfId="49886" xr:uid="{00000000-0005-0000-0000-0000DAC20000}"/>
    <cellStyle name="Vírgula 7 5 5 3 2 2" xfId="49887" xr:uid="{00000000-0005-0000-0000-0000DBC20000}"/>
    <cellStyle name="Vírgula 7 5 5 3 2 3" xfId="49888" xr:uid="{00000000-0005-0000-0000-0000DCC20000}"/>
    <cellStyle name="Vírgula 7 5 5 3 2 4" xfId="49889" xr:uid="{00000000-0005-0000-0000-0000DDC20000}"/>
    <cellStyle name="Vírgula 7 5 5 3 3" xfId="49890" xr:uid="{00000000-0005-0000-0000-0000DEC20000}"/>
    <cellStyle name="Vírgula 7 5 5 3 3 2" xfId="49891" xr:uid="{00000000-0005-0000-0000-0000DFC20000}"/>
    <cellStyle name="Vírgula 7 5 5 3 3 3" xfId="49892" xr:uid="{00000000-0005-0000-0000-0000E0C20000}"/>
    <cellStyle name="Vírgula 7 5 5 3 4" xfId="49893" xr:uid="{00000000-0005-0000-0000-0000E1C20000}"/>
    <cellStyle name="Vírgula 7 5 5 3 5" xfId="49894" xr:uid="{00000000-0005-0000-0000-0000E2C20000}"/>
    <cellStyle name="Vírgula 7 5 5 3 6" xfId="49895" xr:uid="{00000000-0005-0000-0000-0000E3C20000}"/>
    <cellStyle name="Vírgula 7 5 5 4" xfId="49896" xr:uid="{00000000-0005-0000-0000-0000E4C20000}"/>
    <cellStyle name="Vírgula 7 5 5 4 2" xfId="49897" xr:uid="{00000000-0005-0000-0000-0000E5C20000}"/>
    <cellStyle name="Vírgula 7 5 5 4 3" xfId="49898" xr:uid="{00000000-0005-0000-0000-0000E6C20000}"/>
    <cellStyle name="Vírgula 7 5 5 4 4" xfId="49899" xr:uid="{00000000-0005-0000-0000-0000E7C20000}"/>
    <cellStyle name="Vírgula 7 5 5 5" xfId="49900" xr:uid="{00000000-0005-0000-0000-0000E8C20000}"/>
    <cellStyle name="Vírgula 7 5 5 5 2" xfId="49901" xr:uid="{00000000-0005-0000-0000-0000E9C20000}"/>
    <cellStyle name="Vírgula 7 5 5 5 3" xfId="49902" xr:uid="{00000000-0005-0000-0000-0000EAC20000}"/>
    <cellStyle name="Vírgula 7 5 5 5 4" xfId="49903" xr:uid="{00000000-0005-0000-0000-0000EBC20000}"/>
    <cellStyle name="Vírgula 7 5 5 6" xfId="49904" xr:uid="{00000000-0005-0000-0000-0000ECC20000}"/>
    <cellStyle name="Vírgula 7 5 5 6 2" xfId="49905" xr:uid="{00000000-0005-0000-0000-0000EDC20000}"/>
    <cellStyle name="Vírgula 7 5 5 6 3" xfId="49906" xr:uid="{00000000-0005-0000-0000-0000EEC20000}"/>
    <cellStyle name="Vírgula 7 5 5 6 4" xfId="49907" xr:uid="{00000000-0005-0000-0000-0000EFC20000}"/>
    <cellStyle name="Vírgula 7 5 5 7" xfId="49908" xr:uid="{00000000-0005-0000-0000-0000F0C20000}"/>
    <cellStyle name="Vírgula 7 5 5 7 2" xfId="49909" xr:uid="{00000000-0005-0000-0000-0000F1C20000}"/>
    <cellStyle name="Vírgula 7 5 5 7 3" xfId="49910" xr:uid="{00000000-0005-0000-0000-0000F2C20000}"/>
    <cellStyle name="Vírgula 7 5 5 8" xfId="49911" xr:uid="{00000000-0005-0000-0000-0000F3C20000}"/>
    <cellStyle name="Vírgula 7 5 5 9" xfId="49912" xr:uid="{00000000-0005-0000-0000-0000F4C20000}"/>
    <cellStyle name="Vírgula 7 5 6" xfId="49913" xr:uid="{00000000-0005-0000-0000-0000F5C20000}"/>
    <cellStyle name="Vírgula 7 5 6 2" xfId="49914" xr:uid="{00000000-0005-0000-0000-0000F6C20000}"/>
    <cellStyle name="Vírgula 7 5 6 2 2" xfId="49915" xr:uid="{00000000-0005-0000-0000-0000F7C20000}"/>
    <cellStyle name="Vírgula 7 5 6 2 2 2" xfId="49916" xr:uid="{00000000-0005-0000-0000-0000F8C20000}"/>
    <cellStyle name="Vírgula 7 5 6 2 2 3" xfId="49917" xr:uid="{00000000-0005-0000-0000-0000F9C20000}"/>
    <cellStyle name="Vírgula 7 5 6 2 2 4" xfId="49918" xr:uid="{00000000-0005-0000-0000-0000FAC20000}"/>
    <cellStyle name="Vírgula 7 5 6 2 3" xfId="49919" xr:uid="{00000000-0005-0000-0000-0000FBC20000}"/>
    <cellStyle name="Vírgula 7 5 6 2 3 2" xfId="49920" xr:uid="{00000000-0005-0000-0000-0000FCC20000}"/>
    <cellStyle name="Vírgula 7 5 6 2 3 3" xfId="49921" xr:uid="{00000000-0005-0000-0000-0000FDC20000}"/>
    <cellStyle name="Vírgula 7 5 6 2 4" xfId="49922" xr:uid="{00000000-0005-0000-0000-0000FEC20000}"/>
    <cellStyle name="Vírgula 7 5 6 2 5" xfId="49923" xr:uid="{00000000-0005-0000-0000-0000FFC20000}"/>
    <cellStyle name="Vírgula 7 5 6 2 6" xfId="49924" xr:uid="{00000000-0005-0000-0000-000000C30000}"/>
    <cellStyle name="Vírgula 7 5 6 3" xfId="49925" xr:uid="{00000000-0005-0000-0000-000001C30000}"/>
    <cellStyle name="Vírgula 7 5 6 3 2" xfId="49926" xr:uid="{00000000-0005-0000-0000-000002C30000}"/>
    <cellStyle name="Vírgula 7 5 6 3 3" xfId="49927" xr:uid="{00000000-0005-0000-0000-000003C30000}"/>
    <cellStyle name="Vírgula 7 5 6 3 4" xfId="49928" xr:uid="{00000000-0005-0000-0000-000004C30000}"/>
    <cellStyle name="Vírgula 7 5 6 4" xfId="49929" xr:uid="{00000000-0005-0000-0000-000005C30000}"/>
    <cellStyle name="Vírgula 7 5 6 4 2" xfId="49930" xr:uid="{00000000-0005-0000-0000-000006C30000}"/>
    <cellStyle name="Vírgula 7 5 6 4 3" xfId="49931" xr:uid="{00000000-0005-0000-0000-000007C30000}"/>
    <cellStyle name="Vírgula 7 5 6 4 4" xfId="49932" xr:uid="{00000000-0005-0000-0000-000008C30000}"/>
    <cellStyle name="Vírgula 7 5 6 5" xfId="49933" xr:uid="{00000000-0005-0000-0000-000009C30000}"/>
    <cellStyle name="Vírgula 7 5 6 5 2" xfId="49934" xr:uid="{00000000-0005-0000-0000-00000AC30000}"/>
    <cellStyle name="Vírgula 7 5 6 5 3" xfId="49935" xr:uid="{00000000-0005-0000-0000-00000BC30000}"/>
    <cellStyle name="Vírgula 7 5 6 5 4" xfId="49936" xr:uid="{00000000-0005-0000-0000-00000CC30000}"/>
    <cellStyle name="Vírgula 7 5 6 6" xfId="49937" xr:uid="{00000000-0005-0000-0000-00000DC30000}"/>
    <cellStyle name="Vírgula 7 5 6 6 2" xfId="49938" xr:uid="{00000000-0005-0000-0000-00000EC30000}"/>
    <cellStyle name="Vírgula 7 5 6 6 3" xfId="49939" xr:uid="{00000000-0005-0000-0000-00000FC30000}"/>
    <cellStyle name="Vírgula 7 5 6 7" xfId="49940" xr:uid="{00000000-0005-0000-0000-000010C30000}"/>
    <cellStyle name="Vírgula 7 5 6 8" xfId="49941" xr:uid="{00000000-0005-0000-0000-000011C30000}"/>
    <cellStyle name="Vírgula 7 5 6 9" xfId="49942" xr:uid="{00000000-0005-0000-0000-000012C30000}"/>
    <cellStyle name="Vírgula 7 5 7" xfId="49943" xr:uid="{00000000-0005-0000-0000-000013C30000}"/>
    <cellStyle name="Vírgula 7 5 7 2" xfId="49944" xr:uid="{00000000-0005-0000-0000-000014C30000}"/>
    <cellStyle name="Vírgula 7 5 7 2 2" xfId="49945" xr:uid="{00000000-0005-0000-0000-000015C30000}"/>
    <cellStyle name="Vírgula 7 5 7 2 2 2" xfId="49946" xr:uid="{00000000-0005-0000-0000-000016C30000}"/>
    <cellStyle name="Vírgula 7 5 7 2 2 3" xfId="49947" xr:uid="{00000000-0005-0000-0000-000017C30000}"/>
    <cellStyle name="Vírgula 7 5 7 2 2 4" xfId="49948" xr:uid="{00000000-0005-0000-0000-000018C30000}"/>
    <cellStyle name="Vírgula 7 5 7 2 3" xfId="49949" xr:uid="{00000000-0005-0000-0000-000019C30000}"/>
    <cellStyle name="Vírgula 7 5 7 2 3 2" xfId="49950" xr:uid="{00000000-0005-0000-0000-00001AC30000}"/>
    <cellStyle name="Vírgula 7 5 7 2 3 3" xfId="49951" xr:uid="{00000000-0005-0000-0000-00001BC30000}"/>
    <cellStyle name="Vírgula 7 5 7 2 4" xfId="49952" xr:uid="{00000000-0005-0000-0000-00001CC30000}"/>
    <cellStyle name="Vírgula 7 5 7 2 5" xfId="49953" xr:uid="{00000000-0005-0000-0000-00001DC30000}"/>
    <cellStyle name="Vírgula 7 5 7 2 6" xfId="49954" xr:uid="{00000000-0005-0000-0000-00001EC30000}"/>
    <cellStyle name="Vírgula 7 5 7 3" xfId="49955" xr:uid="{00000000-0005-0000-0000-00001FC30000}"/>
    <cellStyle name="Vírgula 7 5 7 3 2" xfId="49956" xr:uid="{00000000-0005-0000-0000-000020C30000}"/>
    <cellStyle name="Vírgula 7 5 7 3 3" xfId="49957" xr:uid="{00000000-0005-0000-0000-000021C30000}"/>
    <cellStyle name="Vírgula 7 5 7 3 4" xfId="49958" xr:uid="{00000000-0005-0000-0000-000022C30000}"/>
    <cellStyle name="Vírgula 7 5 7 4" xfId="49959" xr:uid="{00000000-0005-0000-0000-000023C30000}"/>
    <cellStyle name="Vírgula 7 5 7 4 2" xfId="49960" xr:uid="{00000000-0005-0000-0000-000024C30000}"/>
    <cellStyle name="Vírgula 7 5 7 4 3" xfId="49961" xr:uid="{00000000-0005-0000-0000-000025C30000}"/>
    <cellStyle name="Vírgula 7 5 7 4 4" xfId="49962" xr:uid="{00000000-0005-0000-0000-000026C30000}"/>
    <cellStyle name="Vírgula 7 5 7 5" xfId="49963" xr:uid="{00000000-0005-0000-0000-000027C30000}"/>
    <cellStyle name="Vírgula 7 5 7 5 2" xfId="49964" xr:uid="{00000000-0005-0000-0000-000028C30000}"/>
    <cellStyle name="Vírgula 7 5 7 5 3" xfId="49965" xr:uid="{00000000-0005-0000-0000-000029C30000}"/>
    <cellStyle name="Vírgula 7 5 7 5 4" xfId="49966" xr:uid="{00000000-0005-0000-0000-00002AC30000}"/>
    <cellStyle name="Vírgula 7 5 7 6" xfId="49967" xr:uid="{00000000-0005-0000-0000-00002BC30000}"/>
    <cellStyle name="Vírgula 7 5 7 6 2" xfId="49968" xr:uid="{00000000-0005-0000-0000-00002CC30000}"/>
    <cellStyle name="Vírgula 7 5 7 6 3" xfId="49969" xr:uid="{00000000-0005-0000-0000-00002DC30000}"/>
    <cellStyle name="Vírgula 7 5 7 7" xfId="49970" xr:uid="{00000000-0005-0000-0000-00002EC30000}"/>
    <cellStyle name="Vírgula 7 5 7 8" xfId="49971" xr:uid="{00000000-0005-0000-0000-00002FC30000}"/>
    <cellStyle name="Vírgula 7 5 7 9" xfId="49972" xr:uid="{00000000-0005-0000-0000-000030C30000}"/>
    <cellStyle name="Vírgula 7 5 8" xfId="49973" xr:uid="{00000000-0005-0000-0000-000031C30000}"/>
    <cellStyle name="Vírgula 7 5 8 2" xfId="49974" xr:uid="{00000000-0005-0000-0000-000032C30000}"/>
    <cellStyle name="Vírgula 7 5 8 2 2" xfId="49975" xr:uid="{00000000-0005-0000-0000-000033C30000}"/>
    <cellStyle name="Vírgula 7 5 8 2 2 2" xfId="49976" xr:uid="{00000000-0005-0000-0000-000034C30000}"/>
    <cellStyle name="Vírgula 7 5 8 2 2 3" xfId="49977" xr:uid="{00000000-0005-0000-0000-000035C30000}"/>
    <cellStyle name="Vírgula 7 5 8 2 2 4" xfId="49978" xr:uid="{00000000-0005-0000-0000-000036C30000}"/>
    <cellStyle name="Vírgula 7 5 8 2 3" xfId="49979" xr:uid="{00000000-0005-0000-0000-000037C30000}"/>
    <cellStyle name="Vírgula 7 5 8 2 3 2" xfId="49980" xr:uid="{00000000-0005-0000-0000-000038C30000}"/>
    <cellStyle name="Vírgula 7 5 8 2 3 3" xfId="49981" xr:uid="{00000000-0005-0000-0000-000039C30000}"/>
    <cellStyle name="Vírgula 7 5 8 2 4" xfId="49982" xr:uid="{00000000-0005-0000-0000-00003AC30000}"/>
    <cellStyle name="Vírgula 7 5 8 2 5" xfId="49983" xr:uid="{00000000-0005-0000-0000-00003BC30000}"/>
    <cellStyle name="Vírgula 7 5 8 2 6" xfId="49984" xr:uid="{00000000-0005-0000-0000-00003CC30000}"/>
    <cellStyle name="Vírgula 7 5 8 3" xfId="49985" xr:uid="{00000000-0005-0000-0000-00003DC30000}"/>
    <cellStyle name="Vírgula 7 5 8 3 2" xfId="49986" xr:uid="{00000000-0005-0000-0000-00003EC30000}"/>
    <cellStyle name="Vírgula 7 5 8 3 3" xfId="49987" xr:uid="{00000000-0005-0000-0000-00003FC30000}"/>
    <cellStyle name="Vírgula 7 5 8 3 4" xfId="49988" xr:uid="{00000000-0005-0000-0000-000040C30000}"/>
    <cellStyle name="Vírgula 7 5 8 4" xfId="49989" xr:uid="{00000000-0005-0000-0000-000041C30000}"/>
    <cellStyle name="Vírgula 7 5 8 4 2" xfId="49990" xr:uid="{00000000-0005-0000-0000-000042C30000}"/>
    <cellStyle name="Vírgula 7 5 8 4 3" xfId="49991" xr:uid="{00000000-0005-0000-0000-000043C30000}"/>
    <cellStyle name="Vírgula 7 5 8 4 4" xfId="49992" xr:uid="{00000000-0005-0000-0000-000044C30000}"/>
    <cellStyle name="Vírgula 7 5 8 5" xfId="49993" xr:uid="{00000000-0005-0000-0000-000045C30000}"/>
    <cellStyle name="Vírgula 7 5 8 5 2" xfId="49994" xr:uid="{00000000-0005-0000-0000-000046C30000}"/>
    <cellStyle name="Vírgula 7 5 8 5 3" xfId="49995" xr:uid="{00000000-0005-0000-0000-000047C30000}"/>
    <cellStyle name="Vírgula 7 5 8 6" xfId="49996" xr:uid="{00000000-0005-0000-0000-000048C30000}"/>
    <cellStyle name="Vírgula 7 5 8 7" xfId="49997" xr:uid="{00000000-0005-0000-0000-000049C30000}"/>
    <cellStyle name="Vírgula 7 5 8 8" xfId="49998" xr:uid="{00000000-0005-0000-0000-00004AC30000}"/>
    <cellStyle name="Vírgula 7 5 9" xfId="49999" xr:uid="{00000000-0005-0000-0000-00004BC30000}"/>
    <cellStyle name="Vírgula 7 5 9 2" xfId="50000" xr:uid="{00000000-0005-0000-0000-00004CC30000}"/>
    <cellStyle name="Vírgula 7 5 9 2 2" xfId="50001" xr:uid="{00000000-0005-0000-0000-00004DC30000}"/>
    <cellStyle name="Vírgula 7 5 9 2 3" xfId="50002" xr:uid="{00000000-0005-0000-0000-00004EC30000}"/>
    <cellStyle name="Vírgula 7 5 9 2 4" xfId="50003" xr:uid="{00000000-0005-0000-0000-00004FC30000}"/>
    <cellStyle name="Vírgula 7 5 9 3" xfId="50004" xr:uid="{00000000-0005-0000-0000-000050C30000}"/>
    <cellStyle name="Vírgula 7 5 9 3 2" xfId="50005" xr:uid="{00000000-0005-0000-0000-000051C30000}"/>
    <cellStyle name="Vírgula 7 5 9 3 3" xfId="50006" xr:uid="{00000000-0005-0000-0000-000052C30000}"/>
    <cellStyle name="Vírgula 7 5 9 4" xfId="50007" xr:uid="{00000000-0005-0000-0000-000053C30000}"/>
    <cellStyle name="Vírgula 7 5 9 5" xfId="50008" xr:uid="{00000000-0005-0000-0000-000054C30000}"/>
    <cellStyle name="Vírgula 7 5 9 6" xfId="50009" xr:uid="{00000000-0005-0000-0000-000055C30000}"/>
    <cellStyle name="Vírgula 7 6" xfId="337" xr:uid="{00000000-0005-0000-0000-000056C30000}"/>
    <cellStyle name="Vírgula 7 6 10" xfId="50010" xr:uid="{00000000-0005-0000-0000-000057C30000}"/>
    <cellStyle name="Vírgula 7 6 10 2" xfId="50011" xr:uid="{00000000-0005-0000-0000-000058C30000}"/>
    <cellStyle name="Vírgula 7 6 10 3" xfId="50012" xr:uid="{00000000-0005-0000-0000-000059C30000}"/>
    <cellStyle name="Vírgula 7 6 10 4" xfId="50013" xr:uid="{00000000-0005-0000-0000-00005AC30000}"/>
    <cellStyle name="Vírgula 7 6 11" xfId="50014" xr:uid="{00000000-0005-0000-0000-00005BC30000}"/>
    <cellStyle name="Vírgula 7 6 11 2" xfId="50015" xr:uid="{00000000-0005-0000-0000-00005CC30000}"/>
    <cellStyle name="Vírgula 7 6 11 3" xfId="50016" xr:uid="{00000000-0005-0000-0000-00005DC30000}"/>
    <cellStyle name="Vírgula 7 6 12" xfId="50017" xr:uid="{00000000-0005-0000-0000-00005EC30000}"/>
    <cellStyle name="Vírgula 7 6 13" xfId="50018" xr:uid="{00000000-0005-0000-0000-00005FC30000}"/>
    <cellStyle name="Vírgula 7 6 14" xfId="50019" xr:uid="{00000000-0005-0000-0000-000060C30000}"/>
    <cellStyle name="Vírgula 7 6 2" xfId="50020" xr:uid="{00000000-0005-0000-0000-000061C30000}"/>
    <cellStyle name="Vírgula 7 6 2 10" xfId="50021" xr:uid="{00000000-0005-0000-0000-000062C30000}"/>
    <cellStyle name="Vírgula 7 6 2 11" xfId="50022" xr:uid="{00000000-0005-0000-0000-000063C30000}"/>
    <cellStyle name="Vírgula 7 6 2 2" xfId="50023" xr:uid="{00000000-0005-0000-0000-000064C30000}"/>
    <cellStyle name="Vírgula 7 6 2 2 10" xfId="50024" xr:uid="{00000000-0005-0000-0000-000065C30000}"/>
    <cellStyle name="Vírgula 7 6 2 2 2" xfId="50025" xr:uid="{00000000-0005-0000-0000-000066C30000}"/>
    <cellStyle name="Vírgula 7 6 2 2 2 2" xfId="50026" xr:uid="{00000000-0005-0000-0000-000067C30000}"/>
    <cellStyle name="Vírgula 7 6 2 2 2 2 2" xfId="50027" xr:uid="{00000000-0005-0000-0000-000068C30000}"/>
    <cellStyle name="Vírgula 7 6 2 2 2 2 2 2" xfId="50028" xr:uid="{00000000-0005-0000-0000-000069C30000}"/>
    <cellStyle name="Vírgula 7 6 2 2 2 2 2 3" xfId="50029" xr:uid="{00000000-0005-0000-0000-00006AC30000}"/>
    <cellStyle name="Vírgula 7 6 2 2 2 2 2 4" xfId="50030" xr:uid="{00000000-0005-0000-0000-00006BC30000}"/>
    <cellStyle name="Vírgula 7 6 2 2 2 2 3" xfId="50031" xr:uid="{00000000-0005-0000-0000-00006CC30000}"/>
    <cellStyle name="Vírgula 7 6 2 2 2 2 3 2" xfId="50032" xr:uid="{00000000-0005-0000-0000-00006DC30000}"/>
    <cellStyle name="Vírgula 7 6 2 2 2 2 3 3" xfId="50033" xr:uid="{00000000-0005-0000-0000-00006EC30000}"/>
    <cellStyle name="Vírgula 7 6 2 2 2 2 4" xfId="50034" xr:uid="{00000000-0005-0000-0000-00006FC30000}"/>
    <cellStyle name="Vírgula 7 6 2 2 2 2 5" xfId="50035" xr:uid="{00000000-0005-0000-0000-000070C30000}"/>
    <cellStyle name="Vírgula 7 6 2 2 2 2 6" xfId="50036" xr:uid="{00000000-0005-0000-0000-000071C30000}"/>
    <cellStyle name="Vírgula 7 6 2 2 2 3" xfId="50037" xr:uid="{00000000-0005-0000-0000-000072C30000}"/>
    <cellStyle name="Vírgula 7 6 2 2 2 3 2" xfId="50038" xr:uid="{00000000-0005-0000-0000-000073C30000}"/>
    <cellStyle name="Vírgula 7 6 2 2 2 3 3" xfId="50039" xr:uid="{00000000-0005-0000-0000-000074C30000}"/>
    <cellStyle name="Vírgula 7 6 2 2 2 3 4" xfId="50040" xr:uid="{00000000-0005-0000-0000-000075C30000}"/>
    <cellStyle name="Vírgula 7 6 2 2 2 4" xfId="50041" xr:uid="{00000000-0005-0000-0000-000076C30000}"/>
    <cellStyle name="Vírgula 7 6 2 2 2 4 2" xfId="50042" xr:uid="{00000000-0005-0000-0000-000077C30000}"/>
    <cellStyle name="Vírgula 7 6 2 2 2 4 3" xfId="50043" xr:uid="{00000000-0005-0000-0000-000078C30000}"/>
    <cellStyle name="Vírgula 7 6 2 2 2 4 4" xfId="50044" xr:uid="{00000000-0005-0000-0000-000079C30000}"/>
    <cellStyle name="Vírgula 7 6 2 2 2 5" xfId="50045" xr:uid="{00000000-0005-0000-0000-00007AC30000}"/>
    <cellStyle name="Vírgula 7 6 2 2 2 5 2" xfId="50046" xr:uid="{00000000-0005-0000-0000-00007BC30000}"/>
    <cellStyle name="Vírgula 7 6 2 2 2 5 3" xfId="50047" xr:uid="{00000000-0005-0000-0000-00007CC30000}"/>
    <cellStyle name="Vírgula 7 6 2 2 2 5 4" xfId="50048" xr:uid="{00000000-0005-0000-0000-00007DC30000}"/>
    <cellStyle name="Vírgula 7 6 2 2 2 6" xfId="50049" xr:uid="{00000000-0005-0000-0000-00007EC30000}"/>
    <cellStyle name="Vírgula 7 6 2 2 2 6 2" xfId="50050" xr:uid="{00000000-0005-0000-0000-00007FC30000}"/>
    <cellStyle name="Vírgula 7 6 2 2 2 6 3" xfId="50051" xr:uid="{00000000-0005-0000-0000-000080C30000}"/>
    <cellStyle name="Vírgula 7 6 2 2 2 7" xfId="50052" xr:uid="{00000000-0005-0000-0000-000081C30000}"/>
    <cellStyle name="Vírgula 7 6 2 2 2 8" xfId="50053" xr:uid="{00000000-0005-0000-0000-000082C30000}"/>
    <cellStyle name="Vírgula 7 6 2 2 2 9" xfId="50054" xr:uid="{00000000-0005-0000-0000-000083C30000}"/>
    <cellStyle name="Vírgula 7 6 2 2 3" xfId="50055" xr:uid="{00000000-0005-0000-0000-000084C30000}"/>
    <cellStyle name="Vírgula 7 6 2 2 3 2" xfId="50056" xr:uid="{00000000-0005-0000-0000-000085C30000}"/>
    <cellStyle name="Vírgula 7 6 2 2 3 2 2" xfId="50057" xr:uid="{00000000-0005-0000-0000-000086C30000}"/>
    <cellStyle name="Vírgula 7 6 2 2 3 2 3" xfId="50058" xr:uid="{00000000-0005-0000-0000-000087C30000}"/>
    <cellStyle name="Vírgula 7 6 2 2 3 2 4" xfId="50059" xr:uid="{00000000-0005-0000-0000-000088C30000}"/>
    <cellStyle name="Vírgula 7 6 2 2 3 3" xfId="50060" xr:uid="{00000000-0005-0000-0000-000089C30000}"/>
    <cellStyle name="Vírgula 7 6 2 2 3 3 2" xfId="50061" xr:uid="{00000000-0005-0000-0000-00008AC30000}"/>
    <cellStyle name="Vírgula 7 6 2 2 3 3 3" xfId="50062" xr:uid="{00000000-0005-0000-0000-00008BC30000}"/>
    <cellStyle name="Vírgula 7 6 2 2 3 4" xfId="50063" xr:uid="{00000000-0005-0000-0000-00008CC30000}"/>
    <cellStyle name="Vírgula 7 6 2 2 3 5" xfId="50064" xr:uid="{00000000-0005-0000-0000-00008DC30000}"/>
    <cellStyle name="Vírgula 7 6 2 2 3 6" xfId="50065" xr:uid="{00000000-0005-0000-0000-00008EC30000}"/>
    <cellStyle name="Vírgula 7 6 2 2 4" xfId="50066" xr:uid="{00000000-0005-0000-0000-00008FC30000}"/>
    <cellStyle name="Vírgula 7 6 2 2 4 2" xfId="50067" xr:uid="{00000000-0005-0000-0000-000090C30000}"/>
    <cellStyle name="Vírgula 7 6 2 2 4 3" xfId="50068" xr:uid="{00000000-0005-0000-0000-000091C30000}"/>
    <cellStyle name="Vírgula 7 6 2 2 4 4" xfId="50069" xr:uid="{00000000-0005-0000-0000-000092C30000}"/>
    <cellStyle name="Vírgula 7 6 2 2 5" xfId="50070" xr:uid="{00000000-0005-0000-0000-000093C30000}"/>
    <cellStyle name="Vírgula 7 6 2 2 5 2" xfId="50071" xr:uid="{00000000-0005-0000-0000-000094C30000}"/>
    <cellStyle name="Vírgula 7 6 2 2 5 3" xfId="50072" xr:uid="{00000000-0005-0000-0000-000095C30000}"/>
    <cellStyle name="Vírgula 7 6 2 2 5 4" xfId="50073" xr:uid="{00000000-0005-0000-0000-000096C30000}"/>
    <cellStyle name="Vírgula 7 6 2 2 6" xfId="50074" xr:uid="{00000000-0005-0000-0000-000097C30000}"/>
    <cellStyle name="Vírgula 7 6 2 2 6 2" xfId="50075" xr:uid="{00000000-0005-0000-0000-000098C30000}"/>
    <cellStyle name="Vírgula 7 6 2 2 6 3" xfId="50076" xr:uid="{00000000-0005-0000-0000-000099C30000}"/>
    <cellStyle name="Vírgula 7 6 2 2 6 4" xfId="50077" xr:uid="{00000000-0005-0000-0000-00009AC30000}"/>
    <cellStyle name="Vírgula 7 6 2 2 7" xfId="50078" xr:uid="{00000000-0005-0000-0000-00009BC30000}"/>
    <cellStyle name="Vírgula 7 6 2 2 7 2" xfId="50079" xr:uid="{00000000-0005-0000-0000-00009CC30000}"/>
    <cellStyle name="Vírgula 7 6 2 2 7 3" xfId="50080" xr:uid="{00000000-0005-0000-0000-00009DC30000}"/>
    <cellStyle name="Vírgula 7 6 2 2 8" xfId="50081" xr:uid="{00000000-0005-0000-0000-00009EC30000}"/>
    <cellStyle name="Vírgula 7 6 2 2 9" xfId="50082" xr:uid="{00000000-0005-0000-0000-00009FC30000}"/>
    <cellStyle name="Vírgula 7 6 2 3" xfId="50083" xr:uid="{00000000-0005-0000-0000-0000A0C30000}"/>
    <cellStyle name="Vírgula 7 6 2 3 2" xfId="50084" xr:uid="{00000000-0005-0000-0000-0000A1C30000}"/>
    <cellStyle name="Vírgula 7 6 2 3 2 2" xfId="50085" xr:uid="{00000000-0005-0000-0000-0000A2C30000}"/>
    <cellStyle name="Vírgula 7 6 2 3 2 2 2" xfId="50086" xr:uid="{00000000-0005-0000-0000-0000A3C30000}"/>
    <cellStyle name="Vírgula 7 6 2 3 2 2 3" xfId="50087" xr:uid="{00000000-0005-0000-0000-0000A4C30000}"/>
    <cellStyle name="Vírgula 7 6 2 3 2 2 4" xfId="50088" xr:uid="{00000000-0005-0000-0000-0000A5C30000}"/>
    <cellStyle name="Vírgula 7 6 2 3 2 3" xfId="50089" xr:uid="{00000000-0005-0000-0000-0000A6C30000}"/>
    <cellStyle name="Vírgula 7 6 2 3 2 3 2" xfId="50090" xr:uid="{00000000-0005-0000-0000-0000A7C30000}"/>
    <cellStyle name="Vírgula 7 6 2 3 2 3 3" xfId="50091" xr:uid="{00000000-0005-0000-0000-0000A8C30000}"/>
    <cellStyle name="Vírgula 7 6 2 3 2 4" xfId="50092" xr:uid="{00000000-0005-0000-0000-0000A9C30000}"/>
    <cellStyle name="Vírgula 7 6 2 3 2 5" xfId="50093" xr:uid="{00000000-0005-0000-0000-0000AAC30000}"/>
    <cellStyle name="Vírgula 7 6 2 3 2 6" xfId="50094" xr:uid="{00000000-0005-0000-0000-0000ABC30000}"/>
    <cellStyle name="Vírgula 7 6 2 3 3" xfId="50095" xr:uid="{00000000-0005-0000-0000-0000ACC30000}"/>
    <cellStyle name="Vírgula 7 6 2 3 3 2" xfId="50096" xr:uid="{00000000-0005-0000-0000-0000ADC30000}"/>
    <cellStyle name="Vírgula 7 6 2 3 3 3" xfId="50097" xr:uid="{00000000-0005-0000-0000-0000AEC30000}"/>
    <cellStyle name="Vírgula 7 6 2 3 3 4" xfId="50098" xr:uid="{00000000-0005-0000-0000-0000AFC30000}"/>
    <cellStyle name="Vírgula 7 6 2 3 4" xfId="50099" xr:uid="{00000000-0005-0000-0000-0000B0C30000}"/>
    <cellStyle name="Vírgula 7 6 2 3 4 2" xfId="50100" xr:uid="{00000000-0005-0000-0000-0000B1C30000}"/>
    <cellStyle name="Vírgula 7 6 2 3 4 3" xfId="50101" xr:uid="{00000000-0005-0000-0000-0000B2C30000}"/>
    <cellStyle name="Vírgula 7 6 2 3 4 4" xfId="50102" xr:uid="{00000000-0005-0000-0000-0000B3C30000}"/>
    <cellStyle name="Vírgula 7 6 2 3 5" xfId="50103" xr:uid="{00000000-0005-0000-0000-0000B4C30000}"/>
    <cellStyle name="Vírgula 7 6 2 3 5 2" xfId="50104" xr:uid="{00000000-0005-0000-0000-0000B5C30000}"/>
    <cellStyle name="Vírgula 7 6 2 3 5 3" xfId="50105" xr:uid="{00000000-0005-0000-0000-0000B6C30000}"/>
    <cellStyle name="Vírgula 7 6 2 3 5 4" xfId="50106" xr:uid="{00000000-0005-0000-0000-0000B7C30000}"/>
    <cellStyle name="Vírgula 7 6 2 3 6" xfId="50107" xr:uid="{00000000-0005-0000-0000-0000B8C30000}"/>
    <cellStyle name="Vírgula 7 6 2 3 6 2" xfId="50108" xr:uid="{00000000-0005-0000-0000-0000B9C30000}"/>
    <cellStyle name="Vírgula 7 6 2 3 6 3" xfId="50109" xr:uid="{00000000-0005-0000-0000-0000BAC30000}"/>
    <cellStyle name="Vírgula 7 6 2 3 7" xfId="50110" xr:uid="{00000000-0005-0000-0000-0000BBC30000}"/>
    <cellStyle name="Vírgula 7 6 2 3 8" xfId="50111" xr:uid="{00000000-0005-0000-0000-0000BCC30000}"/>
    <cellStyle name="Vírgula 7 6 2 3 9" xfId="50112" xr:uid="{00000000-0005-0000-0000-0000BDC30000}"/>
    <cellStyle name="Vírgula 7 6 2 4" xfId="50113" xr:uid="{00000000-0005-0000-0000-0000BEC30000}"/>
    <cellStyle name="Vírgula 7 6 2 4 2" xfId="50114" xr:uid="{00000000-0005-0000-0000-0000BFC30000}"/>
    <cellStyle name="Vírgula 7 6 2 4 2 2" xfId="50115" xr:uid="{00000000-0005-0000-0000-0000C0C30000}"/>
    <cellStyle name="Vírgula 7 6 2 4 2 3" xfId="50116" xr:uid="{00000000-0005-0000-0000-0000C1C30000}"/>
    <cellStyle name="Vírgula 7 6 2 4 2 4" xfId="50117" xr:uid="{00000000-0005-0000-0000-0000C2C30000}"/>
    <cellStyle name="Vírgula 7 6 2 4 3" xfId="50118" xr:uid="{00000000-0005-0000-0000-0000C3C30000}"/>
    <cellStyle name="Vírgula 7 6 2 4 3 2" xfId="50119" xr:uid="{00000000-0005-0000-0000-0000C4C30000}"/>
    <cellStyle name="Vírgula 7 6 2 4 3 3" xfId="50120" xr:uid="{00000000-0005-0000-0000-0000C5C30000}"/>
    <cellStyle name="Vírgula 7 6 2 4 4" xfId="50121" xr:uid="{00000000-0005-0000-0000-0000C6C30000}"/>
    <cellStyle name="Vírgula 7 6 2 4 5" xfId="50122" xr:uid="{00000000-0005-0000-0000-0000C7C30000}"/>
    <cellStyle name="Vírgula 7 6 2 4 6" xfId="50123" xr:uid="{00000000-0005-0000-0000-0000C8C30000}"/>
    <cellStyle name="Vírgula 7 6 2 5" xfId="50124" xr:uid="{00000000-0005-0000-0000-0000C9C30000}"/>
    <cellStyle name="Vírgula 7 6 2 5 2" xfId="50125" xr:uid="{00000000-0005-0000-0000-0000CAC30000}"/>
    <cellStyle name="Vírgula 7 6 2 5 3" xfId="50126" xr:uid="{00000000-0005-0000-0000-0000CBC30000}"/>
    <cellStyle name="Vírgula 7 6 2 5 4" xfId="50127" xr:uid="{00000000-0005-0000-0000-0000CCC30000}"/>
    <cellStyle name="Vírgula 7 6 2 6" xfId="50128" xr:uid="{00000000-0005-0000-0000-0000CDC30000}"/>
    <cellStyle name="Vírgula 7 6 2 6 2" xfId="50129" xr:uid="{00000000-0005-0000-0000-0000CEC30000}"/>
    <cellStyle name="Vírgula 7 6 2 6 3" xfId="50130" xr:uid="{00000000-0005-0000-0000-0000CFC30000}"/>
    <cellStyle name="Vírgula 7 6 2 6 4" xfId="50131" xr:uid="{00000000-0005-0000-0000-0000D0C30000}"/>
    <cellStyle name="Vírgula 7 6 2 7" xfId="50132" xr:uid="{00000000-0005-0000-0000-0000D1C30000}"/>
    <cellStyle name="Vírgula 7 6 2 7 2" xfId="50133" xr:uid="{00000000-0005-0000-0000-0000D2C30000}"/>
    <cellStyle name="Vírgula 7 6 2 7 3" xfId="50134" xr:uid="{00000000-0005-0000-0000-0000D3C30000}"/>
    <cellStyle name="Vírgula 7 6 2 7 4" xfId="50135" xr:uid="{00000000-0005-0000-0000-0000D4C30000}"/>
    <cellStyle name="Vírgula 7 6 2 8" xfId="50136" xr:uid="{00000000-0005-0000-0000-0000D5C30000}"/>
    <cellStyle name="Vírgula 7 6 2 8 2" xfId="50137" xr:uid="{00000000-0005-0000-0000-0000D6C30000}"/>
    <cellStyle name="Vírgula 7 6 2 8 3" xfId="50138" xr:uid="{00000000-0005-0000-0000-0000D7C30000}"/>
    <cellStyle name="Vírgula 7 6 2 9" xfId="50139" xr:uid="{00000000-0005-0000-0000-0000D8C30000}"/>
    <cellStyle name="Vírgula 7 6 3" xfId="50140" xr:uid="{00000000-0005-0000-0000-0000D9C30000}"/>
    <cellStyle name="Vírgula 7 6 3 10" xfId="50141" xr:uid="{00000000-0005-0000-0000-0000DAC30000}"/>
    <cellStyle name="Vírgula 7 6 3 2" xfId="50142" xr:uid="{00000000-0005-0000-0000-0000DBC30000}"/>
    <cellStyle name="Vírgula 7 6 3 2 2" xfId="50143" xr:uid="{00000000-0005-0000-0000-0000DCC30000}"/>
    <cellStyle name="Vírgula 7 6 3 2 2 2" xfId="50144" xr:uid="{00000000-0005-0000-0000-0000DDC30000}"/>
    <cellStyle name="Vírgula 7 6 3 2 2 2 2" xfId="50145" xr:uid="{00000000-0005-0000-0000-0000DEC30000}"/>
    <cellStyle name="Vírgula 7 6 3 2 2 2 3" xfId="50146" xr:uid="{00000000-0005-0000-0000-0000DFC30000}"/>
    <cellStyle name="Vírgula 7 6 3 2 2 2 4" xfId="50147" xr:uid="{00000000-0005-0000-0000-0000E0C30000}"/>
    <cellStyle name="Vírgula 7 6 3 2 2 3" xfId="50148" xr:uid="{00000000-0005-0000-0000-0000E1C30000}"/>
    <cellStyle name="Vírgula 7 6 3 2 2 3 2" xfId="50149" xr:uid="{00000000-0005-0000-0000-0000E2C30000}"/>
    <cellStyle name="Vírgula 7 6 3 2 2 3 3" xfId="50150" xr:uid="{00000000-0005-0000-0000-0000E3C30000}"/>
    <cellStyle name="Vírgula 7 6 3 2 2 4" xfId="50151" xr:uid="{00000000-0005-0000-0000-0000E4C30000}"/>
    <cellStyle name="Vírgula 7 6 3 2 2 5" xfId="50152" xr:uid="{00000000-0005-0000-0000-0000E5C30000}"/>
    <cellStyle name="Vírgula 7 6 3 2 2 6" xfId="50153" xr:uid="{00000000-0005-0000-0000-0000E6C30000}"/>
    <cellStyle name="Vírgula 7 6 3 2 3" xfId="50154" xr:uid="{00000000-0005-0000-0000-0000E7C30000}"/>
    <cellStyle name="Vírgula 7 6 3 2 3 2" xfId="50155" xr:uid="{00000000-0005-0000-0000-0000E8C30000}"/>
    <cellStyle name="Vírgula 7 6 3 2 3 3" xfId="50156" xr:uid="{00000000-0005-0000-0000-0000E9C30000}"/>
    <cellStyle name="Vírgula 7 6 3 2 3 4" xfId="50157" xr:uid="{00000000-0005-0000-0000-0000EAC30000}"/>
    <cellStyle name="Vírgula 7 6 3 2 4" xfId="50158" xr:uid="{00000000-0005-0000-0000-0000EBC30000}"/>
    <cellStyle name="Vírgula 7 6 3 2 4 2" xfId="50159" xr:uid="{00000000-0005-0000-0000-0000ECC30000}"/>
    <cellStyle name="Vírgula 7 6 3 2 4 3" xfId="50160" xr:uid="{00000000-0005-0000-0000-0000EDC30000}"/>
    <cellStyle name="Vírgula 7 6 3 2 4 4" xfId="50161" xr:uid="{00000000-0005-0000-0000-0000EEC30000}"/>
    <cellStyle name="Vírgula 7 6 3 2 5" xfId="50162" xr:uid="{00000000-0005-0000-0000-0000EFC30000}"/>
    <cellStyle name="Vírgula 7 6 3 2 5 2" xfId="50163" xr:uid="{00000000-0005-0000-0000-0000F0C30000}"/>
    <cellStyle name="Vírgula 7 6 3 2 5 3" xfId="50164" xr:uid="{00000000-0005-0000-0000-0000F1C30000}"/>
    <cellStyle name="Vírgula 7 6 3 2 5 4" xfId="50165" xr:uid="{00000000-0005-0000-0000-0000F2C30000}"/>
    <cellStyle name="Vírgula 7 6 3 2 6" xfId="50166" xr:uid="{00000000-0005-0000-0000-0000F3C30000}"/>
    <cellStyle name="Vírgula 7 6 3 2 6 2" xfId="50167" xr:uid="{00000000-0005-0000-0000-0000F4C30000}"/>
    <cellStyle name="Vírgula 7 6 3 2 6 3" xfId="50168" xr:uid="{00000000-0005-0000-0000-0000F5C30000}"/>
    <cellStyle name="Vírgula 7 6 3 2 7" xfId="50169" xr:uid="{00000000-0005-0000-0000-0000F6C30000}"/>
    <cellStyle name="Vírgula 7 6 3 2 8" xfId="50170" xr:uid="{00000000-0005-0000-0000-0000F7C30000}"/>
    <cellStyle name="Vírgula 7 6 3 2 9" xfId="50171" xr:uid="{00000000-0005-0000-0000-0000F8C30000}"/>
    <cellStyle name="Vírgula 7 6 3 3" xfId="50172" xr:uid="{00000000-0005-0000-0000-0000F9C30000}"/>
    <cellStyle name="Vírgula 7 6 3 3 2" xfId="50173" xr:uid="{00000000-0005-0000-0000-0000FAC30000}"/>
    <cellStyle name="Vírgula 7 6 3 3 2 2" xfId="50174" xr:uid="{00000000-0005-0000-0000-0000FBC30000}"/>
    <cellStyle name="Vírgula 7 6 3 3 2 3" xfId="50175" xr:uid="{00000000-0005-0000-0000-0000FCC30000}"/>
    <cellStyle name="Vírgula 7 6 3 3 2 4" xfId="50176" xr:uid="{00000000-0005-0000-0000-0000FDC30000}"/>
    <cellStyle name="Vírgula 7 6 3 3 3" xfId="50177" xr:uid="{00000000-0005-0000-0000-0000FEC30000}"/>
    <cellStyle name="Vírgula 7 6 3 3 3 2" xfId="50178" xr:uid="{00000000-0005-0000-0000-0000FFC30000}"/>
    <cellStyle name="Vírgula 7 6 3 3 3 3" xfId="50179" xr:uid="{00000000-0005-0000-0000-000000C40000}"/>
    <cellStyle name="Vírgula 7 6 3 3 4" xfId="50180" xr:uid="{00000000-0005-0000-0000-000001C40000}"/>
    <cellStyle name="Vírgula 7 6 3 3 5" xfId="50181" xr:uid="{00000000-0005-0000-0000-000002C40000}"/>
    <cellStyle name="Vírgula 7 6 3 3 6" xfId="50182" xr:uid="{00000000-0005-0000-0000-000003C40000}"/>
    <cellStyle name="Vírgula 7 6 3 4" xfId="50183" xr:uid="{00000000-0005-0000-0000-000004C40000}"/>
    <cellStyle name="Vírgula 7 6 3 4 2" xfId="50184" xr:uid="{00000000-0005-0000-0000-000005C40000}"/>
    <cellStyle name="Vírgula 7 6 3 4 3" xfId="50185" xr:uid="{00000000-0005-0000-0000-000006C40000}"/>
    <cellStyle name="Vírgula 7 6 3 4 4" xfId="50186" xr:uid="{00000000-0005-0000-0000-000007C40000}"/>
    <cellStyle name="Vírgula 7 6 3 5" xfId="50187" xr:uid="{00000000-0005-0000-0000-000008C40000}"/>
    <cellStyle name="Vírgula 7 6 3 5 2" xfId="50188" xr:uid="{00000000-0005-0000-0000-000009C40000}"/>
    <cellStyle name="Vírgula 7 6 3 5 3" xfId="50189" xr:uid="{00000000-0005-0000-0000-00000AC40000}"/>
    <cellStyle name="Vírgula 7 6 3 5 4" xfId="50190" xr:uid="{00000000-0005-0000-0000-00000BC40000}"/>
    <cellStyle name="Vírgula 7 6 3 6" xfId="50191" xr:uid="{00000000-0005-0000-0000-00000CC40000}"/>
    <cellStyle name="Vírgula 7 6 3 6 2" xfId="50192" xr:uid="{00000000-0005-0000-0000-00000DC40000}"/>
    <cellStyle name="Vírgula 7 6 3 6 3" xfId="50193" xr:uid="{00000000-0005-0000-0000-00000EC40000}"/>
    <cellStyle name="Vírgula 7 6 3 6 4" xfId="50194" xr:uid="{00000000-0005-0000-0000-00000FC40000}"/>
    <cellStyle name="Vírgula 7 6 3 7" xfId="50195" xr:uid="{00000000-0005-0000-0000-000010C40000}"/>
    <cellStyle name="Vírgula 7 6 3 7 2" xfId="50196" xr:uid="{00000000-0005-0000-0000-000011C40000}"/>
    <cellStyle name="Vírgula 7 6 3 7 3" xfId="50197" xr:uid="{00000000-0005-0000-0000-000012C40000}"/>
    <cellStyle name="Vírgula 7 6 3 8" xfId="50198" xr:uid="{00000000-0005-0000-0000-000013C40000}"/>
    <cellStyle name="Vírgula 7 6 3 9" xfId="50199" xr:uid="{00000000-0005-0000-0000-000014C40000}"/>
    <cellStyle name="Vírgula 7 6 4" xfId="50200" xr:uid="{00000000-0005-0000-0000-000015C40000}"/>
    <cellStyle name="Vírgula 7 6 4 2" xfId="50201" xr:uid="{00000000-0005-0000-0000-000016C40000}"/>
    <cellStyle name="Vírgula 7 6 4 2 2" xfId="50202" xr:uid="{00000000-0005-0000-0000-000017C40000}"/>
    <cellStyle name="Vírgula 7 6 4 2 2 2" xfId="50203" xr:uid="{00000000-0005-0000-0000-000018C40000}"/>
    <cellStyle name="Vírgula 7 6 4 2 2 3" xfId="50204" xr:uid="{00000000-0005-0000-0000-000019C40000}"/>
    <cellStyle name="Vírgula 7 6 4 2 2 4" xfId="50205" xr:uid="{00000000-0005-0000-0000-00001AC40000}"/>
    <cellStyle name="Vírgula 7 6 4 2 3" xfId="50206" xr:uid="{00000000-0005-0000-0000-00001BC40000}"/>
    <cellStyle name="Vírgula 7 6 4 2 3 2" xfId="50207" xr:uid="{00000000-0005-0000-0000-00001CC40000}"/>
    <cellStyle name="Vírgula 7 6 4 2 3 3" xfId="50208" xr:uid="{00000000-0005-0000-0000-00001DC40000}"/>
    <cellStyle name="Vírgula 7 6 4 2 4" xfId="50209" xr:uid="{00000000-0005-0000-0000-00001EC40000}"/>
    <cellStyle name="Vírgula 7 6 4 2 5" xfId="50210" xr:uid="{00000000-0005-0000-0000-00001FC40000}"/>
    <cellStyle name="Vírgula 7 6 4 2 6" xfId="50211" xr:uid="{00000000-0005-0000-0000-000020C40000}"/>
    <cellStyle name="Vírgula 7 6 4 3" xfId="50212" xr:uid="{00000000-0005-0000-0000-000021C40000}"/>
    <cellStyle name="Vírgula 7 6 4 3 2" xfId="50213" xr:uid="{00000000-0005-0000-0000-000022C40000}"/>
    <cellStyle name="Vírgula 7 6 4 3 3" xfId="50214" xr:uid="{00000000-0005-0000-0000-000023C40000}"/>
    <cellStyle name="Vírgula 7 6 4 3 4" xfId="50215" xr:uid="{00000000-0005-0000-0000-000024C40000}"/>
    <cellStyle name="Vírgula 7 6 4 4" xfId="50216" xr:uid="{00000000-0005-0000-0000-000025C40000}"/>
    <cellStyle name="Vírgula 7 6 4 4 2" xfId="50217" xr:uid="{00000000-0005-0000-0000-000026C40000}"/>
    <cellStyle name="Vírgula 7 6 4 4 3" xfId="50218" xr:uid="{00000000-0005-0000-0000-000027C40000}"/>
    <cellStyle name="Vírgula 7 6 4 4 4" xfId="50219" xr:uid="{00000000-0005-0000-0000-000028C40000}"/>
    <cellStyle name="Vírgula 7 6 4 5" xfId="50220" xr:uid="{00000000-0005-0000-0000-000029C40000}"/>
    <cellStyle name="Vírgula 7 6 4 5 2" xfId="50221" xr:uid="{00000000-0005-0000-0000-00002AC40000}"/>
    <cellStyle name="Vírgula 7 6 4 5 3" xfId="50222" xr:uid="{00000000-0005-0000-0000-00002BC40000}"/>
    <cellStyle name="Vírgula 7 6 4 5 4" xfId="50223" xr:uid="{00000000-0005-0000-0000-00002CC40000}"/>
    <cellStyle name="Vírgula 7 6 4 6" xfId="50224" xr:uid="{00000000-0005-0000-0000-00002DC40000}"/>
    <cellStyle name="Vírgula 7 6 4 6 2" xfId="50225" xr:uid="{00000000-0005-0000-0000-00002EC40000}"/>
    <cellStyle name="Vírgula 7 6 4 6 3" xfId="50226" xr:uid="{00000000-0005-0000-0000-00002FC40000}"/>
    <cellStyle name="Vírgula 7 6 4 7" xfId="50227" xr:uid="{00000000-0005-0000-0000-000030C40000}"/>
    <cellStyle name="Vírgula 7 6 4 8" xfId="50228" xr:uid="{00000000-0005-0000-0000-000031C40000}"/>
    <cellStyle name="Vírgula 7 6 4 9" xfId="50229" xr:uid="{00000000-0005-0000-0000-000032C40000}"/>
    <cellStyle name="Vírgula 7 6 5" xfId="50230" xr:uid="{00000000-0005-0000-0000-000033C40000}"/>
    <cellStyle name="Vírgula 7 6 5 2" xfId="50231" xr:uid="{00000000-0005-0000-0000-000034C40000}"/>
    <cellStyle name="Vírgula 7 6 5 2 2" xfId="50232" xr:uid="{00000000-0005-0000-0000-000035C40000}"/>
    <cellStyle name="Vírgula 7 6 5 2 2 2" xfId="50233" xr:uid="{00000000-0005-0000-0000-000036C40000}"/>
    <cellStyle name="Vírgula 7 6 5 2 2 3" xfId="50234" xr:uid="{00000000-0005-0000-0000-000037C40000}"/>
    <cellStyle name="Vírgula 7 6 5 2 2 4" xfId="50235" xr:uid="{00000000-0005-0000-0000-000038C40000}"/>
    <cellStyle name="Vírgula 7 6 5 2 3" xfId="50236" xr:uid="{00000000-0005-0000-0000-000039C40000}"/>
    <cellStyle name="Vírgula 7 6 5 2 3 2" xfId="50237" xr:uid="{00000000-0005-0000-0000-00003AC40000}"/>
    <cellStyle name="Vírgula 7 6 5 2 3 3" xfId="50238" xr:uid="{00000000-0005-0000-0000-00003BC40000}"/>
    <cellStyle name="Vírgula 7 6 5 2 4" xfId="50239" xr:uid="{00000000-0005-0000-0000-00003CC40000}"/>
    <cellStyle name="Vírgula 7 6 5 2 5" xfId="50240" xr:uid="{00000000-0005-0000-0000-00003DC40000}"/>
    <cellStyle name="Vírgula 7 6 5 2 6" xfId="50241" xr:uid="{00000000-0005-0000-0000-00003EC40000}"/>
    <cellStyle name="Vírgula 7 6 5 3" xfId="50242" xr:uid="{00000000-0005-0000-0000-00003FC40000}"/>
    <cellStyle name="Vírgula 7 6 5 3 2" xfId="50243" xr:uid="{00000000-0005-0000-0000-000040C40000}"/>
    <cellStyle name="Vírgula 7 6 5 3 3" xfId="50244" xr:uid="{00000000-0005-0000-0000-000041C40000}"/>
    <cellStyle name="Vírgula 7 6 5 3 4" xfId="50245" xr:uid="{00000000-0005-0000-0000-000042C40000}"/>
    <cellStyle name="Vírgula 7 6 5 4" xfId="50246" xr:uid="{00000000-0005-0000-0000-000043C40000}"/>
    <cellStyle name="Vírgula 7 6 5 4 2" xfId="50247" xr:uid="{00000000-0005-0000-0000-000044C40000}"/>
    <cellStyle name="Vírgula 7 6 5 4 3" xfId="50248" xr:uid="{00000000-0005-0000-0000-000045C40000}"/>
    <cellStyle name="Vírgula 7 6 5 4 4" xfId="50249" xr:uid="{00000000-0005-0000-0000-000046C40000}"/>
    <cellStyle name="Vírgula 7 6 5 5" xfId="50250" xr:uid="{00000000-0005-0000-0000-000047C40000}"/>
    <cellStyle name="Vírgula 7 6 5 5 2" xfId="50251" xr:uid="{00000000-0005-0000-0000-000048C40000}"/>
    <cellStyle name="Vírgula 7 6 5 5 3" xfId="50252" xr:uid="{00000000-0005-0000-0000-000049C40000}"/>
    <cellStyle name="Vírgula 7 6 5 5 4" xfId="50253" xr:uid="{00000000-0005-0000-0000-00004AC40000}"/>
    <cellStyle name="Vírgula 7 6 5 6" xfId="50254" xr:uid="{00000000-0005-0000-0000-00004BC40000}"/>
    <cellStyle name="Vírgula 7 6 5 6 2" xfId="50255" xr:uid="{00000000-0005-0000-0000-00004CC40000}"/>
    <cellStyle name="Vírgula 7 6 5 6 3" xfId="50256" xr:uid="{00000000-0005-0000-0000-00004DC40000}"/>
    <cellStyle name="Vírgula 7 6 5 7" xfId="50257" xr:uid="{00000000-0005-0000-0000-00004EC40000}"/>
    <cellStyle name="Vírgula 7 6 5 8" xfId="50258" xr:uid="{00000000-0005-0000-0000-00004FC40000}"/>
    <cellStyle name="Vírgula 7 6 5 9" xfId="50259" xr:uid="{00000000-0005-0000-0000-000050C40000}"/>
    <cellStyle name="Vírgula 7 6 6" xfId="50260" xr:uid="{00000000-0005-0000-0000-000051C40000}"/>
    <cellStyle name="Vírgula 7 6 6 2" xfId="50261" xr:uid="{00000000-0005-0000-0000-000052C40000}"/>
    <cellStyle name="Vírgula 7 6 6 2 2" xfId="50262" xr:uid="{00000000-0005-0000-0000-000053C40000}"/>
    <cellStyle name="Vírgula 7 6 6 2 2 2" xfId="50263" xr:uid="{00000000-0005-0000-0000-000054C40000}"/>
    <cellStyle name="Vírgula 7 6 6 2 2 3" xfId="50264" xr:uid="{00000000-0005-0000-0000-000055C40000}"/>
    <cellStyle name="Vírgula 7 6 6 2 2 4" xfId="50265" xr:uid="{00000000-0005-0000-0000-000056C40000}"/>
    <cellStyle name="Vírgula 7 6 6 2 3" xfId="50266" xr:uid="{00000000-0005-0000-0000-000057C40000}"/>
    <cellStyle name="Vírgula 7 6 6 2 3 2" xfId="50267" xr:uid="{00000000-0005-0000-0000-000058C40000}"/>
    <cellStyle name="Vírgula 7 6 6 2 3 3" xfId="50268" xr:uid="{00000000-0005-0000-0000-000059C40000}"/>
    <cellStyle name="Vírgula 7 6 6 2 4" xfId="50269" xr:uid="{00000000-0005-0000-0000-00005AC40000}"/>
    <cellStyle name="Vírgula 7 6 6 2 5" xfId="50270" xr:uid="{00000000-0005-0000-0000-00005BC40000}"/>
    <cellStyle name="Vírgula 7 6 6 2 6" xfId="50271" xr:uid="{00000000-0005-0000-0000-00005CC40000}"/>
    <cellStyle name="Vírgula 7 6 6 3" xfId="50272" xr:uid="{00000000-0005-0000-0000-00005DC40000}"/>
    <cellStyle name="Vírgula 7 6 6 3 2" xfId="50273" xr:uid="{00000000-0005-0000-0000-00005EC40000}"/>
    <cellStyle name="Vírgula 7 6 6 3 3" xfId="50274" xr:uid="{00000000-0005-0000-0000-00005FC40000}"/>
    <cellStyle name="Vírgula 7 6 6 3 4" xfId="50275" xr:uid="{00000000-0005-0000-0000-000060C40000}"/>
    <cellStyle name="Vírgula 7 6 6 4" xfId="50276" xr:uid="{00000000-0005-0000-0000-000061C40000}"/>
    <cellStyle name="Vírgula 7 6 6 4 2" xfId="50277" xr:uid="{00000000-0005-0000-0000-000062C40000}"/>
    <cellStyle name="Vírgula 7 6 6 4 3" xfId="50278" xr:uid="{00000000-0005-0000-0000-000063C40000}"/>
    <cellStyle name="Vírgula 7 6 6 4 4" xfId="50279" xr:uid="{00000000-0005-0000-0000-000064C40000}"/>
    <cellStyle name="Vírgula 7 6 6 5" xfId="50280" xr:uid="{00000000-0005-0000-0000-000065C40000}"/>
    <cellStyle name="Vírgula 7 6 6 5 2" xfId="50281" xr:uid="{00000000-0005-0000-0000-000066C40000}"/>
    <cellStyle name="Vírgula 7 6 6 5 3" xfId="50282" xr:uid="{00000000-0005-0000-0000-000067C40000}"/>
    <cellStyle name="Vírgula 7 6 6 6" xfId="50283" xr:uid="{00000000-0005-0000-0000-000068C40000}"/>
    <cellStyle name="Vírgula 7 6 6 7" xfId="50284" xr:uid="{00000000-0005-0000-0000-000069C40000}"/>
    <cellStyle name="Vírgula 7 6 6 8" xfId="50285" xr:uid="{00000000-0005-0000-0000-00006AC40000}"/>
    <cellStyle name="Vírgula 7 6 7" xfId="50286" xr:uid="{00000000-0005-0000-0000-00006BC40000}"/>
    <cellStyle name="Vírgula 7 6 7 2" xfId="50287" xr:uid="{00000000-0005-0000-0000-00006CC40000}"/>
    <cellStyle name="Vírgula 7 6 7 2 2" xfId="50288" xr:uid="{00000000-0005-0000-0000-00006DC40000}"/>
    <cellStyle name="Vírgula 7 6 7 2 3" xfId="50289" xr:uid="{00000000-0005-0000-0000-00006EC40000}"/>
    <cellStyle name="Vírgula 7 6 7 2 4" xfId="50290" xr:uid="{00000000-0005-0000-0000-00006FC40000}"/>
    <cellStyle name="Vírgula 7 6 7 3" xfId="50291" xr:uid="{00000000-0005-0000-0000-000070C40000}"/>
    <cellStyle name="Vírgula 7 6 7 3 2" xfId="50292" xr:uid="{00000000-0005-0000-0000-000071C40000}"/>
    <cellStyle name="Vírgula 7 6 7 3 3" xfId="50293" xr:uid="{00000000-0005-0000-0000-000072C40000}"/>
    <cellStyle name="Vírgula 7 6 7 4" xfId="50294" xr:uid="{00000000-0005-0000-0000-000073C40000}"/>
    <cellStyle name="Vírgula 7 6 7 5" xfId="50295" xr:uid="{00000000-0005-0000-0000-000074C40000}"/>
    <cellStyle name="Vírgula 7 6 7 6" xfId="50296" xr:uid="{00000000-0005-0000-0000-000075C40000}"/>
    <cellStyle name="Vírgula 7 6 8" xfId="50297" xr:uid="{00000000-0005-0000-0000-000076C40000}"/>
    <cellStyle name="Vírgula 7 6 8 2" xfId="50298" xr:uid="{00000000-0005-0000-0000-000077C40000}"/>
    <cellStyle name="Vírgula 7 6 8 3" xfId="50299" xr:uid="{00000000-0005-0000-0000-000078C40000}"/>
    <cellStyle name="Vírgula 7 6 8 4" xfId="50300" xr:uid="{00000000-0005-0000-0000-000079C40000}"/>
    <cellStyle name="Vírgula 7 6 9" xfId="50301" xr:uid="{00000000-0005-0000-0000-00007AC40000}"/>
    <cellStyle name="Vírgula 7 6 9 2" xfId="50302" xr:uid="{00000000-0005-0000-0000-00007BC40000}"/>
    <cellStyle name="Vírgula 7 6 9 3" xfId="50303" xr:uid="{00000000-0005-0000-0000-00007CC40000}"/>
    <cellStyle name="Vírgula 7 6 9 4" xfId="50304" xr:uid="{00000000-0005-0000-0000-00007DC40000}"/>
    <cellStyle name="Vírgula 7 7" xfId="463" xr:uid="{00000000-0005-0000-0000-00007EC40000}"/>
    <cellStyle name="Vírgula 7 7 10" xfId="50305" xr:uid="{00000000-0005-0000-0000-00007FC40000}"/>
    <cellStyle name="Vírgula 7 7 11" xfId="50306" xr:uid="{00000000-0005-0000-0000-000080C40000}"/>
    <cellStyle name="Vírgula 7 7 2" xfId="50307" xr:uid="{00000000-0005-0000-0000-000081C40000}"/>
    <cellStyle name="Vírgula 7 7 2 10" xfId="50308" xr:uid="{00000000-0005-0000-0000-000082C40000}"/>
    <cellStyle name="Vírgula 7 7 2 2" xfId="50309" xr:uid="{00000000-0005-0000-0000-000083C40000}"/>
    <cellStyle name="Vírgula 7 7 2 2 2" xfId="50310" xr:uid="{00000000-0005-0000-0000-000084C40000}"/>
    <cellStyle name="Vírgula 7 7 2 2 2 2" xfId="50311" xr:uid="{00000000-0005-0000-0000-000085C40000}"/>
    <cellStyle name="Vírgula 7 7 2 2 2 2 2" xfId="50312" xr:uid="{00000000-0005-0000-0000-000086C40000}"/>
    <cellStyle name="Vírgula 7 7 2 2 2 2 3" xfId="50313" xr:uid="{00000000-0005-0000-0000-000087C40000}"/>
    <cellStyle name="Vírgula 7 7 2 2 2 2 4" xfId="50314" xr:uid="{00000000-0005-0000-0000-000088C40000}"/>
    <cellStyle name="Vírgula 7 7 2 2 2 3" xfId="50315" xr:uid="{00000000-0005-0000-0000-000089C40000}"/>
    <cellStyle name="Vírgula 7 7 2 2 2 3 2" xfId="50316" xr:uid="{00000000-0005-0000-0000-00008AC40000}"/>
    <cellStyle name="Vírgula 7 7 2 2 2 3 3" xfId="50317" xr:uid="{00000000-0005-0000-0000-00008BC40000}"/>
    <cellStyle name="Vírgula 7 7 2 2 2 4" xfId="50318" xr:uid="{00000000-0005-0000-0000-00008CC40000}"/>
    <cellStyle name="Vírgula 7 7 2 2 2 5" xfId="50319" xr:uid="{00000000-0005-0000-0000-00008DC40000}"/>
    <cellStyle name="Vírgula 7 7 2 2 2 6" xfId="50320" xr:uid="{00000000-0005-0000-0000-00008EC40000}"/>
    <cellStyle name="Vírgula 7 7 2 2 3" xfId="50321" xr:uid="{00000000-0005-0000-0000-00008FC40000}"/>
    <cellStyle name="Vírgula 7 7 2 2 3 2" xfId="50322" xr:uid="{00000000-0005-0000-0000-000090C40000}"/>
    <cellStyle name="Vírgula 7 7 2 2 3 3" xfId="50323" xr:uid="{00000000-0005-0000-0000-000091C40000}"/>
    <cellStyle name="Vírgula 7 7 2 2 3 4" xfId="50324" xr:uid="{00000000-0005-0000-0000-000092C40000}"/>
    <cellStyle name="Vírgula 7 7 2 2 4" xfId="50325" xr:uid="{00000000-0005-0000-0000-000093C40000}"/>
    <cellStyle name="Vírgula 7 7 2 2 4 2" xfId="50326" xr:uid="{00000000-0005-0000-0000-000094C40000}"/>
    <cellStyle name="Vírgula 7 7 2 2 4 3" xfId="50327" xr:uid="{00000000-0005-0000-0000-000095C40000}"/>
    <cellStyle name="Vírgula 7 7 2 2 4 4" xfId="50328" xr:uid="{00000000-0005-0000-0000-000096C40000}"/>
    <cellStyle name="Vírgula 7 7 2 2 5" xfId="50329" xr:uid="{00000000-0005-0000-0000-000097C40000}"/>
    <cellStyle name="Vírgula 7 7 2 2 5 2" xfId="50330" xr:uid="{00000000-0005-0000-0000-000098C40000}"/>
    <cellStyle name="Vírgula 7 7 2 2 5 3" xfId="50331" xr:uid="{00000000-0005-0000-0000-000099C40000}"/>
    <cellStyle name="Vírgula 7 7 2 2 5 4" xfId="50332" xr:uid="{00000000-0005-0000-0000-00009AC40000}"/>
    <cellStyle name="Vírgula 7 7 2 2 6" xfId="50333" xr:uid="{00000000-0005-0000-0000-00009BC40000}"/>
    <cellStyle name="Vírgula 7 7 2 2 6 2" xfId="50334" xr:uid="{00000000-0005-0000-0000-00009CC40000}"/>
    <cellStyle name="Vírgula 7 7 2 2 6 3" xfId="50335" xr:uid="{00000000-0005-0000-0000-00009DC40000}"/>
    <cellStyle name="Vírgula 7 7 2 2 7" xfId="50336" xr:uid="{00000000-0005-0000-0000-00009EC40000}"/>
    <cellStyle name="Vírgula 7 7 2 2 8" xfId="50337" xr:uid="{00000000-0005-0000-0000-00009FC40000}"/>
    <cellStyle name="Vírgula 7 7 2 2 9" xfId="50338" xr:uid="{00000000-0005-0000-0000-0000A0C40000}"/>
    <cellStyle name="Vírgula 7 7 2 3" xfId="50339" xr:uid="{00000000-0005-0000-0000-0000A1C40000}"/>
    <cellStyle name="Vírgula 7 7 2 3 2" xfId="50340" xr:uid="{00000000-0005-0000-0000-0000A2C40000}"/>
    <cellStyle name="Vírgula 7 7 2 3 2 2" xfId="50341" xr:uid="{00000000-0005-0000-0000-0000A3C40000}"/>
    <cellStyle name="Vírgula 7 7 2 3 2 3" xfId="50342" xr:uid="{00000000-0005-0000-0000-0000A4C40000}"/>
    <cellStyle name="Vírgula 7 7 2 3 2 4" xfId="50343" xr:uid="{00000000-0005-0000-0000-0000A5C40000}"/>
    <cellStyle name="Vírgula 7 7 2 3 3" xfId="50344" xr:uid="{00000000-0005-0000-0000-0000A6C40000}"/>
    <cellStyle name="Vírgula 7 7 2 3 3 2" xfId="50345" xr:uid="{00000000-0005-0000-0000-0000A7C40000}"/>
    <cellStyle name="Vírgula 7 7 2 3 3 3" xfId="50346" xr:uid="{00000000-0005-0000-0000-0000A8C40000}"/>
    <cellStyle name="Vírgula 7 7 2 3 4" xfId="50347" xr:uid="{00000000-0005-0000-0000-0000A9C40000}"/>
    <cellStyle name="Vírgula 7 7 2 3 5" xfId="50348" xr:uid="{00000000-0005-0000-0000-0000AAC40000}"/>
    <cellStyle name="Vírgula 7 7 2 3 6" xfId="50349" xr:uid="{00000000-0005-0000-0000-0000ABC40000}"/>
    <cellStyle name="Vírgula 7 7 2 4" xfId="50350" xr:uid="{00000000-0005-0000-0000-0000ACC40000}"/>
    <cellStyle name="Vírgula 7 7 2 4 2" xfId="50351" xr:uid="{00000000-0005-0000-0000-0000ADC40000}"/>
    <cellStyle name="Vírgula 7 7 2 4 3" xfId="50352" xr:uid="{00000000-0005-0000-0000-0000AEC40000}"/>
    <cellStyle name="Vírgula 7 7 2 4 4" xfId="50353" xr:uid="{00000000-0005-0000-0000-0000AFC40000}"/>
    <cellStyle name="Vírgula 7 7 2 5" xfId="50354" xr:uid="{00000000-0005-0000-0000-0000B0C40000}"/>
    <cellStyle name="Vírgula 7 7 2 5 2" xfId="50355" xr:uid="{00000000-0005-0000-0000-0000B1C40000}"/>
    <cellStyle name="Vírgula 7 7 2 5 3" xfId="50356" xr:uid="{00000000-0005-0000-0000-0000B2C40000}"/>
    <cellStyle name="Vírgula 7 7 2 5 4" xfId="50357" xr:uid="{00000000-0005-0000-0000-0000B3C40000}"/>
    <cellStyle name="Vírgula 7 7 2 6" xfId="50358" xr:uid="{00000000-0005-0000-0000-0000B4C40000}"/>
    <cellStyle name="Vírgula 7 7 2 6 2" xfId="50359" xr:uid="{00000000-0005-0000-0000-0000B5C40000}"/>
    <cellStyle name="Vírgula 7 7 2 6 3" xfId="50360" xr:uid="{00000000-0005-0000-0000-0000B6C40000}"/>
    <cellStyle name="Vírgula 7 7 2 6 4" xfId="50361" xr:uid="{00000000-0005-0000-0000-0000B7C40000}"/>
    <cellStyle name="Vírgula 7 7 2 7" xfId="50362" xr:uid="{00000000-0005-0000-0000-0000B8C40000}"/>
    <cellStyle name="Vírgula 7 7 2 7 2" xfId="50363" xr:uid="{00000000-0005-0000-0000-0000B9C40000}"/>
    <cellStyle name="Vírgula 7 7 2 7 3" xfId="50364" xr:uid="{00000000-0005-0000-0000-0000BAC40000}"/>
    <cellStyle name="Vírgula 7 7 2 8" xfId="50365" xr:uid="{00000000-0005-0000-0000-0000BBC40000}"/>
    <cellStyle name="Vírgula 7 7 2 9" xfId="50366" xr:uid="{00000000-0005-0000-0000-0000BCC40000}"/>
    <cellStyle name="Vírgula 7 7 3" xfId="50367" xr:uid="{00000000-0005-0000-0000-0000BDC40000}"/>
    <cellStyle name="Vírgula 7 7 3 2" xfId="50368" xr:uid="{00000000-0005-0000-0000-0000BEC40000}"/>
    <cellStyle name="Vírgula 7 7 3 2 2" xfId="50369" xr:uid="{00000000-0005-0000-0000-0000BFC40000}"/>
    <cellStyle name="Vírgula 7 7 3 2 2 2" xfId="50370" xr:uid="{00000000-0005-0000-0000-0000C0C40000}"/>
    <cellStyle name="Vírgula 7 7 3 2 2 3" xfId="50371" xr:uid="{00000000-0005-0000-0000-0000C1C40000}"/>
    <cellStyle name="Vírgula 7 7 3 2 2 4" xfId="50372" xr:uid="{00000000-0005-0000-0000-0000C2C40000}"/>
    <cellStyle name="Vírgula 7 7 3 2 3" xfId="50373" xr:uid="{00000000-0005-0000-0000-0000C3C40000}"/>
    <cellStyle name="Vírgula 7 7 3 2 3 2" xfId="50374" xr:uid="{00000000-0005-0000-0000-0000C4C40000}"/>
    <cellStyle name="Vírgula 7 7 3 2 3 3" xfId="50375" xr:uid="{00000000-0005-0000-0000-0000C5C40000}"/>
    <cellStyle name="Vírgula 7 7 3 2 4" xfId="50376" xr:uid="{00000000-0005-0000-0000-0000C6C40000}"/>
    <cellStyle name="Vírgula 7 7 3 2 5" xfId="50377" xr:uid="{00000000-0005-0000-0000-0000C7C40000}"/>
    <cellStyle name="Vírgula 7 7 3 2 6" xfId="50378" xr:uid="{00000000-0005-0000-0000-0000C8C40000}"/>
    <cellStyle name="Vírgula 7 7 3 3" xfId="50379" xr:uid="{00000000-0005-0000-0000-0000C9C40000}"/>
    <cellStyle name="Vírgula 7 7 3 3 2" xfId="50380" xr:uid="{00000000-0005-0000-0000-0000CAC40000}"/>
    <cellStyle name="Vírgula 7 7 3 3 3" xfId="50381" xr:uid="{00000000-0005-0000-0000-0000CBC40000}"/>
    <cellStyle name="Vírgula 7 7 3 3 4" xfId="50382" xr:uid="{00000000-0005-0000-0000-0000CCC40000}"/>
    <cellStyle name="Vírgula 7 7 3 4" xfId="50383" xr:uid="{00000000-0005-0000-0000-0000CDC40000}"/>
    <cellStyle name="Vírgula 7 7 3 4 2" xfId="50384" xr:uid="{00000000-0005-0000-0000-0000CEC40000}"/>
    <cellStyle name="Vírgula 7 7 3 4 3" xfId="50385" xr:uid="{00000000-0005-0000-0000-0000CFC40000}"/>
    <cellStyle name="Vírgula 7 7 3 4 4" xfId="50386" xr:uid="{00000000-0005-0000-0000-0000D0C40000}"/>
    <cellStyle name="Vírgula 7 7 3 5" xfId="50387" xr:uid="{00000000-0005-0000-0000-0000D1C40000}"/>
    <cellStyle name="Vírgula 7 7 3 5 2" xfId="50388" xr:uid="{00000000-0005-0000-0000-0000D2C40000}"/>
    <cellStyle name="Vírgula 7 7 3 5 3" xfId="50389" xr:uid="{00000000-0005-0000-0000-0000D3C40000}"/>
    <cellStyle name="Vírgula 7 7 3 5 4" xfId="50390" xr:uid="{00000000-0005-0000-0000-0000D4C40000}"/>
    <cellStyle name="Vírgula 7 7 3 6" xfId="50391" xr:uid="{00000000-0005-0000-0000-0000D5C40000}"/>
    <cellStyle name="Vírgula 7 7 3 6 2" xfId="50392" xr:uid="{00000000-0005-0000-0000-0000D6C40000}"/>
    <cellStyle name="Vírgula 7 7 3 6 3" xfId="50393" xr:uid="{00000000-0005-0000-0000-0000D7C40000}"/>
    <cellStyle name="Vírgula 7 7 3 7" xfId="50394" xr:uid="{00000000-0005-0000-0000-0000D8C40000}"/>
    <cellStyle name="Vírgula 7 7 3 8" xfId="50395" xr:uid="{00000000-0005-0000-0000-0000D9C40000}"/>
    <cellStyle name="Vírgula 7 7 3 9" xfId="50396" xr:uid="{00000000-0005-0000-0000-0000DAC40000}"/>
    <cellStyle name="Vírgula 7 7 4" xfId="50397" xr:uid="{00000000-0005-0000-0000-0000DBC40000}"/>
    <cellStyle name="Vírgula 7 7 4 2" xfId="50398" xr:uid="{00000000-0005-0000-0000-0000DCC40000}"/>
    <cellStyle name="Vírgula 7 7 4 2 2" xfId="50399" xr:uid="{00000000-0005-0000-0000-0000DDC40000}"/>
    <cellStyle name="Vírgula 7 7 4 2 3" xfId="50400" xr:uid="{00000000-0005-0000-0000-0000DEC40000}"/>
    <cellStyle name="Vírgula 7 7 4 2 4" xfId="50401" xr:uid="{00000000-0005-0000-0000-0000DFC40000}"/>
    <cellStyle name="Vírgula 7 7 4 3" xfId="50402" xr:uid="{00000000-0005-0000-0000-0000E0C40000}"/>
    <cellStyle name="Vírgula 7 7 4 3 2" xfId="50403" xr:uid="{00000000-0005-0000-0000-0000E1C40000}"/>
    <cellStyle name="Vírgula 7 7 4 3 3" xfId="50404" xr:uid="{00000000-0005-0000-0000-0000E2C40000}"/>
    <cellStyle name="Vírgula 7 7 4 4" xfId="50405" xr:uid="{00000000-0005-0000-0000-0000E3C40000}"/>
    <cellStyle name="Vírgula 7 7 4 5" xfId="50406" xr:uid="{00000000-0005-0000-0000-0000E4C40000}"/>
    <cellStyle name="Vírgula 7 7 4 6" xfId="50407" xr:uid="{00000000-0005-0000-0000-0000E5C40000}"/>
    <cellStyle name="Vírgula 7 7 5" xfId="50408" xr:uid="{00000000-0005-0000-0000-0000E6C40000}"/>
    <cellStyle name="Vírgula 7 7 5 2" xfId="50409" xr:uid="{00000000-0005-0000-0000-0000E7C40000}"/>
    <cellStyle name="Vírgula 7 7 5 3" xfId="50410" xr:uid="{00000000-0005-0000-0000-0000E8C40000}"/>
    <cellStyle name="Vírgula 7 7 5 4" xfId="50411" xr:uid="{00000000-0005-0000-0000-0000E9C40000}"/>
    <cellStyle name="Vírgula 7 7 6" xfId="50412" xr:uid="{00000000-0005-0000-0000-0000EAC40000}"/>
    <cellStyle name="Vírgula 7 7 6 2" xfId="50413" xr:uid="{00000000-0005-0000-0000-0000EBC40000}"/>
    <cellStyle name="Vírgula 7 7 6 3" xfId="50414" xr:uid="{00000000-0005-0000-0000-0000ECC40000}"/>
    <cellStyle name="Vírgula 7 7 6 4" xfId="50415" xr:uid="{00000000-0005-0000-0000-0000EDC40000}"/>
    <cellStyle name="Vírgula 7 7 7" xfId="50416" xr:uid="{00000000-0005-0000-0000-0000EEC40000}"/>
    <cellStyle name="Vírgula 7 7 7 2" xfId="50417" xr:uid="{00000000-0005-0000-0000-0000EFC40000}"/>
    <cellStyle name="Vírgula 7 7 7 3" xfId="50418" xr:uid="{00000000-0005-0000-0000-0000F0C40000}"/>
    <cellStyle name="Vírgula 7 7 7 4" xfId="50419" xr:uid="{00000000-0005-0000-0000-0000F1C40000}"/>
    <cellStyle name="Vírgula 7 7 8" xfId="50420" xr:uid="{00000000-0005-0000-0000-0000F2C40000}"/>
    <cellStyle name="Vírgula 7 7 8 2" xfId="50421" xr:uid="{00000000-0005-0000-0000-0000F3C40000}"/>
    <cellStyle name="Vírgula 7 7 8 3" xfId="50422" xr:uid="{00000000-0005-0000-0000-0000F4C40000}"/>
    <cellStyle name="Vírgula 7 7 9" xfId="50423" xr:uid="{00000000-0005-0000-0000-0000F5C40000}"/>
    <cellStyle name="Vírgula 7 8" xfId="50424" xr:uid="{00000000-0005-0000-0000-0000F6C40000}"/>
    <cellStyle name="Vírgula 7 8 10" xfId="50425" xr:uid="{00000000-0005-0000-0000-0000F7C40000}"/>
    <cellStyle name="Vírgula 7 8 11" xfId="50426" xr:uid="{00000000-0005-0000-0000-0000F8C40000}"/>
    <cellStyle name="Vírgula 7 8 2" xfId="50427" xr:uid="{00000000-0005-0000-0000-0000F9C40000}"/>
    <cellStyle name="Vírgula 7 8 2 10" xfId="50428" xr:uid="{00000000-0005-0000-0000-0000FAC40000}"/>
    <cellStyle name="Vírgula 7 8 2 2" xfId="50429" xr:uid="{00000000-0005-0000-0000-0000FBC40000}"/>
    <cellStyle name="Vírgula 7 8 2 2 2" xfId="50430" xr:uid="{00000000-0005-0000-0000-0000FCC40000}"/>
    <cellStyle name="Vírgula 7 8 2 2 2 2" xfId="50431" xr:uid="{00000000-0005-0000-0000-0000FDC40000}"/>
    <cellStyle name="Vírgula 7 8 2 2 2 2 2" xfId="50432" xr:uid="{00000000-0005-0000-0000-0000FEC40000}"/>
    <cellStyle name="Vírgula 7 8 2 2 2 2 3" xfId="50433" xr:uid="{00000000-0005-0000-0000-0000FFC40000}"/>
    <cellStyle name="Vírgula 7 8 2 2 2 2 4" xfId="50434" xr:uid="{00000000-0005-0000-0000-000000C50000}"/>
    <cellStyle name="Vírgula 7 8 2 2 2 3" xfId="50435" xr:uid="{00000000-0005-0000-0000-000001C50000}"/>
    <cellStyle name="Vírgula 7 8 2 2 2 3 2" xfId="50436" xr:uid="{00000000-0005-0000-0000-000002C50000}"/>
    <cellStyle name="Vírgula 7 8 2 2 2 3 3" xfId="50437" xr:uid="{00000000-0005-0000-0000-000003C50000}"/>
    <cellStyle name="Vírgula 7 8 2 2 2 4" xfId="50438" xr:uid="{00000000-0005-0000-0000-000004C50000}"/>
    <cellStyle name="Vírgula 7 8 2 2 2 5" xfId="50439" xr:uid="{00000000-0005-0000-0000-000005C50000}"/>
    <cellStyle name="Vírgula 7 8 2 2 2 6" xfId="50440" xr:uid="{00000000-0005-0000-0000-000006C50000}"/>
    <cellStyle name="Vírgula 7 8 2 2 3" xfId="50441" xr:uid="{00000000-0005-0000-0000-000007C50000}"/>
    <cellStyle name="Vírgula 7 8 2 2 3 2" xfId="50442" xr:uid="{00000000-0005-0000-0000-000008C50000}"/>
    <cellStyle name="Vírgula 7 8 2 2 3 3" xfId="50443" xr:uid="{00000000-0005-0000-0000-000009C50000}"/>
    <cellStyle name="Vírgula 7 8 2 2 3 4" xfId="50444" xr:uid="{00000000-0005-0000-0000-00000AC50000}"/>
    <cellStyle name="Vírgula 7 8 2 2 4" xfId="50445" xr:uid="{00000000-0005-0000-0000-00000BC50000}"/>
    <cellStyle name="Vírgula 7 8 2 2 4 2" xfId="50446" xr:uid="{00000000-0005-0000-0000-00000CC50000}"/>
    <cellStyle name="Vírgula 7 8 2 2 4 3" xfId="50447" xr:uid="{00000000-0005-0000-0000-00000DC50000}"/>
    <cellStyle name="Vírgula 7 8 2 2 4 4" xfId="50448" xr:uid="{00000000-0005-0000-0000-00000EC50000}"/>
    <cellStyle name="Vírgula 7 8 2 2 5" xfId="50449" xr:uid="{00000000-0005-0000-0000-00000FC50000}"/>
    <cellStyle name="Vírgula 7 8 2 2 5 2" xfId="50450" xr:uid="{00000000-0005-0000-0000-000010C50000}"/>
    <cellStyle name="Vírgula 7 8 2 2 5 3" xfId="50451" xr:uid="{00000000-0005-0000-0000-000011C50000}"/>
    <cellStyle name="Vírgula 7 8 2 2 5 4" xfId="50452" xr:uid="{00000000-0005-0000-0000-000012C50000}"/>
    <cellStyle name="Vírgula 7 8 2 2 6" xfId="50453" xr:uid="{00000000-0005-0000-0000-000013C50000}"/>
    <cellStyle name="Vírgula 7 8 2 2 6 2" xfId="50454" xr:uid="{00000000-0005-0000-0000-000014C50000}"/>
    <cellStyle name="Vírgula 7 8 2 2 6 3" xfId="50455" xr:uid="{00000000-0005-0000-0000-000015C50000}"/>
    <cellStyle name="Vírgula 7 8 2 2 7" xfId="50456" xr:uid="{00000000-0005-0000-0000-000016C50000}"/>
    <cellStyle name="Vírgula 7 8 2 2 8" xfId="50457" xr:uid="{00000000-0005-0000-0000-000017C50000}"/>
    <cellStyle name="Vírgula 7 8 2 2 9" xfId="50458" xr:uid="{00000000-0005-0000-0000-000018C50000}"/>
    <cellStyle name="Vírgula 7 8 2 3" xfId="50459" xr:uid="{00000000-0005-0000-0000-000019C50000}"/>
    <cellStyle name="Vírgula 7 8 2 3 2" xfId="50460" xr:uid="{00000000-0005-0000-0000-00001AC50000}"/>
    <cellStyle name="Vírgula 7 8 2 3 2 2" xfId="50461" xr:uid="{00000000-0005-0000-0000-00001BC50000}"/>
    <cellStyle name="Vírgula 7 8 2 3 2 3" xfId="50462" xr:uid="{00000000-0005-0000-0000-00001CC50000}"/>
    <cellStyle name="Vírgula 7 8 2 3 2 4" xfId="50463" xr:uid="{00000000-0005-0000-0000-00001DC50000}"/>
    <cellStyle name="Vírgula 7 8 2 3 3" xfId="50464" xr:uid="{00000000-0005-0000-0000-00001EC50000}"/>
    <cellStyle name="Vírgula 7 8 2 3 3 2" xfId="50465" xr:uid="{00000000-0005-0000-0000-00001FC50000}"/>
    <cellStyle name="Vírgula 7 8 2 3 3 3" xfId="50466" xr:uid="{00000000-0005-0000-0000-000020C50000}"/>
    <cellStyle name="Vírgula 7 8 2 3 4" xfId="50467" xr:uid="{00000000-0005-0000-0000-000021C50000}"/>
    <cellStyle name="Vírgula 7 8 2 3 5" xfId="50468" xr:uid="{00000000-0005-0000-0000-000022C50000}"/>
    <cellStyle name="Vírgula 7 8 2 3 6" xfId="50469" xr:uid="{00000000-0005-0000-0000-000023C50000}"/>
    <cellStyle name="Vírgula 7 8 2 4" xfId="50470" xr:uid="{00000000-0005-0000-0000-000024C50000}"/>
    <cellStyle name="Vírgula 7 8 2 4 2" xfId="50471" xr:uid="{00000000-0005-0000-0000-000025C50000}"/>
    <cellStyle name="Vírgula 7 8 2 4 3" xfId="50472" xr:uid="{00000000-0005-0000-0000-000026C50000}"/>
    <cellStyle name="Vírgula 7 8 2 4 4" xfId="50473" xr:uid="{00000000-0005-0000-0000-000027C50000}"/>
    <cellStyle name="Vírgula 7 8 2 5" xfId="50474" xr:uid="{00000000-0005-0000-0000-000028C50000}"/>
    <cellStyle name="Vírgula 7 8 2 5 2" xfId="50475" xr:uid="{00000000-0005-0000-0000-000029C50000}"/>
    <cellStyle name="Vírgula 7 8 2 5 3" xfId="50476" xr:uid="{00000000-0005-0000-0000-00002AC50000}"/>
    <cellStyle name="Vírgula 7 8 2 5 4" xfId="50477" xr:uid="{00000000-0005-0000-0000-00002BC50000}"/>
    <cellStyle name="Vírgula 7 8 2 6" xfId="50478" xr:uid="{00000000-0005-0000-0000-00002CC50000}"/>
    <cellStyle name="Vírgula 7 8 2 6 2" xfId="50479" xr:uid="{00000000-0005-0000-0000-00002DC50000}"/>
    <cellStyle name="Vírgula 7 8 2 6 3" xfId="50480" xr:uid="{00000000-0005-0000-0000-00002EC50000}"/>
    <cellStyle name="Vírgula 7 8 2 6 4" xfId="50481" xr:uid="{00000000-0005-0000-0000-00002FC50000}"/>
    <cellStyle name="Vírgula 7 8 2 7" xfId="50482" xr:uid="{00000000-0005-0000-0000-000030C50000}"/>
    <cellStyle name="Vírgula 7 8 2 7 2" xfId="50483" xr:uid="{00000000-0005-0000-0000-000031C50000}"/>
    <cellStyle name="Vírgula 7 8 2 7 3" xfId="50484" xr:uid="{00000000-0005-0000-0000-000032C50000}"/>
    <cellStyle name="Vírgula 7 8 2 8" xfId="50485" xr:uid="{00000000-0005-0000-0000-000033C50000}"/>
    <cellStyle name="Vírgula 7 8 2 9" xfId="50486" xr:uid="{00000000-0005-0000-0000-000034C50000}"/>
    <cellStyle name="Vírgula 7 8 3" xfId="50487" xr:uid="{00000000-0005-0000-0000-000035C50000}"/>
    <cellStyle name="Vírgula 7 8 3 2" xfId="50488" xr:uid="{00000000-0005-0000-0000-000036C50000}"/>
    <cellStyle name="Vírgula 7 8 3 2 2" xfId="50489" xr:uid="{00000000-0005-0000-0000-000037C50000}"/>
    <cellStyle name="Vírgula 7 8 3 2 2 2" xfId="50490" xr:uid="{00000000-0005-0000-0000-000038C50000}"/>
    <cellStyle name="Vírgula 7 8 3 2 2 3" xfId="50491" xr:uid="{00000000-0005-0000-0000-000039C50000}"/>
    <cellStyle name="Vírgula 7 8 3 2 2 4" xfId="50492" xr:uid="{00000000-0005-0000-0000-00003AC50000}"/>
    <cellStyle name="Vírgula 7 8 3 2 3" xfId="50493" xr:uid="{00000000-0005-0000-0000-00003BC50000}"/>
    <cellStyle name="Vírgula 7 8 3 2 3 2" xfId="50494" xr:uid="{00000000-0005-0000-0000-00003CC50000}"/>
    <cellStyle name="Vírgula 7 8 3 2 3 3" xfId="50495" xr:uid="{00000000-0005-0000-0000-00003DC50000}"/>
    <cellStyle name="Vírgula 7 8 3 2 4" xfId="50496" xr:uid="{00000000-0005-0000-0000-00003EC50000}"/>
    <cellStyle name="Vírgula 7 8 3 2 5" xfId="50497" xr:uid="{00000000-0005-0000-0000-00003FC50000}"/>
    <cellStyle name="Vírgula 7 8 3 2 6" xfId="50498" xr:uid="{00000000-0005-0000-0000-000040C50000}"/>
    <cellStyle name="Vírgula 7 8 3 3" xfId="50499" xr:uid="{00000000-0005-0000-0000-000041C50000}"/>
    <cellStyle name="Vírgula 7 8 3 3 2" xfId="50500" xr:uid="{00000000-0005-0000-0000-000042C50000}"/>
    <cellStyle name="Vírgula 7 8 3 3 3" xfId="50501" xr:uid="{00000000-0005-0000-0000-000043C50000}"/>
    <cellStyle name="Vírgula 7 8 3 3 4" xfId="50502" xr:uid="{00000000-0005-0000-0000-000044C50000}"/>
    <cellStyle name="Vírgula 7 8 3 4" xfId="50503" xr:uid="{00000000-0005-0000-0000-000045C50000}"/>
    <cellStyle name="Vírgula 7 8 3 4 2" xfId="50504" xr:uid="{00000000-0005-0000-0000-000046C50000}"/>
    <cellStyle name="Vírgula 7 8 3 4 3" xfId="50505" xr:uid="{00000000-0005-0000-0000-000047C50000}"/>
    <cellStyle name="Vírgula 7 8 3 4 4" xfId="50506" xr:uid="{00000000-0005-0000-0000-000048C50000}"/>
    <cellStyle name="Vírgula 7 8 3 5" xfId="50507" xr:uid="{00000000-0005-0000-0000-000049C50000}"/>
    <cellStyle name="Vírgula 7 8 3 5 2" xfId="50508" xr:uid="{00000000-0005-0000-0000-00004AC50000}"/>
    <cellStyle name="Vírgula 7 8 3 5 3" xfId="50509" xr:uid="{00000000-0005-0000-0000-00004BC50000}"/>
    <cellStyle name="Vírgula 7 8 3 5 4" xfId="50510" xr:uid="{00000000-0005-0000-0000-00004CC50000}"/>
    <cellStyle name="Vírgula 7 8 3 6" xfId="50511" xr:uid="{00000000-0005-0000-0000-00004DC50000}"/>
    <cellStyle name="Vírgula 7 8 3 6 2" xfId="50512" xr:uid="{00000000-0005-0000-0000-00004EC50000}"/>
    <cellStyle name="Vírgula 7 8 3 6 3" xfId="50513" xr:uid="{00000000-0005-0000-0000-00004FC50000}"/>
    <cellStyle name="Vírgula 7 8 3 7" xfId="50514" xr:uid="{00000000-0005-0000-0000-000050C50000}"/>
    <cellStyle name="Vírgula 7 8 3 8" xfId="50515" xr:uid="{00000000-0005-0000-0000-000051C50000}"/>
    <cellStyle name="Vírgula 7 8 3 9" xfId="50516" xr:uid="{00000000-0005-0000-0000-000052C50000}"/>
    <cellStyle name="Vírgula 7 8 4" xfId="50517" xr:uid="{00000000-0005-0000-0000-000053C50000}"/>
    <cellStyle name="Vírgula 7 8 4 2" xfId="50518" xr:uid="{00000000-0005-0000-0000-000054C50000}"/>
    <cellStyle name="Vírgula 7 8 4 2 2" xfId="50519" xr:uid="{00000000-0005-0000-0000-000055C50000}"/>
    <cellStyle name="Vírgula 7 8 4 2 3" xfId="50520" xr:uid="{00000000-0005-0000-0000-000056C50000}"/>
    <cellStyle name="Vírgula 7 8 4 2 4" xfId="50521" xr:uid="{00000000-0005-0000-0000-000057C50000}"/>
    <cellStyle name="Vírgula 7 8 4 3" xfId="50522" xr:uid="{00000000-0005-0000-0000-000058C50000}"/>
    <cellStyle name="Vírgula 7 8 4 3 2" xfId="50523" xr:uid="{00000000-0005-0000-0000-000059C50000}"/>
    <cellStyle name="Vírgula 7 8 4 3 3" xfId="50524" xr:uid="{00000000-0005-0000-0000-00005AC50000}"/>
    <cellStyle name="Vírgula 7 8 4 4" xfId="50525" xr:uid="{00000000-0005-0000-0000-00005BC50000}"/>
    <cellStyle name="Vírgula 7 8 4 5" xfId="50526" xr:uid="{00000000-0005-0000-0000-00005CC50000}"/>
    <cellStyle name="Vírgula 7 8 4 6" xfId="50527" xr:uid="{00000000-0005-0000-0000-00005DC50000}"/>
    <cellStyle name="Vírgula 7 8 5" xfId="50528" xr:uid="{00000000-0005-0000-0000-00005EC50000}"/>
    <cellStyle name="Vírgula 7 8 5 2" xfId="50529" xr:uid="{00000000-0005-0000-0000-00005FC50000}"/>
    <cellStyle name="Vírgula 7 8 5 3" xfId="50530" xr:uid="{00000000-0005-0000-0000-000060C50000}"/>
    <cellStyle name="Vírgula 7 8 5 4" xfId="50531" xr:uid="{00000000-0005-0000-0000-000061C50000}"/>
    <cellStyle name="Vírgula 7 8 6" xfId="50532" xr:uid="{00000000-0005-0000-0000-000062C50000}"/>
    <cellStyle name="Vírgula 7 8 6 2" xfId="50533" xr:uid="{00000000-0005-0000-0000-000063C50000}"/>
    <cellStyle name="Vírgula 7 8 6 3" xfId="50534" xr:uid="{00000000-0005-0000-0000-000064C50000}"/>
    <cellStyle name="Vírgula 7 8 6 4" xfId="50535" xr:uid="{00000000-0005-0000-0000-000065C50000}"/>
    <cellStyle name="Vírgula 7 8 7" xfId="50536" xr:uid="{00000000-0005-0000-0000-000066C50000}"/>
    <cellStyle name="Vírgula 7 8 7 2" xfId="50537" xr:uid="{00000000-0005-0000-0000-000067C50000}"/>
    <cellStyle name="Vírgula 7 8 7 3" xfId="50538" xr:uid="{00000000-0005-0000-0000-000068C50000}"/>
    <cellStyle name="Vírgula 7 8 7 4" xfId="50539" xr:uid="{00000000-0005-0000-0000-000069C50000}"/>
    <cellStyle name="Vírgula 7 8 8" xfId="50540" xr:uid="{00000000-0005-0000-0000-00006AC50000}"/>
    <cellStyle name="Vírgula 7 8 8 2" xfId="50541" xr:uid="{00000000-0005-0000-0000-00006BC50000}"/>
    <cellStyle name="Vírgula 7 8 8 3" xfId="50542" xr:uid="{00000000-0005-0000-0000-00006CC50000}"/>
    <cellStyle name="Vírgula 7 8 9" xfId="50543" xr:uid="{00000000-0005-0000-0000-00006DC50000}"/>
    <cellStyle name="Vírgula 7 9" xfId="50544" xr:uid="{00000000-0005-0000-0000-00006EC50000}"/>
    <cellStyle name="Vírgula 7 9 10" xfId="50545" xr:uid="{00000000-0005-0000-0000-00006FC50000}"/>
    <cellStyle name="Vírgula 7 9 11" xfId="50546" xr:uid="{00000000-0005-0000-0000-000070C50000}"/>
    <cellStyle name="Vírgula 7 9 2" xfId="50547" xr:uid="{00000000-0005-0000-0000-000071C50000}"/>
    <cellStyle name="Vírgula 7 9 2 10" xfId="50548" xr:uid="{00000000-0005-0000-0000-000072C50000}"/>
    <cellStyle name="Vírgula 7 9 2 2" xfId="50549" xr:uid="{00000000-0005-0000-0000-000073C50000}"/>
    <cellStyle name="Vírgula 7 9 2 2 2" xfId="50550" xr:uid="{00000000-0005-0000-0000-000074C50000}"/>
    <cellStyle name="Vírgula 7 9 2 2 2 2" xfId="50551" xr:uid="{00000000-0005-0000-0000-000075C50000}"/>
    <cellStyle name="Vírgula 7 9 2 2 2 2 2" xfId="50552" xr:uid="{00000000-0005-0000-0000-000076C50000}"/>
    <cellStyle name="Vírgula 7 9 2 2 2 2 3" xfId="50553" xr:uid="{00000000-0005-0000-0000-000077C50000}"/>
    <cellStyle name="Vírgula 7 9 2 2 2 2 4" xfId="50554" xr:uid="{00000000-0005-0000-0000-000078C50000}"/>
    <cellStyle name="Vírgula 7 9 2 2 2 3" xfId="50555" xr:uid="{00000000-0005-0000-0000-000079C50000}"/>
    <cellStyle name="Vírgula 7 9 2 2 2 3 2" xfId="50556" xr:uid="{00000000-0005-0000-0000-00007AC50000}"/>
    <cellStyle name="Vírgula 7 9 2 2 2 3 3" xfId="50557" xr:uid="{00000000-0005-0000-0000-00007BC50000}"/>
    <cellStyle name="Vírgula 7 9 2 2 2 4" xfId="50558" xr:uid="{00000000-0005-0000-0000-00007CC50000}"/>
    <cellStyle name="Vírgula 7 9 2 2 2 5" xfId="50559" xr:uid="{00000000-0005-0000-0000-00007DC50000}"/>
    <cellStyle name="Vírgula 7 9 2 2 2 6" xfId="50560" xr:uid="{00000000-0005-0000-0000-00007EC50000}"/>
    <cellStyle name="Vírgula 7 9 2 2 3" xfId="50561" xr:uid="{00000000-0005-0000-0000-00007FC50000}"/>
    <cellStyle name="Vírgula 7 9 2 2 3 2" xfId="50562" xr:uid="{00000000-0005-0000-0000-000080C50000}"/>
    <cellStyle name="Vírgula 7 9 2 2 3 3" xfId="50563" xr:uid="{00000000-0005-0000-0000-000081C50000}"/>
    <cellStyle name="Vírgula 7 9 2 2 3 4" xfId="50564" xr:uid="{00000000-0005-0000-0000-000082C50000}"/>
    <cellStyle name="Vírgula 7 9 2 2 4" xfId="50565" xr:uid="{00000000-0005-0000-0000-000083C50000}"/>
    <cellStyle name="Vírgula 7 9 2 2 4 2" xfId="50566" xr:uid="{00000000-0005-0000-0000-000084C50000}"/>
    <cellStyle name="Vírgula 7 9 2 2 4 3" xfId="50567" xr:uid="{00000000-0005-0000-0000-000085C50000}"/>
    <cellStyle name="Vírgula 7 9 2 2 4 4" xfId="50568" xr:uid="{00000000-0005-0000-0000-000086C50000}"/>
    <cellStyle name="Vírgula 7 9 2 2 5" xfId="50569" xr:uid="{00000000-0005-0000-0000-000087C50000}"/>
    <cellStyle name="Vírgula 7 9 2 2 5 2" xfId="50570" xr:uid="{00000000-0005-0000-0000-000088C50000}"/>
    <cellStyle name="Vírgula 7 9 2 2 5 3" xfId="50571" xr:uid="{00000000-0005-0000-0000-000089C50000}"/>
    <cellStyle name="Vírgula 7 9 2 2 5 4" xfId="50572" xr:uid="{00000000-0005-0000-0000-00008AC50000}"/>
    <cellStyle name="Vírgula 7 9 2 2 6" xfId="50573" xr:uid="{00000000-0005-0000-0000-00008BC50000}"/>
    <cellStyle name="Vírgula 7 9 2 2 6 2" xfId="50574" xr:uid="{00000000-0005-0000-0000-00008CC50000}"/>
    <cellStyle name="Vírgula 7 9 2 2 6 3" xfId="50575" xr:uid="{00000000-0005-0000-0000-00008DC50000}"/>
    <cellStyle name="Vírgula 7 9 2 2 7" xfId="50576" xr:uid="{00000000-0005-0000-0000-00008EC50000}"/>
    <cellStyle name="Vírgula 7 9 2 2 8" xfId="50577" xr:uid="{00000000-0005-0000-0000-00008FC50000}"/>
    <cellStyle name="Vírgula 7 9 2 2 9" xfId="50578" xr:uid="{00000000-0005-0000-0000-000090C50000}"/>
    <cellStyle name="Vírgula 7 9 2 3" xfId="50579" xr:uid="{00000000-0005-0000-0000-000091C50000}"/>
    <cellStyle name="Vírgula 7 9 2 3 2" xfId="50580" xr:uid="{00000000-0005-0000-0000-000092C50000}"/>
    <cellStyle name="Vírgula 7 9 2 3 2 2" xfId="50581" xr:uid="{00000000-0005-0000-0000-000093C50000}"/>
    <cellStyle name="Vírgula 7 9 2 3 2 3" xfId="50582" xr:uid="{00000000-0005-0000-0000-000094C50000}"/>
    <cellStyle name="Vírgula 7 9 2 3 2 4" xfId="50583" xr:uid="{00000000-0005-0000-0000-000095C50000}"/>
    <cellStyle name="Vírgula 7 9 2 3 3" xfId="50584" xr:uid="{00000000-0005-0000-0000-000096C50000}"/>
    <cellStyle name="Vírgula 7 9 2 3 3 2" xfId="50585" xr:uid="{00000000-0005-0000-0000-000097C50000}"/>
    <cellStyle name="Vírgula 7 9 2 3 3 3" xfId="50586" xr:uid="{00000000-0005-0000-0000-000098C50000}"/>
    <cellStyle name="Vírgula 7 9 2 3 4" xfId="50587" xr:uid="{00000000-0005-0000-0000-000099C50000}"/>
    <cellStyle name="Vírgula 7 9 2 3 5" xfId="50588" xr:uid="{00000000-0005-0000-0000-00009AC50000}"/>
    <cellStyle name="Vírgula 7 9 2 3 6" xfId="50589" xr:uid="{00000000-0005-0000-0000-00009BC50000}"/>
    <cellStyle name="Vírgula 7 9 2 4" xfId="50590" xr:uid="{00000000-0005-0000-0000-00009CC50000}"/>
    <cellStyle name="Vírgula 7 9 2 4 2" xfId="50591" xr:uid="{00000000-0005-0000-0000-00009DC50000}"/>
    <cellStyle name="Vírgula 7 9 2 4 3" xfId="50592" xr:uid="{00000000-0005-0000-0000-00009EC50000}"/>
    <cellStyle name="Vírgula 7 9 2 4 4" xfId="50593" xr:uid="{00000000-0005-0000-0000-00009FC50000}"/>
    <cellStyle name="Vírgula 7 9 2 5" xfId="50594" xr:uid="{00000000-0005-0000-0000-0000A0C50000}"/>
    <cellStyle name="Vírgula 7 9 2 5 2" xfId="50595" xr:uid="{00000000-0005-0000-0000-0000A1C50000}"/>
    <cellStyle name="Vírgula 7 9 2 5 3" xfId="50596" xr:uid="{00000000-0005-0000-0000-0000A2C50000}"/>
    <cellStyle name="Vírgula 7 9 2 5 4" xfId="50597" xr:uid="{00000000-0005-0000-0000-0000A3C50000}"/>
    <cellStyle name="Vírgula 7 9 2 6" xfId="50598" xr:uid="{00000000-0005-0000-0000-0000A4C50000}"/>
    <cellStyle name="Vírgula 7 9 2 6 2" xfId="50599" xr:uid="{00000000-0005-0000-0000-0000A5C50000}"/>
    <cellStyle name="Vírgula 7 9 2 6 3" xfId="50600" xr:uid="{00000000-0005-0000-0000-0000A6C50000}"/>
    <cellStyle name="Vírgula 7 9 2 6 4" xfId="50601" xr:uid="{00000000-0005-0000-0000-0000A7C50000}"/>
    <cellStyle name="Vírgula 7 9 2 7" xfId="50602" xr:uid="{00000000-0005-0000-0000-0000A8C50000}"/>
    <cellStyle name="Vírgula 7 9 2 7 2" xfId="50603" xr:uid="{00000000-0005-0000-0000-0000A9C50000}"/>
    <cellStyle name="Vírgula 7 9 2 7 3" xfId="50604" xr:uid="{00000000-0005-0000-0000-0000AAC50000}"/>
    <cellStyle name="Vírgula 7 9 2 8" xfId="50605" xr:uid="{00000000-0005-0000-0000-0000ABC50000}"/>
    <cellStyle name="Vírgula 7 9 2 9" xfId="50606" xr:uid="{00000000-0005-0000-0000-0000ACC50000}"/>
    <cellStyle name="Vírgula 7 9 3" xfId="50607" xr:uid="{00000000-0005-0000-0000-0000ADC50000}"/>
    <cellStyle name="Vírgula 7 9 3 2" xfId="50608" xr:uid="{00000000-0005-0000-0000-0000AEC50000}"/>
    <cellStyle name="Vírgula 7 9 3 2 2" xfId="50609" xr:uid="{00000000-0005-0000-0000-0000AFC50000}"/>
    <cellStyle name="Vírgula 7 9 3 2 2 2" xfId="50610" xr:uid="{00000000-0005-0000-0000-0000B0C50000}"/>
    <cellStyle name="Vírgula 7 9 3 2 2 3" xfId="50611" xr:uid="{00000000-0005-0000-0000-0000B1C50000}"/>
    <cellStyle name="Vírgula 7 9 3 2 2 4" xfId="50612" xr:uid="{00000000-0005-0000-0000-0000B2C50000}"/>
    <cellStyle name="Vírgula 7 9 3 2 3" xfId="50613" xr:uid="{00000000-0005-0000-0000-0000B3C50000}"/>
    <cellStyle name="Vírgula 7 9 3 2 3 2" xfId="50614" xr:uid="{00000000-0005-0000-0000-0000B4C50000}"/>
    <cellStyle name="Vírgula 7 9 3 2 3 3" xfId="50615" xr:uid="{00000000-0005-0000-0000-0000B5C50000}"/>
    <cellStyle name="Vírgula 7 9 3 2 4" xfId="50616" xr:uid="{00000000-0005-0000-0000-0000B6C50000}"/>
    <cellStyle name="Vírgula 7 9 3 2 5" xfId="50617" xr:uid="{00000000-0005-0000-0000-0000B7C50000}"/>
    <cellStyle name="Vírgula 7 9 3 2 6" xfId="50618" xr:uid="{00000000-0005-0000-0000-0000B8C50000}"/>
    <cellStyle name="Vírgula 7 9 3 3" xfId="50619" xr:uid="{00000000-0005-0000-0000-0000B9C50000}"/>
    <cellStyle name="Vírgula 7 9 3 3 2" xfId="50620" xr:uid="{00000000-0005-0000-0000-0000BAC50000}"/>
    <cellStyle name="Vírgula 7 9 3 3 3" xfId="50621" xr:uid="{00000000-0005-0000-0000-0000BBC50000}"/>
    <cellStyle name="Vírgula 7 9 3 3 4" xfId="50622" xr:uid="{00000000-0005-0000-0000-0000BCC50000}"/>
    <cellStyle name="Vírgula 7 9 3 4" xfId="50623" xr:uid="{00000000-0005-0000-0000-0000BDC50000}"/>
    <cellStyle name="Vírgula 7 9 3 4 2" xfId="50624" xr:uid="{00000000-0005-0000-0000-0000BEC50000}"/>
    <cellStyle name="Vírgula 7 9 3 4 3" xfId="50625" xr:uid="{00000000-0005-0000-0000-0000BFC50000}"/>
    <cellStyle name="Vírgula 7 9 3 4 4" xfId="50626" xr:uid="{00000000-0005-0000-0000-0000C0C50000}"/>
    <cellStyle name="Vírgula 7 9 3 5" xfId="50627" xr:uid="{00000000-0005-0000-0000-0000C1C50000}"/>
    <cellStyle name="Vírgula 7 9 3 5 2" xfId="50628" xr:uid="{00000000-0005-0000-0000-0000C2C50000}"/>
    <cellStyle name="Vírgula 7 9 3 5 3" xfId="50629" xr:uid="{00000000-0005-0000-0000-0000C3C50000}"/>
    <cellStyle name="Vírgula 7 9 3 5 4" xfId="50630" xr:uid="{00000000-0005-0000-0000-0000C4C50000}"/>
    <cellStyle name="Vírgula 7 9 3 6" xfId="50631" xr:uid="{00000000-0005-0000-0000-0000C5C50000}"/>
    <cellStyle name="Vírgula 7 9 3 6 2" xfId="50632" xr:uid="{00000000-0005-0000-0000-0000C6C50000}"/>
    <cellStyle name="Vírgula 7 9 3 6 3" xfId="50633" xr:uid="{00000000-0005-0000-0000-0000C7C50000}"/>
    <cellStyle name="Vírgula 7 9 3 7" xfId="50634" xr:uid="{00000000-0005-0000-0000-0000C8C50000}"/>
    <cellStyle name="Vírgula 7 9 3 8" xfId="50635" xr:uid="{00000000-0005-0000-0000-0000C9C50000}"/>
    <cellStyle name="Vírgula 7 9 3 9" xfId="50636" xr:uid="{00000000-0005-0000-0000-0000CAC50000}"/>
    <cellStyle name="Vírgula 7 9 4" xfId="50637" xr:uid="{00000000-0005-0000-0000-0000CBC50000}"/>
    <cellStyle name="Vírgula 7 9 4 2" xfId="50638" xr:uid="{00000000-0005-0000-0000-0000CCC50000}"/>
    <cellStyle name="Vírgula 7 9 4 2 2" xfId="50639" xr:uid="{00000000-0005-0000-0000-0000CDC50000}"/>
    <cellStyle name="Vírgula 7 9 4 2 3" xfId="50640" xr:uid="{00000000-0005-0000-0000-0000CEC50000}"/>
    <cellStyle name="Vírgula 7 9 4 2 4" xfId="50641" xr:uid="{00000000-0005-0000-0000-0000CFC50000}"/>
    <cellStyle name="Vírgula 7 9 4 3" xfId="50642" xr:uid="{00000000-0005-0000-0000-0000D0C50000}"/>
    <cellStyle name="Vírgula 7 9 4 3 2" xfId="50643" xr:uid="{00000000-0005-0000-0000-0000D1C50000}"/>
    <cellStyle name="Vírgula 7 9 4 3 3" xfId="50644" xr:uid="{00000000-0005-0000-0000-0000D2C50000}"/>
    <cellStyle name="Vírgula 7 9 4 4" xfId="50645" xr:uid="{00000000-0005-0000-0000-0000D3C50000}"/>
    <cellStyle name="Vírgula 7 9 4 5" xfId="50646" xr:uid="{00000000-0005-0000-0000-0000D4C50000}"/>
    <cellStyle name="Vírgula 7 9 4 6" xfId="50647" xr:uid="{00000000-0005-0000-0000-0000D5C50000}"/>
    <cellStyle name="Vírgula 7 9 5" xfId="50648" xr:uid="{00000000-0005-0000-0000-0000D6C50000}"/>
    <cellStyle name="Vírgula 7 9 5 2" xfId="50649" xr:uid="{00000000-0005-0000-0000-0000D7C50000}"/>
    <cellStyle name="Vírgula 7 9 5 3" xfId="50650" xr:uid="{00000000-0005-0000-0000-0000D8C50000}"/>
    <cellStyle name="Vírgula 7 9 5 4" xfId="50651" xr:uid="{00000000-0005-0000-0000-0000D9C50000}"/>
    <cellStyle name="Vírgula 7 9 6" xfId="50652" xr:uid="{00000000-0005-0000-0000-0000DAC50000}"/>
    <cellStyle name="Vírgula 7 9 6 2" xfId="50653" xr:uid="{00000000-0005-0000-0000-0000DBC50000}"/>
    <cellStyle name="Vírgula 7 9 6 3" xfId="50654" xr:uid="{00000000-0005-0000-0000-0000DCC50000}"/>
    <cellStyle name="Vírgula 7 9 6 4" xfId="50655" xr:uid="{00000000-0005-0000-0000-0000DDC50000}"/>
    <cellStyle name="Vírgula 7 9 7" xfId="50656" xr:uid="{00000000-0005-0000-0000-0000DEC50000}"/>
    <cellStyle name="Vírgula 7 9 7 2" xfId="50657" xr:uid="{00000000-0005-0000-0000-0000DFC50000}"/>
    <cellStyle name="Vírgula 7 9 7 3" xfId="50658" xr:uid="{00000000-0005-0000-0000-0000E0C50000}"/>
    <cellStyle name="Vírgula 7 9 7 4" xfId="50659" xr:uid="{00000000-0005-0000-0000-0000E1C50000}"/>
    <cellStyle name="Vírgula 7 9 8" xfId="50660" xr:uid="{00000000-0005-0000-0000-0000E2C50000}"/>
    <cellStyle name="Vírgula 7 9 8 2" xfId="50661" xr:uid="{00000000-0005-0000-0000-0000E3C50000}"/>
    <cellStyle name="Vírgula 7 9 8 3" xfId="50662" xr:uid="{00000000-0005-0000-0000-0000E4C50000}"/>
    <cellStyle name="Vírgula 7 9 9" xfId="50663" xr:uid="{00000000-0005-0000-0000-0000E5C50000}"/>
    <cellStyle name="Vírgula 8" xfId="185" xr:uid="{00000000-0005-0000-0000-0000E6C50000}"/>
    <cellStyle name="Vírgula 8 10" xfId="50664" xr:uid="{00000000-0005-0000-0000-0000E7C50000}"/>
    <cellStyle name="Vírgula 8 10 2" xfId="50665" xr:uid="{00000000-0005-0000-0000-0000E8C50000}"/>
    <cellStyle name="Vírgula 8 10 2 2" xfId="50666" xr:uid="{00000000-0005-0000-0000-0000E9C50000}"/>
    <cellStyle name="Vírgula 8 10 2 2 2" xfId="50667" xr:uid="{00000000-0005-0000-0000-0000EAC50000}"/>
    <cellStyle name="Vírgula 8 10 2 2 3" xfId="50668" xr:uid="{00000000-0005-0000-0000-0000EBC50000}"/>
    <cellStyle name="Vírgula 8 10 2 2 4" xfId="50669" xr:uid="{00000000-0005-0000-0000-0000ECC50000}"/>
    <cellStyle name="Vírgula 8 10 2 3" xfId="50670" xr:uid="{00000000-0005-0000-0000-0000EDC50000}"/>
    <cellStyle name="Vírgula 8 10 2 3 2" xfId="50671" xr:uid="{00000000-0005-0000-0000-0000EEC50000}"/>
    <cellStyle name="Vírgula 8 10 2 3 3" xfId="50672" xr:uid="{00000000-0005-0000-0000-0000EFC50000}"/>
    <cellStyle name="Vírgula 8 10 2 4" xfId="50673" xr:uid="{00000000-0005-0000-0000-0000F0C50000}"/>
    <cellStyle name="Vírgula 8 10 2 5" xfId="50674" xr:uid="{00000000-0005-0000-0000-0000F1C50000}"/>
    <cellStyle name="Vírgula 8 10 2 6" xfId="50675" xr:uid="{00000000-0005-0000-0000-0000F2C50000}"/>
    <cellStyle name="Vírgula 8 10 3" xfId="50676" xr:uid="{00000000-0005-0000-0000-0000F3C50000}"/>
    <cellStyle name="Vírgula 8 10 3 2" xfId="50677" xr:uid="{00000000-0005-0000-0000-0000F4C50000}"/>
    <cellStyle name="Vírgula 8 10 3 3" xfId="50678" xr:uid="{00000000-0005-0000-0000-0000F5C50000}"/>
    <cellStyle name="Vírgula 8 10 3 4" xfId="50679" xr:uid="{00000000-0005-0000-0000-0000F6C50000}"/>
    <cellStyle name="Vírgula 8 10 4" xfId="50680" xr:uid="{00000000-0005-0000-0000-0000F7C50000}"/>
    <cellStyle name="Vírgula 8 10 4 2" xfId="50681" xr:uid="{00000000-0005-0000-0000-0000F8C50000}"/>
    <cellStyle name="Vírgula 8 10 4 3" xfId="50682" xr:uid="{00000000-0005-0000-0000-0000F9C50000}"/>
    <cellStyle name="Vírgula 8 10 4 4" xfId="50683" xr:uid="{00000000-0005-0000-0000-0000FAC50000}"/>
    <cellStyle name="Vírgula 8 10 5" xfId="50684" xr:uid="{00000000-0005-0000-0000-0000FBC50000}"/>
    <cellStyle name="Vírgula 8 10 5 2" xfId="50685" xr:uid="{00000000-0005-0000-0000-0000FCC50000}"/>
    <cellStyle name="Vírgula 8 10 5 3" xfId="50686" xr:uid="{00000000-0005-0000-0000-0000FDC50000}"/>
    <cellStyle name="Vírgula 8 10 5 4" xfId="50687" xr:uid="{00000000-0005-0000-0000-0000FEC50000}"/>
    <cellStyle name="Vírgula 8 10 6" xfId="50688" xr:uid="{00000000-0005-0000-0000-0000FFC50000}"/>
    <cellStyle name="Vírgula 8 10 6 2" xfId="50689" xr:uid="{00000000-0005-0000-0000-000000C60000}"/>
    <cellStyle name="Vírgula 8 10 6 3" xfId="50690" xr:uid="{00000000-0005-0000-0000-000001C60000}"/>
    <cellStyle name="Vírgula 8 10 7" xfId="50691" xr:uid="{00000000-0005-0000-0000-000002C60000}"/>
    <cellStyle name="Vírgula 8 10 8" xfId="50692" xr:uid="{00000000-0005-0000-0000-000003C60000}"/>
    <cellStyle name="Vírgula 8 10 9" xfId="50693" xr:uid="{00000000-0005-0000-0000-000004C60000}"/>
    <cellStyle name="Vírgula 8 11" xfId="50694" xr:uid="{00000000-0005-0000-0000-000005C60000}"/>
    <cellStyle name="Vírgula 8 11 2" xfId="50695" xr:uid="{00000000-0005-0000-0000-000006C60000}"/>
    <cellStyle name="Vírgula 8 11 2 2" xfId="50696" xr:uid="{00000000-0005-0000-0000-000007C60000}"/>
    <cellStyle name="Vírgula 8 11 2 2 2" xfId="50697" xr:uid="{00000000-0005-0000-0000-000008C60000}"/>
    <cellStyle name="Vírgula 8 11 2 2 3" xfId="50698" xr:uid="{00000000-0005-0000-0000-000009C60000}"/>
    <cellStyle name="Vírgula 8 11 2 2 4" xfId="50699" xr:uid="{00000000-0005-0000-0000-00000AC60000}"/>
    <cellStyle name="Vírgula 8 11 2 3" xfId="50700" xr:uid="{00000000-0005-0000-0000-00000BC60000}"/>
    <cellStyle name="Vírgula 8 11 2 3 2" xfId="50701" xr:uid="{00000000-0005-0000-0000-00000CC60000}"/>
    <cellStyle name="Vírgula 8 11 2 3 3" xfId="50702" xr:uid="{00000000-0005-0000-0000-00000DC60000}"/>
    <cellStyle name="Vírgula 8 11 2 4" xfId="50703" xr:uid="{00000000-0005-0000-0000-00000EC60000}"/>
    <cellStyle name="Vírgula 8 11 2 5" xfId="50704" xr:uid="{00000000-0005-0000-0000-00000FC60000}"/>
    <cellStyle name="Vírgula 8 11 2 6" xfId="50705" xr:uid="{00000000-0005-0000-0000-000010C60000}"/>
    <cellStyle name="Vírgula 8 11 3" xfId="50706" xr:uid="{00000000-0005-0000-0000-000011C60000}"/>
    <cellStyle name="Vírgula 8 11 3 2" xfId="50707" xr:uid="{00000000-0005-0000-0000-000012C60000}"/>
    <cellStyle name="Vírgula 8 11 3 3" xfId="50708" xr:uid="{00000000-0005-0000-0000-000013C60000}"/>
    <cellStyle name="Vírgula 8 11 3 4" xfId="50709" xr:uid="{00000000-0005-0000-0000-000014C60000}"/>
    <cellStyle name="Vírgula 8 11 4" xfId="50710" xr:uid="{00000000-0005-0000-0000-000015C60000}"/>
    <cellStyle name="Vírgula 8 11 4 2" xfId="50711" xr:uid="{00000000-0005-0000-0000-000016C60000}"/>
    <cellStyle name="Vírgula 8 11 4 3" xfId="50712" xr:uid="{00000000-0005-0000-0000-000017C60000}"/>
    <cellStyle name="Vírgula 8 11 4 4" xfId="50713" xr:uid="{00000000-0005-0000-0000-000018C60000}"/>
    <cellStyle name="Vírgula 8 11 5" xfId="50714" xr:uid="{00000000-0005-0000-0000-000019C60000}"/>
    <cellStyle name="Vírgula 8 11 5 2" xfId="50715" xr:uid="{00000000-0005-0000-0000-00001AC60000}"/>
    <cellStyle name="Vírgula 8 11 5 3" xfId="50716" xr:uid="{00000000-0005-0000-0000-00001BC60000}"/>
    <cellStyle name="Vírgula 8 11 5 4" xfId="50717" xr:uid="{00000000-0005-0000-0000-00001CC60000}"/>
    <cellStyle name="Vírgula 8 11 6" xfId="50718" xr:uid="{00000000-0005-0000-0000-00001DC60000}"/>
    <cellStyle name="Vírgula 8 11 6 2" xfId="50719" xr:uid="{00000000-0005-0000-0000-00001EC60000}"/>
    <cellStyle name="Vírgula 8 11 6 3" xfId="50720" xr:uid="{00000000-0005-0000-0000-00001FC60000}"/>
    <cellStyle name="Vírgula 8 11 7" xfId="50721" xr:uid="{00000000-0005-0000-0000-000020C60000}"/>
    <cellStyle name="Vírgula 8 11 8" xfId="50722" xr:uid="{00000000-0005-0000-0000-000021C60000}"/>
    <cellStyle name="Vírgula 8 11 9" xfId="50723" xr:uid="{00000000-0005-0000-0000-000022C60000}"/>
    <cellStyle name="Vírgula 8 12" xfId="50724" xr:uid="{00000000-0005-0000-0000-000023C60000}"/>
    <cellStyle name="Vírgula 8 12 2" xfId="50725" xr:uid="{00000000-0005-0000-0000-000024C60000}"/>
    <cellStyle name="Vírgula 8 12 2 2" xfId="50726" xr:uid="{00000000-0005-0000-0000-000025C60000}"/>
    <cellStyle name="Vírgula 8 12 2 2 2" xfId="50727" xr:uid="{00000000-0005-0000-0000-000026C60000}"/>
    <cellStyle name="Vírgula 8 12 2 2 3" xfId="50728" xr:uid="{00000000-0005-0000-0000-000027C60000}"/>
    <cellStyle name="Vírgula 8 12 2 2 4" xfId="50729" xr:uid="{00000000-0005-0000-0000-000028C60000}"/>
    <cellStyle name="Vírgula 8 12 2 3" xfId="50730" xr:uid="{00000000-0005-0000-0000-000029C60000}"/>
    <cellStyle name="Vírgula 8 12 2 3 2" xfId="50731" xr:uid="{00000000-0005-0000-0000-00002AC60000}"/>
    <cellStyle name="Vírgula 8 12 2 3 3" xfId="50732" xr:uid="{00000000-0005-0000-0000-00002BC60000}"/>
    <cellStyle name="Vírgula 8 12 2 4" xfId="50733" xr:uid="{00000000-0005-0000-0000-00002CC60000}"/>
    <cellStyle name="Vírgula 8 12 2 5" xfId="50734" xr:uid="{00000000-0005-0000-0000-00002DC60000}"/>
    <cellStyle name="Vírgula 8 12 2 6" xfId="50735" xr:uid="{00000000-0005-0000-0000-00002EC60000}"/>
    <cellStyle name="Vírgula 8 12 3" xfId="50736" xr:uid="{00000000-0005-0000-0000-00002FC60000}"/>
    <cellStyle name="Vírgula 8 12 3 2" xfId="50737" xr:uid="{00000000-0005-0000-0000-000030C60000}"/>
    <cellStyle name="Vírgula 8 12 3 3" xfId="50738" xr:uid="{00000000-0005-0000-0000-000031C60000}"/>
    <cellStyle name="Vírgula 8 12 3 4" xfId="50739" xr:uid="{00000000-0005-0000-0000-000032C60000}"/>
    <cellStyle name="Vírgula 8 12 4" xfId="50740" xr:uid="{00000000-0005-0000-0000-000033C60000}"/>
    <cellStyle name="Vírgula 8 12 4 2" xfId="50741" xr:uid="{00000000-0005-0000-0000-000034C60000}"/>
    <cellStyle name="Vírgula 8 12 4 3" xfId="50742" xr:uid="{00000000-0005-0000-0000-000035C60000}"/>
    <cellStyle name="Vírgula 8 12 4 4" xfId="50743" xr:uid="{00000000-0005-0000-0000-000036C60000}"/>
    <cellStyle name="Vírgula 8 12 5" xfId="50744" xr:uid="{00000000-0005-0000-0000-000037C60000}"/>
    <cellStyle name="Vírgula 8 12 5 2" xfId="50745" xr:uid="{00000000-0005-0000-0000-000038C60000}"/>
    <cellStyle name="Vírgula 8 12 5 3" xfId="50746" xr:uid="{00000000-0005-0000-0000-000039C60000}"/>
    <cellStyle name="Vírgula 8 12 5 4" xfId="50747" xr:uid="{00000000-0005-0000-0000-00003AC60000}"/>
    <cellStyle name="Vírgula 8 12 6" xfId="50748" xr:uid="{00000000-0005-0000-0000-00003BC60000}"/>
    <cellStyle name="Vírgula 8 12 6 2" xfId="50749" xr:uid="{00000000-0005-0000-0000-00003CC60000}"/>
    <cellStyle name="Vírgula 8 12 6 3" xfId="50750" xr:uid="{00000000-0005-0000-0000-00003DC60000}"/>
    <cellStyle name="Vírgula 8 12 7" xfId="50751" xr:uid="{00000000-0005-0000-0000-00003EC60000}"/>
    <cellStyle name="Vírgula 8 12 8" xfId="50752" xr:uid="{00000000-0005-0000-0000-00003FC60000}"/>
    <cellStyle name="Vírgula 8 12 9" xfId="50753" xr:uid="{00000000-0005-0000-0000-000040C60000}"/>
    <cellStyle name="Vírgula 8 13" xfId="50754" xr:uid="{00000000-0005-0000-0000-000041C60000}"/>
    <cellStyle name="Vírgula 8 13 2" xfId="50755" xr:uid="{00000000-0005-0000-0000-000042C60000}"/>
    <cellStyle name="Vírgula 8 13 2 2" xfId="50756" xr:uid="{00000000-0005-0000-0000-000043C60000}"/>
    <cellStyle name="Vírgula 8 13 2 2 2" xfId="50757" xr:uid="{00000000-0005-0000-0000-000044C60000}"/>
    <cellStyle name="Vírgula 8 13 2 2 3" xfId="50758" xr:uid="{00000000-0005-0000-0000-000045C60000}"/>
    <cellStyle name="Vírgula 8 13 2 2 4" xfId="50759" xr:uid="{00000000-0005-0000-0000-000046C60000}"/>
    <cellStyle name="Vírgula 8 13 2 3" xfId="50760" xr:uid="{00000000-0005-0000-0000-000047C60000}"/>
    <cellStyle name="Vírgula 8 13 2 3 2" xfId="50761" xr:uid="{00000000-0005-0000-0000-000048C60000}"/>
    <cellStyle name="Vírgula 8 13 2 3 3" xfId="50762" xr:uid="{00000000-0005-0000-0000-000049C60000}"/>
    <cellStyle name="Vírgula 8 13 2 4" xfId="50763" xr:uid="{00000000-0005-0000-0000-00004AC60000}"/>
    <cellStyle name="Vírgula 8 13 2 5" xfId="50764" xr:uid="{00000000-0005-0000-0000-00004BC60000}"/>
    <cellStyle name="Vírgula 8 13 2 6" xfId="50765" xr:uid="{00000000-0005-0000-0000-00004CC60000}"/>
    <cellStyle name="Vírgula 8 13 3" xfId="50766" xr:uid="{00000000-0005-0000-0000-00004DC60000}"/>
    <cellStyle name="Vírgula 8 13 3 2" xfId="50767" xr:uid="{00000000-0005-0000-0000-00004EC60000}"/>
    <cellStyle name="Vírgula 8 13 3 3" xfId="50768" xr:uid="{00000000-0005-0000-0000-00004FC60000}"/>
    <cellStyle name="Vírgula 8 13 3 4" xfId="50769" xr:uid="{00000000-0005-0000-0000-000050C60000}"/>
    <cellStyle name="Vírgula 8 13 4" xfId="50770" xr:uid="{00000000-0005-0000-0000-000051C60000}"/>
    <cellStyle name="Vírgula 8 13 4 2" xfId="50771" xr:uid="{00000000-0005-0000-0000-000052C60000}"/>
    <cellStyle name="Vírgula 8 13 4 3" xfId="50772" xr:uid="{00000000-0005-0000-0000-000053C60000}"/>
    <cellStyle name="Vírgula 8 13 4 4" xfId="50773" xr:uid="{00000000-0005-0000-0000-000054C60000}"/>
    <cellStyle name="Vírgula 8 13 5" xfId="50774" xr:uid="{00000000-0005-0000-0000-000055C60000}"/>
    <cellStyle name="Vírgula 8 13 5 2" xfId="50775" xr:uid="{00000000-0005-0000-0000-000056C60000}"/>
    <cellStyle name="Vírgula 8 13 5 3" xfId="50776" xr:uid="{00000000-0005-0000-0000-000057C60000}"/>
    <cellStyle name="Vírgula 8 13 6" xfId="50777" xr:uid="{00000000-0005-0000-0000-000058C60000}"/>
    <cellStyle name="Vírgula 8 13 7" xfId="50778" xr:uid="{00000000-0005-0000-0000-000059C60000}"/>
    <cellStyle name="Vírgula 8 13 8" xfId="50779" xr:uid="{00000000-0005-0000-0000-00005AC60000}"/>
    <cellStyle name="Vírgula 8 14" xfId="50780" xr:uid="{00000000-0005-0000-0000-00005BC60000}"/>
    <cellStyle name="Vírgula 8 14 2" xfId="50781" xr:uid="{00000000-0005-0000-0000-00005CC60000}"/>
    <cellStyle name="Vírgula 8 14 2 2" xfId="50782" xr:uid="{00000000-0005-0000-0000-00005DC60000}"/>
    <cellStyle name="Vírgula 8 14 2 3" xfId="50783" xr:uid="{00000000-0005-0000-0000-00005EC60000}"/>
    <cellStyle name="Vírgula 8 14 2 4" xfId="50784" xr:uid="{00000000-0005-0000-0000-00005FC60000}"/>
    <cellStyle name="Vírgula 8 14 3" xfId="50785" xr:uid="{00000000-0005-0000-0000-000060C60000}"/>
    <cellStyle name="Vírgula 8 14 3 2" xfId="50786" xr:uid="{00000000-0005-0000-0000-000061C60000}"/>
    <cellStyle name="Vírgula 8 14 3 3" xfId="50787" xr:uid="{00000000-0005-0000-0000-000062C60000}"/>
    <cellStyle name="Vírgula 8 14 3 4" xfId="50788" xr:uid="{00000000-0005-0000-0000-000063C60000}"/>
    <cellStyle name="Vírgula 8 14 4" xfId="50789" xr:uid="{00000000-0005-0000-0000-000064C60000}"/>
    <cellStyle name="Vírgula 8 14 4 2" xfId="50790" xr:uid="{00000000-0005-0000-0000-000065C60000}"/>
    <cellStyle name="Vírgula 8 14 4 3" xfId="50791" xr:uid="{00000000-0005-0000-0000-000066C60000}"/>
    <cellStyle name="Vírgula 8 14 5" xfId="50792" xr:uid="{00000000-0005-0000-0000-000067C60000}"/>
    <cellStyle name="Vírgula 8 14 6" xfId="50793" xr:uid="{00000000-0005-0000-0000-000068C60000}"/>
    <cellStyle name="Vírgula 8 14 7" xfId="50794" xr:uid="{00000000-0005-0000-0000-000069C60000}"/>
    <cellStyle name="Vírgula 8 15" xfId="50795" xr:uid="{00000000-0005-0000-0000-00006AC60000}"/>
    <cellStyle name="Vírgula 8 15 2" xfId="50796" xr:uid="{00000000-0005-0000-0000-00006BC60000}"/>
    <cellStyle name="Vírgula 8 15 3" xfId="50797" xr:uid="{00000000-0005-0000-0000-00006CC60000}"/>
    <cellStyle name="Vírgula 8 15 4" xfId="50798" xr:uid="{00000000-0005-0000-0000-00006DC60000}"/>
    <cellStyle name="Vírgula 8 16" xfId="50799" xr:uid="{00000000-0005-0000-0000-00006EC60000}"/>
    <cellStyle name="Vírgula 8 16 2" xfId="50800" xr:uid="{00000000-0005-0000-0000-00006FC60000}"/>
    <cellStyle name="Vírgula 8 16 3" xfId="50801" xr:uid="{00000000-0005-0000-0000-000070C60000}"/>
    <cellStyle name="Vírgula 8 16 4" xfId="50802" xr:uid="{00000000-0005-0000-0000-000071C60000}"/>
    <cellStyle name="Vírgula 8 17" xfId="50803" xr:uid="{00000000-0005-0000-0000-000072C60000}"/>
    <cellStyle name="Vírgula 8 17 2" xfId="50804" xr:uid="{00000000-0005-0000-0000-000073C60000}"/>
    <cellStyle name="Vírgula 8 17 3" xfId="50805" xr:uid="{00000000-0005-0000-0000-000074C60000}"/>
    <cellStyle name="Vírgula 8 17 4" xfId="50806" xr:uid="{00000000-0005-0000-0000-000075C60000}"/>
    <cellStyle name="Vírgula 8 18" xfId="50807" xr:uid="{00000000-0005-0000-0000-000076C60000}"/>
    <cellStyle name="Vírgula 8 18 2" xfId="50808" xr:uid="{00000000-0005-0000-0000-000077C60000}"/>
    <cellStyle name="Vírgula 8 18 3" xfId="50809" xr:uid="{00000000-0005-0000-0000-000078C60000}"/>
    <cellStyle name="Vírgula 8 19" xfId="50810" xr:uid="{00000000-0005-0000-0000-000079C60000}"/>
    <cellStyle name="Vírgula 8 2" xfId="186" xr:uid="{00000000-0005-0000-0000-00007AC60000}"/>
    <cellStyle name="Vírgula 8 2 10" xfId="50811" xr:uid="{00000000-0005-0000-0000-00007BC60000}"/>
    <cellStyle name="Vírgula 8 2 10 2" xfId="50812" xr:uid="{00000000-0005-0000-0000-00007CC60000}"/>
    <cellStyle name="Vírgula 8 2 10 2 2" xfId="50813" xr:uid="{00000000-0005-0000-0000-00007DC60000}"/>
    <cellStyle name="Vírgula 8 2 10 2 2 2" xfId="50814" xr:uid="{00000000-0005-0000-0000-00007EC60000}"/>
    <cellStyle name="Vírgula 8 2 10 2 2 3" xfId="50815" xr:uid="{00000000-0005-0000-0000-00007FC60000}"/>
    <cellStyle name="Vírgula 8 2 10 2 2 4" xfId="50816" xr:uid="{00000000-0005-0000-0000-000080C60000}"/>
    <cellStyle name="Vírgula 8 2 10 2 3" xfId="50817" xr:uid="{00000000-0005-0000-0000-000081C60000}"/>
    <cellStyle name="Vírgula 8 2 10 2 3 2" xfId="50818" xr:uid="{00000000-0005-0000-0000-000082C60000}"/>
    <cellStyle name="Vírgula 8 2 10 2 3 3" xfId="50819" xr:uid="{00000000-0005-0000-0000-000083C60000}"/>
    <cellStyle name="Vírgula 8 2 10 2 4" xfId="50820" xr:uid="{00000000-0005-0000-0000-000084C60000}"/>
    <cellStyle name="Vírgula 8 2 10 2 5" xfId="50821" xr:uid="{00000000-0005-0000-0000-000085C60000}"/>
    <cellStyle name="Vírgula 8 2 10 2 6" xfId="50822" xr:uid="{00000000-0005-0000-0000-000086C60000}"/>
    <cellStyle name="Vírgula 8 2 10 3" xfId="50823" xr:uid="{00000000-0005-0000-0000-000087C60000}"/>
    <cellStyle name="Vírgula 8 2 10 3 2" xfId="50824" xr:uid="{00000000-0005-0000-0000-000088C60000}"/>
    <cellStyle name="Vírgula 8 2 10 3 3" xfId="50825" xr:uid="{00000000-0005-0000-0000-000089C60000}"/>
    <cellStyle name="Vírgula 8 2 10 3 4" xfId="50826" xr:uid="{00000000-0005-0000-0000-00008AC60000}"/>
    <cellStyle name="Vírgula 8 2 10 4" xfId="50827" xr:uid="{00000000-0005-0000-0000-00008BC60000}"/>
    <cellStyle name="Vírgula 8 2 10 4 2" xfId="50828" xr:uid="{00000000-0005-0000-0000-00008CC60000}"/>
    <cellStyle name="Vírgula 8 2 10 4 3" xfId="50829" xr:uid="{00000000-0005-0000-0000-00008DC60000}"/>
    <cellStyle name="Vírgula 8 2 10 4 4" xfId="50830" xr:uid="{00000000-0005-0000-0000-00008EC60000}"/>
    <cellStyle name="Vírgula 8 2 10 5" xfId="50831" xr:uid="{00000000-0005-0000-0000-00008FC60000}"/>
    <cellStyle name="Vírgula 8 2 10 5 2" xfId="50832" xr:uid="{00000000-0005-0000-0000-000090C60000}"/>
    <cellStyle name="Vírgula 8 2 10 5 3" xfId="50833" xr:uid="{00000000-0005-0000-0000-000091C60000}"/>
    <cellStyle name="Vírgula 8 2 10 5 4" xfId="50834" xr:uid="{00000000-0005-0000-0000-000092C60000}"/>
    <cellStyle name="Vírgula 8 2 10 6" xfId="50835" xr:uid="{00000000-0005-0000-0000-000093C60000}"/>
    <cellStyle name="Vírgula 8 2 10 6 2" xfId="50836" xr:uid="{00000000-0005-0000-0000-000094C60000}"/>
    <cellStyle name="Vírgula 8 2 10 6 3" xfId="50837" xr:uid="{00000000-0005-0000-0000-000095C60000}"/>
    <cellStyle name="Vírgula 8 2 10 7" xfId="50838" xr:uid="{00000000-0005-0000-0000-000096C60000}"/>
    <cellStyle name="Vírgula 8 2 10 8" xfId="50839" xr:uid="{00000000-0005-0000-0000-000097C60000}"/>
    <cellStyle name="Vírgula 8 2 10 9" xfId="50840" xr:uid="{00000000-0005-0000-0000-000098C60000}"/>
    <cellStyle name="Vírgula 8 2 11" xfId="50841" xr:uid="{00000000-0005-0000-0000-000099C60000}"/>
    <cellStyle name="Vírgula 8 2 11 2" xfId="50842" xr:uid="{00000000-0005-0000-0000-00009AC60000}"/>
    <cellStyle name="Vírgula 8 2 11 2 2" xfId="50843" xr:uid="{00000000-0005-0000-0000-00009BC60000}"/>
    <cellStyle name="Vírgula 8 2 11 2 2 2" xfId="50844" xr:uid="{00000000-0005-0000-0000-00009CC60000}"/>
    <cellStyle name="Vírgula 8 2 11 2 2 3" xfId="50845" xr:uid="{00000000-0005-0000-0000-00009DC60000}"/>
    <cellStyle name="Vírgula 8 2 11 2 2 4" xfId="50846" xr:uid="{00000000-0005-0000-0000-00009EC60000}"/>
    <cellStyle name="Vírgula 8 2 11 2 3" xfId="50847" xr:uid="{00000000-0005-0000-0000-00009FC60000}"/>
    <cellStyle name="Vírgula 8 2 11 2 3 2" xfId="50848" xr:uid="{00000000-0005-0000-0000-0000A0C60000}"/>
    <cellStyle name="Vírgula 8 2 11 2 3 3" xfId="50849" xr:uid="{00000000-0005-0000-0000-0000A1C60000}"/>
    <cellStyle name="Vírgula 8 2 11 2 4" xfId="50850" xr:uid="{00000000-0005-0000-0000-0000A2C60000}"/>
    <cellStyle name="Vírgula 8 2 11 2 5" xfId="50851" xr:uid="{00000000-0005-0000-0000-0000A3C60000}"/>
    <cellStyle name="Vírgula 8 2 11 2 6" xfId="50852" xr:uid="{00000000-0005-0000-0000-0000A4C60000}"/>
    <cellStyle name="Vírgula 8 2 11 3" xfId="50853" xr:uid="{00000000-0005-0000-0000-0000A5C60000}"/>
    <cellStyle name="Vírgula 8 2 11 3 2" xfId="50854" xr:uid="{00000000-0005-0000-0000-0000A6C60000}"/>
    <cellStyle name="Vírgula 8 2 11 3 3" xfId="50855" xr:uid="{00000000-0005-0000-0000-0000A7C60000}"/>
    <cellStyle name="Vírgula 8 2 11 3 4" xfId="50856" xr:uid="{00000000-0005-0000-0000-0000A8C60000}"/>
    <cellStyle name="Vírgula 8 2 11 4" xfId="50857" xr:uid="{00000000-0005-0000-0000-0000A9C60000}"/>
    <cellStyle name="Vírgula 8 2 11 4 2" xfId="50858" xr:uid="{00000000-0005-0000-0000-0000AAC60000}"/>
    <cellStyle name="Vírgula 8 2 11 4 3" xfId="50859" xr:uid="{00000000-0005-0000-0000-0000ABC60000}"/>
    <cellStyle name="Vírgula 8 2 11 4 4" xfId="50860" xr:uid="{00000000-0005-0000-0000-0000ACC60000}"/>
    <cellStyle name="Vírgula 8 2 11 5" xfId="50861" xr:uid="{00000000-0005-0000-0000-0000ADC60000}"/>
    <cellStyle name="Vírgula 8 2 11 5 2" xfId="50862" xr:uid="{00000000-0005-0000-0000-0000AEC60000}"/>
    <cellStyle name="Vírgula 8 2 11 5 3" xfId="50863" xr:uid="{00000000-0005-0000-0000-0000AFC60000}"/>
    <cellStyle name="Vírgula 8 2 11 6" xfId="50864" xr:uid="{00000000-0005-0000-0000-0000B0C60000}"/>
    <cellStyle name="Vírgula 8 2 11 7" xfId="50865" xr:uid="{00000000-0005-0000-0000-0000B1C60000}"/>
    <cellStyle name="Vírgula 8 2 11 8" xfId="50866" xr:uid="{00000000-0005-0000-0000-0000B2C60000}"/>
    <cellStyle name="Vírgula 8 2 12" xfId="50867" xr:uid="{00000000-0005-0000-0000-0000B3C60000}"/>
    <cellStyle name="Vírgula 8 2 12 2" xfId="50868" xr:uid="{00000000-0005-0000-0000-0000B4C60000}"/>
    <cellStyle name="Vírgula 8 2 12 2 2" xfId="50869" xr:uid="{00000000-0005-0000-0000-0000B5C60000}"/>
    <cellStyle name="Vírgula 8 2 12 2 3" xfId="50870" xr:uid="{00000000-0005-0000-0000-0000B6C60000}"/>
    <cellStyle name="Vírgula 8 2 12 2 4" xfId="50871" xr:uid="{00000000-0005-0000-0000-0000B7C60000}"/>
    <cellStyle name="Vírgula 8 2 12 3" xfId="50872" xr:uid="{00000000-0005-0000-0000-0000B8C60000}"/>
    <cellStyle name="Vírgula 8 2 12 3 2" xfId="50873" xr:uid="{00000000-0005-0000-0000-0000B9C60000}"/>
    <cellStyle name="Vírgula 8 2 12 3 3" xfId="50874" xr:uid="{00000000-0005-0000-0000-0000BAC60000}"/>
    <cellStyle name="Vírgula 8 2 12 3 4" xfId="50875" xr:uid="{00000000-0005-0000-0000-0000BBC60000}"/>
    <cellStyle name="Vírgula 8 2 12 4" xfId="50876" xr:uid="{00000000-0005-0000-0000-0000BCC60000}"/>
    <cellStyle name="Vírgula 8 2 12 4 2" xfId="50877" xr:uid="{00000000-0005-0000-0000-0000BDC60000}"/>
    <cellStyle name="Vírgula 8 2 12 4 3" xfId="50878" xr:uid="{00000000-0005-0000-0000-0000BEC60000}"/>
    <cellStyle name="Vírgula 8 2 12 5" xfId="50879" xr:uid="{00000000-0005-0000-0000-0000BFC60000}"/>
    <cellStyle name="Vírgula 8 2 12 6" xfId="50880" xr:uid="{00000000-0005-0000-0000-0000C0C60000}"/>
    <cellStyle name="Vírgula 8 2 12 7" xfId="50881" xr:uid="{00000000-0005-0000-0000-0000C1C60000}"/>
    <cellStyle name="Vírgula 8 2 13" xfId="50882" xr:uid="{00000000-0005-0000-0000-0000C2C60000}"/>
    <cellStyle name="Vírgula 8 2 13 2" xfId="50883" xr:uid="{00000000-0005-0000-0000-0000C3C60000}"/>
    <cellStyle name="Vírgula 8 2 13 3" xfId="50884" xr:uid="{00000000-0005-0000-0000-0000C4C60000}"/>
    <cellStyle name="Vírgula 8 2 13 4" xfId="50885" xr:uid="{00000000-0005-0000-0000-0000C5C60000}"/>
    <cellStyle name="Vírgula 8 2 14" xfId="50886" xr:uid="{00000000-0005-0000-0000-0000C6C60000}"/>
    <cellStyle name="Vírgula 8 2 14 2" xfId="50887" xr:uid="{00000000-0005-0000-0000-0000C7C60000}"/>
    <cellStyle name="Vírgula 8 2 14 3" xfId="50888" xr:uid="{00000000-0005-0000-0000-0000C8C60000}"/>
    <cellStyle name="Vírgula 8 2 14 4" xfId="50889" xr:uid="{00000000-0005-0000-0000-0000C9C60000}"/>
    <cellStyle name="Vírgula 8 2 15" xfId="50890" xr:uid="{00000000-0005-0000-0000-0000CAC60000}"/>
    <cellStyle name="Vírgula 8 2 15 2" xfId="50891" xr:uid="{00000000-0005-0000-0000-0000CBC60000}"/>
    <cellStyle name="Vírgula 8 2 15 3" xfId="50892" xr:uid="{00000000-0005-0000-0000-0000CCC60000}"/>
    <cellStyle name="Vírgula 8 2 15 4" xfId="50893" xr:uid="{00000000-0005-0000-0000-0000CDC60000}"/>
    <cellStyle name="Vírgula 8 2 16" xfId="50894" xr:uid="{00000000-0005-0000-0000-0000CEC60000}"/>
    <cellStyle name="Vírgula 8 2 16 2" xfId="50895" xr:uid="{00000000-0005-0000-0000-0000CFC60000}"/>
    <cellStyle name="Vírgula 8 2 16 3" xfId="50896" xr:uid="{00000000-0005-0000-0000-0000D0C60000}"/>
    <cellStyle name="Vírgula 8 2 17" xfId="50897" xr:uid="{00000000-0005-0000-0000-0000D1C60000}"/>
    <cellStyle name="Vírgula 8 2 18" xfId="50898" xr:uid="{00000000-0005-0000-0000-0000D2C60000}"/>
    <cellStyle name="Vírgula 8 2 19" xfId="50899" xr:uid="{00000000-0005-0000-0000-0000D3C60000}"/>
    <cellStyle name="Vírgula 8 2 2" xfId="298" xr:uid="{00000000-0005-0000-0000-0000D4C60000}"/>
    <cellStyle name="Vírgula 8 2 2 10" xfId="50900" xr:uid="{00000000-0005-0000-0000-0000D5C60000}"/>
    <cellStyle name="Vírgula 8 2 2 10 2" xfId="50901" xr:uid="{00000000-0005-0000-0000-0000D6C60000}"/>
    <cellStyle name="Vírgula 8 2 2 10 3" xfId="50902" xr:uid="{00000000-0005-0000-0000-0000D7C60000}"/>
    <cellStyle name="Vírgula 8 2 2 10 4" xfId="50903" xr:uid="{00000000-0005-0000-0000-0000D8C60000}"/>
    <cellStyle name="Vírgula 8 2 2 11" xfId="50904" xr:uid="{00000000-0005-0000-0000-0000D9C60000}"/>
    <cellStyle name="Vírgula 8 2 2 11 2" xfId="50905" xr:uid="{00000000-0005-0000-0000-0000DAC60000}"/>
    <cellStyle name="Vírgula 8 2 2 11 3" xfId="50906" xr:uid="{00000000-0005-0000-0000-0000DBC60000}"/>
    <cellStyle name="Vírgula 8 2 2 12" xfId="50907" xr:uid="{00000000-0005-0000-0000-0000DCC60000}"/>
    <cellStyle name="Vírgula 8 2 2 13" xfId="50908" xr:uid="{00000000-0005-0000-0000-0000DDC60000}"/>
    <cellStyle name="Vírgula 8 2 2 14" xfId="50909" xr:uid="{00000000-0005-0000-0000-0000DEC60000}"/>
    <cellStyle name="Vírgula 8 2 2 2" xfId="584" xr:uid="{00000000-0005-0000-0000-0000DFC60000}"/>
    <cellStyle name="Vírgula 8 2 2 2 10" xfId="50910" xr:uid="{00000000-0005-0000-0000-0000E0C60000}"/>
    <cellStyle name="Vírgula 8 2 2 2 11" xfId="50911" xr:uid="{00000000-0005-0000-0000-0000E1C60000}"/>
    <cellStyle name="Vírgula 8 2 2 2 2" xfId="50912" xr:uid="{00000000-0005-0000-0000-0000E2C60000}"/>
    <cellStyle name="Vírgula 8 2 2 2 2 10" xfId="50913" xr:uid="{00000000-0005-0000-0000-0000E3C60000}"/>
    <cellStyle name="Vírgula 8 2 2 2 2 2" xfId="50914" xr:uid="{00000000-0005-0000-0000-0000E4C60000}"/>
    <cellStyle name="Vírgula 8 2 2 2 2 2 2" xfId="50915" xr:uid="{00000000-0005-0000-0000-0000E5C60000}"/>
    <cellStyle name="Vírgula 8 2 2 2 2 2 2 2" xfId="50916" xr:uid="{00000000-0005-0000-0000-0000E6C60000}"/>
    <cellStyle name="Vírgula 8 2 2 2 2 2 2 2 2" xfId="50917" xr:uid="{00000000-0005-0000-0000-0000E7C60000}"/>
    <cellStyle name="Vírgula 8 2 2 2 2 2 2 2 3" xfId="50918" xr:uid="{00000000-0005-0000-0000-0000E8C60000}"/>
    <cellStyle name="Vírgula 8 2 2 2 2 2 2 2 4" xfId="50919" xr:uid="{00000000-0005-0000-0000-0000E9C60000}"/>
    <cellStyle name="Vírgula 8 2 2 2 2 2 2 3" xfId="50920" xr:uid="{00000000-0005-0000-0000-0000EAC60000}"/>
    <cellStyle name="Vírgula 8 2 2 2 2 2 2 3 2" xfId="50921" xr:uid="{00000000-0005-0000-0000-0000EBC60000}"/>
    <cellStyle name="Vírgula 8 2 2 2 2 2 2 3 3" xfId="50922" xr:uid="{00000000-0005-0000-0000-0000ECC60000}"/>
    <cellStyle name="Vírgula 8 2 2 2 2 2 2 4" xfId="50923" xr:uid="{00000000-0005-0000-0000-0000EDC60000}"/>
    <cellStyle name="Vírgula 8 2 2 2 2 2 2 5" xfId="50924" xr:uid="{00000000-0005-0000-0000-0000EEC60000}"/>
    <cellStyle name="Vírgula 8 2 2 2 2 2 2 6" xfId="50925" xr:uid="{00000000-0005-0000-0000-0000EFC60000}"/>
    <cellStyle name="Vírgula 8 2 2 2 2 2 3" xfId="50926" xr:uid="{00000000-0005-0000-0000-0000F0C60000}"/>
    <cellStyle name="Vírgula 8 2 2 2 2 2 3 2" xfId="50927" xr:uid="{00000000-0005-0000-0000-0000F1C60000}"/>
    <cellStyle name="Vírgula 8 2 2 2 2 2 3 3" xfId="50928" xr:uid="{00000000-0005-0000-0000-0000F2C60000}"/>
    <cellStyle name="Vírgula 8 2 2 2 2 2 3 4" xfId="50929" xr:uid="{00000000-0005-0000-0000-0000F3C60000}"/>
    <cellStyle name="Vírgula 8 2 2 2 2 2 4" xfId="50930" xr:uid="{00000000-0005-0000-0000-0000F4C60000}"/>
    <cellStyle name="Vírgula 8 2 2 2 2 2 4 2" xfId="50931" xr:uid="{00000000-0005-0000-0000-0000F5C60000}"/>
    <cellStyle name="Vírgula 8 2 2 2 2 2 4 3" xfId="50932" xr:uid="{00000000-0005-0000-0000-0000F6C60000}"/>
    <cellStyle name="Vírgula 8 2 2 2 2 2 4 4" xfId="50933" xr:uid="{00000000-0005-0000-0000-0000F7C60000}"/>
    <cellStyle name="Vírgula 8 2 2 2 2 2 5" xfId="50934" xr:uid="{00000000-0005-0000-0000-0000F8C60000}"/>
    <cellStyle name="Vírgula 8 2 2 2 2 2 5 2" xfId="50935" xr:uid="{00000000-0005-0000-0000-0000F9C60000}"/>
    <cellStyle name="Vírgula 8 2 2 2 2 2 5 3" xfId="50936" xr:uid="{00000000-0005-0000-0000-0000FAC60000}"/>
    <cellStyle name="Vírgula 8 2 2 2 2 2 5 4" xfId="50937" xr:uid="{00000000-0005-0000-0000-0000FBC60000}"/>
    <cellStyle name="Vírgula 8 2 2 2 2 2 6" xfId="50938" xr:uid="{00000000-0005-0000-0000-0000FCC60000}"/>
    <cellStyle name="Vírgula 8 2 2 2 2 2 6 2" xfId="50939" xr:uid="{00000000-0005-0000-0000-0000FDC60000}"/>
    <cellStyle name="Vírgula 8 2 2 2 2 2 6 3" xfId="50940" xr:uid="{00000000-0005-0000-0000-0000FEC60000}"/>
    <cellStyle name="Vírgula 8 2 2 2 2 2 7" xfId="50941" xr:uid="{00000000-0005-0000-0000-0000FFC60000}"/>
    <cellStyle name="Vírgula 8 2 2 2 2 2 8" xfId="50942" xr:uid="{00000000-0005-0000-0000-000000C70000}"/>
    <cellStyle name="Vírgula 8 2 2 2 2 2 9" xfId="50943" xr:uid="{00000000-0005-0000-0000-000001C70000}"/>
    <cellStyle name="Vírgula 8 2 2 2 2 3" xfId="50944" xr:uid="{00000000-0005-0000-0000-000002C70000}"/>
    <cellStyle name="Vírgula 8 2 2 2 2 3 2" xfId="50945" xr:uid="{00000000-0005-0000-0000-000003C70000}"/>
    <cellStyle name="Vírgula 8 2 2 2 2 3 2 2" xfId="50946" xr:uid="{00000000-0005-0000-0000-000004C70000}"/>
    <cellStyle name="Vírgula 8 2 2 2 2 3 2 3" xfId="50947" xr:uid="{00000000-0005-0000-0000-000005C70000}"/>
    <cellStyle name="Vírgula 8 2 2 2 2 3 2 4" xfId="50948" xr:uid="{00000000-0005-0000-0000-000006C70000}"/>
    <cellStyle name="Vírgula 8 2 2 2 2 3 3" xfId="50949" xr:uid="{00000000-0005-0000-0000-000007C70000}"/>
    <cellStyle name="Vírgula 8 2 2 2 2 3 3 2" xfId="50950" xr:uid="{00000000-0005-0000-0000-000008C70000}"/>
    <cellStyle name="Vírgula 8 2 2 2 2 3 3 3" xfId="50951" xr:uid="{00000000-0005-0000-0000-000009C70000}"/>
    <cellStyle name="Vírgula 8 2 2 2 2 3 4" xfId="50952" xr:uid="{00000000-0005-0000-0000-00000AC70000}"/>
    <cellStyle name="Vírgula 8 2 2 2 2 3 5" xfId="50953" xr:uid="{00000000-0005-0000-0000-00000BC70000}"/>
    <cellStyle name="Vírgula 8 2 2 2 2 3 6" xfId="50954" xr:uid="{00000000-0005-0000-0000-00000CC70000}"/>
    <cellStyle name="Vírgula 8 2 2 2 2 4" xfId="50955" xr:uid="{00000000-0005-0000-0000-00000DC70000}"/>
    <cellStyle name="Vírgula 8 2 2 2 2 4 2" xfId="50956" xr:uid="{00000000-0005-0000-0000-00000EC70000}"/>
    <cellStyle name="Vírgula 8 2 2 2 2 4 3" xfId="50957" xr:uid="{00000000-0005-0000-0000-00000FC70000}"/>
    <cellStyle name="Vírgula 8 2 2 2 2 4 4" xfId="50958" xr:uid="{00000000-0005-0000-0000-000010C70000}"/>
    <cellStyle name="Vírgula 8 2 2 2 2 5" xfId="50959" xr:uid="{00000000-0005-0000-0000-000011C70000}"/>
    <cellStyle name="Vírgula 8 2 2 2 2 5 2" xfId="50960" xr:uid="{00000000-0005-0000-0000-000012C70000}"/>
    <cellStyle name="Vírgula 8 2 2 2 2 5 3" xfId="50961" xr:uid="{00000000-0005-0000-0000-000013C70000}"/>
    <cellStyle name="Vírgula 8 2 2 2 2 5 4" xfId="50962" xr:uid="{00000000-0005-0000-0000-000014C70000}"/>
    <cellStyle name="Vírgula 8 2 2 2 2 6" xfId="50963" xr:uid="{00000000-0005-0000-0000-000015C70000}"/>
    <cellStyle name="Vírgula 8 2 2 2 2 6 2" xfId="50964" xr:uid="{00000000-0005-0000-0000-000016C70000}"/>
    <cellStyle name="Vírgula 8 2 2 2 2 6 3" xfId="50965" xr:uid="{00000000-0005-0000-0000-000017C70000}"/>
    <cellStyle name="Vírgula 8 2 2 2 2 6 4" xfId="50966" xr:uid="{00000000-0005-0000-0000-000018C70000}"/>
    <cellStyle name="Vírgula 8 2 2 2 2 7" xfId="50967" xr:uid="{00000000-0005-0000-0000-000019C70000}"/>
    <cellStyle name="Vírgula 8 2 2 2 2 7 2" xfId="50968" xr:uid="{00000000-0005-0000-0000-00001AC70000}"/>
    <cellStyle name="Vírgula 8 2 2 2 2 7 3" xfId="50969" xr:uid="{00000000-0005-0000-0000-00001BC70000}"/>
    <cellStyle name="Vírgula 8 2 2 2 2 8" xfId="50970" xr:uid="{00000000-0005-0000-0000-00001CC70000}"/>
    <cellStyle name="Vírgula 8 2 2 2 2 9" xfId="50971" xr:uid="{00000000-0005-0000-0000-00001DC70000}"/>
    <cellStyle name="Vírgula 8 2 2 2 3" xfId="50972" xr:uid="{00000000-0005-0000-0000-00001EC70000}"/>
    <cellStyle name="Vírgula 8 2 2 2 3 2" xfId="50973" xr:uid="{00000000-0005-0000-0000-00001FC70000}"/>
    <cellStyle name="Vírgula 8 2 2 2 3 2 2" xfId="50974" xr:uid="{00000000-0005-0000-0000-000020C70000}"/>
    <cellStyle name="Vírgula 8 2 2 2 3 2 2 2" xfId="50975" xr:uid="{00000000-0005-0000-0000-000021C70000}"/>
    <cellStyle name="Vírgula 8 2 2 2 3 2 2 3" xfId="50976" xr:uid="{00000000-0005-0000-0000-000022C70000}"/>
    <cellStyle name="Vírgula 8 2 2 2 3 2 2 4" xfId="50977" xr:uid="{00000000-0005-0000-0000-000023C70000}"/>
    <cellStyle name="Vírgula 8 2 2 2 3 2 3" xfId="50978" xr:uid="{00000000-0005-0000-0000-000024C70000}"/>
    <cellStyle name="Vírgula 8 2 2 2 3 2 3 2" xfId="50979" xr:uid="{00000000-0005-0000-0000-000025C70000}"/>
    <cellStyle name="Vírgula 8 2 2 2 3 2 3 3" xfId="50980" xr:uid="{00000000-0005-0000-0000-000026C70000}"/>
    <cellStyle name="Vírgula 8 2 2 2 3 2 4" xfId="50981" xr:uid="{00000000-0005-0000-0000-000027C70000}"/>
    <cellStyle name="Vírgula 8 2 2 2 3 2 5" xfId="50982" xr:uid="{00000000-0005-0000-0000-000028C70000}"/>
    <cellStyle name="Vírgula 8 2 2 2 3 2 6" xfId="50983" xr:uid="{00000000-0005-0000-0000-000029C70000}"/>
    <cellStyle name="Vírgula 8 2 2 2 3 3" xfId="50984" xr:uid="{00000000-0005-0000-0000-00002AC70000}"/>
    <cellStyle name="Vírgula 8 2 2 2 3 3 2" xfId="50985" xr:uid="{00000000-0005-0000-0000-00002BC70000}"/>
    <cellStyle name="Vírgula 8 2 2 2 3 3 3" xfId="50986" xr:uid="{00000000-0005-0000-0000-00002CC70000}"/>
    <cellStyle name="Vírgula 8 2 2 2 3 3 4" xfId="50987" xr:uid="{00000000-0005-0000-0000-00002DC70000}"/>
    <cellStyle name="Vírgula 8 2 2 2 3 4" xfId="50988" xr:uid="{00000000-0005-0000-0000-00002EC70000}"/>
    <cellStyle name="Vírgula 8 2 2 2 3 4 2" xfId="50989" xr:uid="{00000000-0005-0000-0000-00002FC70000}"/>
    <cellStyle name="Vírgula 8 2 2 2 3 4 3" xfId="50990" xr:uid="{00000000-0005-0000-0000-000030C70000}"/>
    <cellStyle name="Vírgula 8 2 2 2 3 4 4" xfId="50991" xr:uid="{00000000-0005-0000-0000-000031C70000}"/>
    <cellStyle name="Vírgula 8 2 2 2 3 5" xfId="50992" xr:uid="{00000000-0005-0000-0000-000032C70000}"/>
    <cellStyle name="Vírgula 8 2 2 2 3 5 2" xfId="50993" xr:uid="{00000000-0005-0000-0000-000033C70000}"/>
    <cellStyle name="Vírgula 8 2 2 2 3 5 3" xfId="50994" xr:uid="{00000000-0005-0000-0000-000034C70000}"/>
    <cellStyle name="Vírgula 8 2 2 2 3 5 4" xfId="50995" xr:uid="{00000000-0005-0000-0000-000035C70000}"/>
    <cellStyle name="Vírgula 8 2 2 2 3 6" xfId="50996" xr:uid="{00000000-0005-0000-0000-000036C70000}"/>
    <cellStyle name="Vírgula 8 2 2 2 3 6 2" xfId="50997" xr:uid="{00000000-0005-0000-0000-000037C70000}"/>
    <cellStyle name="Vírgula 8 2 2 2 3 6 3" xfId="50998" xr:uid="{00000000-0005-0000-0000-000038C70000}"/>
    <cellStyle name="Vírgula 8 2 2 2 3 7" xfId="50999" xr:uid="{00000000-0005-0000-0000-000039C70000}"/>
    <cellStyle name="Vírgula 8 2 2 2 3 8" xfId="51000" xr:uid="{00000000-0005-0000-0000-00003AC70000}"/>
    <cellStyle name="Vírgula 8 2 2 2 3 9" xfId="51001" xr:uid="{00000000-0005-0000-0000-00003BC70000}"/>
    <cellStyle name="Vírgula 8 2 2 2 4" xfId="51002" xr:uid="{00000000-0005-0000-0000-00003CC70000}"/>
    <cellStyle name="Vírgula 8 2 2 2 4 2" xfId="51003" xr:uid="{00000000-0005-0000-0000-00003DC70000}"/>
    <cellStyle name="Vírgula 8 2 2 2 4 2 2" xfId="51004" xr:uid="{00000000-0005-0000-0000-00003EC70000}"/>
    <cellStyle name="Vírgula 8 2 2 2 4 2 3" xfId="51005" xr:uid="{00000000-0005-0000-0000-00003FC70000}"/>
    <cellStyle name="Vírgula 8 2 2 2 4 2 4" xfId="51006" xr:uid="{00000000-0005-0000-0000-000040C70000}"/>
    <cellStyle name="Vírgula 8 2 2 2 4 3" xfId="51007" xr:uid="{00000000-0005-0000-0000-000041C70000}"/>
    <cellStyle name="Vírgula 8 2 2 2 4 3 2" xfId="51008" xr:uid="{00000000-0005-0000-0000-000042C70000}"/>
    <cellStyle name="Vírgula 8 2 2 2 4 3 3" xfId="51009" xr:uid="{00000000-0005-0000-0000-000043C70000}"/>
    <cellStyle name="Vírgula 8 2 2 2 4 4" xfId="51010" xr:uid="{00000000-0005-0000-0000-000044C70000}"/>
    <cellStyle name="Vírgula 8 2 2 2 4 5" xfId="51011" xr:uid="{00000000-0005-0000-0000-000045C70000}"/>
    <cellStyle name="Vírgula 8 2 2 2 4 6" xfId="51012" xr:uid="{00000000-0005-0000-0000-000046C70000}"/>
    <cellStyle name="Vírgula 8 2 2 2 5" xfId="51013" xr:uid="{00000000-0005-0000-0000-000047C70000}"/>
    <cellStyle name="Vírgula 8 2 2 2 5 2" xfId="51014" xr:uid="{00000000-0005-0000-0000-000048C70000}"/>
    <cellStyle name="Vírgula 8 2 2 2 5 3" xfId="51015" xr:uid="{00000000-0005-0000-0000-000049C70000}"/>
    <cellStyle name="Vírgula 8 2 2 2 5 4" xfId="51016" xr:uid="{00000000-0005-0000-0000-00004AC70000}"/>
    <cellStyle name="Vírgula 8 2 2 2 6" xfId="51017" xr:uid="{00000000-0005-0000-0000-00004BC70000}"/>
    <cellStyle name="Vírgula 8 2 2 2 6 2" xfId="51018" xr:uid="{00000000-0005-0000-0000-00004CC70000}"/>
    <cellStyle name="Vírgula 8 2 2 2 6 3" xfId="51019" xr:uid="{00000000-0005-0000-0000-00004DC70000}"/>
    <cellStyle name="Vírgula 8 2 2 2 6 4" xfId="51020" xr:uid="{00000000-0005-0000-0000-00004EC70000}"/>
    <cellStyle name="Vírgula 8 2 2 2 7" xfId="51021" xr:uid="{00000000-0005-0000-0000-00004FC70000}"/>
    <cellStyle name="Vírgula 8 2 2 2 7 2" xfId="51022" xr:uid="{00000000-0005-0000-0000-000050C70000}"/>
    <cellStyle name="Vírgula 8 2 2 2 7 3" xfId="51023" xr:uid="{00000000-0005-0000-0000-000051C70000}"/>
    <cellStyle name="Vírgula 8 2 2 2 7 4" xfId="51024" xr:uid="{00000000-0005-0000-0000-000052C70000}"/>
    <cellStyle name="Vírgula 8 2 2 2 8" xfId="51025" xr:uid="{00000000-0005-0000-0000-000053C70000}"/>
    <cellStyle name="Vírgula 8 2 2 2 8 2" xfId="51026" xr:uid="{00000000-0005-0000-0000-000054C70000}"/>
    <cellStyle name="Vírgula 8 2 2 2 8 3" xfId="51027" xr:uid="{00000000-0005-0000-0000-000055C70000}"/>
    <cellStyle name="Vírgula 8 2 2 2 9" xfId="51028" xr:uid="{00000000-0005-0000-0000-000056C70000}"/>
    <cellStyle name="Vírgula 8 2 2 3" xfId="51029" xr:uid="{00000000-0005-0000-0000-000057C70000}"/>
    <cellStyle name="Vírgula 8 2 2 3 10" xfId="51030" xr:uid="{00000000-0005-0000-0000-000058C70000}"/>
    <cellStyle name="Vírgula 8 2 2 3 2" xfId="51031" xr:uid="{00000000-0005-0000-0000-000059C70000}"/>
    <cellStyle name="Vírgula 8 2 2 3 2 2" xfId="51032" xr:uid="{00000000-0005-0000-0000-00005AC70000}"/>
    <cellStyle name="Vírgula 8 2 2 3 2 2 2" xfId="51033" xr:uid="{00000000-0005-0000-0000-00005BC70000}"/>
    <cellStyle name="Vírgula 8 2 2 3 2 2 2 2" xfId="51034" xr:uid="{00000000-0005-0000-0000-00005CC70000}"/>
    <cellStyle name="Vírgula 8 2 2 3 2 2 2 3" xfId="51035" xr:uid="{00000000-0005-0000-0000-00005DC70000}"/>
    <cellStyle name="Vírgula 8 2 2 3 2 2 2 4" xfId="51036" xr:uid="{00000000-0005-0000-0000-00005EC70000}"/>
    <cellStyle name="Vírgula 8 2 2 3 2 2 3" xfId="51037" xr:uid="{00000000-0005-0000-0000-00005FC70000}"/>
    <cellStyle name="Vírgula 8 2 2 3 2 2 3 2" xfId="51038" xr:uid="{00000000-0005-0000-0000-000060C70000}"/>
    <cellStyle name="Vírgula 8 2 2 3 2 2 3 3" xfId="51039" xr:uid="{00000000-0005-0000-0000-000061C70000}"/>
    <cellStyle name="Vírgula 8 2 2 3 2 2 4" xfId="51040" xr:uid="{00000000-0005-0000-0000-000062C70000}"/>
    <cellStyle name="Vírgula 8 2 2 3 2 2 5" xfId="51041" xr:uid="{00000000-0005-0000-0000-000063C70000}"/>
    <cellStyle name="Vírgula 8 2 2 3 2 2 6" xfId="51042" xr:uid="{00000000-0005-0000-0000-000064C70000}"/>
    <cellStyle name="Vírgula 8 2 2 3 2 3" xfId="51043" xr:uid="{00000000-0005-0000-0000-000065C70000}"/>
    <cellStyle name="Vírgula 8 2 2 3 2 3 2" xfId="51044" xr:uid="{00000000-0005-0000-0000-000066C70000}"/>
    <cellStyle name="Vírgula 8 2 2 3 2 3 3" xfId="51045" xr:uid="{00000000-0005-0000-0000-000067C70000}"/>
    <cellStyle name="Vírgula 8 2 2 3 2 3 4" xfId="51046" xr:uid="{00000000-0005-0000-0000-000068C70000}"/>
    <cellStyle name="Vírgula 8 2 2 3 2 4" xfId="51047" xr:uid="{00000000-0005-0000-0000-000069C70000}"/>
    <cellStyle name="Vírgula 8 2 2 3 2 4 2" xfId="51048" xr:uid="{00000000-0005-0000-0000-00006AC70000}"/>
    <cellStyle name="Vírgula 8 2 2 3 2 4 3" xfId="51049" xr:uid="{00000000-0005-0000-0000-00006BC70000}"/>
    <cellStyle name="Vírgula 8 2 2 3 2 4 4" xfId="51050" xr:uid="{00000000-0005-0000-0000-00006CC70000}"/>
    <cellStyle name="Vírgula 8 2 2 3 2 5" xfId="51051" xr:uid="{00000000-0005-0000-0000-00006DC70000}"/>
    <cellStyle name="Vírgula 8 2 2 3 2 5 2" xfId="51052" xr:uid="{00000000-0005-0000-0000-00006EC70000}"/>
    <cellStyle name="Vírgula 8 2 2 3 2 5 3" xfId="51053" xr:uid="{00000000-0005-0000-0000-00006FC70000}"/>
    <cellStyle name="Vírgula 8 2 2 3 2 5 4" xfId="51054" xr:uid="{00000000-0005-0000-0000-000070C70000}"/>
    <cellStyle name="Vírgula 8 2 2 3 2 6" xfId="51055" xr:uid="{00000000-0005-0000-0000-000071C70000}"/>
    <cellStyle name="Vírgula 8 2 2 3 2 6 2" xfId="51056" xr:uid="{00000000-0005-0000-0000-000072C70000}"/>
    <cellStyle name="Vírgula 8 2 2 3 2 6 3" xfId="51057" xr:uid="{00000000-0005-0000-0000-000073C70000}"/>
    <cellStyle name="Vírgula 8 2 2 3 2 7" xfId="51058" xr:uid="{00000000-0005-0000-0000-000074C70000}"/>
    <cellStyle name="Vírgula 8 2 2 3 2 8" xfId="51059" xr:uid="{00000000-0005-0000-0000-000075C70000}"/>
    <cellStyle name="Vírgula 8 2 2 3 2 9" xfId="51060" xr:uid="{00000000-0005-0000-0000-000076C70000}"/>
    <cellStyle name="Vírgula 8 2 2 3 3" xfId="51061" xr:uid="{00000000-0005-0000-0000-000077C70000}"/>
    <cellStyle name="Vírgula 8 2 2 3 3 2" xfId="51062" xr:uid="{00000000-0005-0000-0000-000078C70000}"/>
    <cellStyle name="Vírgula 8 2 2 3 3 2 2" xfId="51063" xr:uid="{00000000-0005-0000-0000-000079C70000}"/>
    <cellStyle name="Vírgula 8 2 2 3 3 2 3" xfId="51064" xr:uid="{00000000-0005-0000-0000-00007AC70000}"/>
    <cellStyle name="Vírgula 8 2 2 3 3 2 4" xfId="51065" xr:uid="{00000000-0005-0000-0000-00007BC70000}"/>
    <cellStyle name="Vírgula 8 2 2 3 3 3" xfId="51066" xr:uid="{00000000-0005-0000-0000-00007CC70000}"/>
    <cellStyle name="Vírgula 8 2 2 3 3 3 2" xfId="51067" xr:uid="{00000000-0005-0000-0000-00007DC70000}"/>
    <cellStyle name="Vírgula 8 2 2 3 3 3 3" xfId="51068" xr:uid="{00000000-0005-0000-0000-00007EC70000}"/>
    <cellStyle name="Vírgula 8 2 2 3 3 4" xfId="51069" xr:uid="{00000000-0005-0000-0000-00007FC70000}"/>
    <cellStyle name="Vírgula 8 2 2 3 3 5" xfId="51070" xr:uid="{00000000-0005-0000-0000-000080C70000}"/>
    <cellStyle name="Vírgula 8 2 2 3 3 6" xfId="51071" xr:uid="{00000000-0005-0000-0000-000081C70000}"/>
    <cellStyle name="Vírgula 8 2 2 3 4" xfId="51072" xr:uid="{00000000-0005-0000-0000-000082C70000}"/>
    <cellStyle name="Vírgula 8 2 2 3 4 2" xfId="51073" xr:uid="{00000000-0005-0000-0000-000083C70000}"/>
    <cellStyle name="Vírgula 8 2 2 3 4 3" xfId="51074" xr:uid="{00000000-0005-0000-0000-000084C70000}"/>
    <cellStyle name="Vírgula 8 2 2 3 4 4" xfId="51075" xr:uid="{00000000-0005-0000-0000-000085C70000}"/>
    <cellStyle name="Vírgula 8 2 2 3 5" xfId="51076" xr:uid="{00000000-0005-0000-0000-000086C70000}"/>
    <cellStyle name="Vírgula 8 2 2 3 5 2" xfId="51077" xr:uid="{00000000-0005-0000-0000-000087C70000}"/>
    <cellStyle name="Vírgula 8 2 2 3 5 3" xfId="51078" xr:uid="{00000000-0005-0000-0000-000088C70000}"/>
    <cellStyle name="Vírgula 8 2 2 3 5 4" xfId="51079" xr:uid="{00000000-0005-0000-0000-000089C70000}"/>
    <cellStyle name="Vírgula 8 2 2 3 6" xfId="51080" xr:uid="{00000000-0005-0000-0000-00008AC70000}"/>
    <cellStyle name="Vírgula 8 2 2 3 6 2" xfId="51081" xr:uid="{00000000-0005-0000-0000-00008BC70000}"/>
    <cellStyle name="Vírgula 8 2 2 3 6 3" xfId="51082" xr:uid="{00000000-0005-0000-0000-00008CC70000}"/>
    <cellStyle name="Vírgula 8 2 2 3 6 4" xfId="51083" xr:uid="{00000000-0005-0000-0000-00008DC70000}"/>
    <cellStyle name="Vírgula 8 2 2 3 7" xfId="51084" xr:uid="{00000000-0005-0000-0000-00008EC70000}"/>
    <cellStyle name="Vírgula 8 2 2 3 7 2" xfId="51085" xr:uid="{00000000-0005-0000-0000-00008FC70000}"/>
    <cellStyle name="Vírgula 8 2 2 3 7 3" xfId="51086" xr:uid="{00000000-0005-0000-0000-000090C70000}"/>
    <cellStyle name="Vírgula 8 2 2 3 8" xfId="51087" xr:uid="{00000000-0005-0000-0000-000091C70000}"/>
    <cellStyle name="Vírgula 8 2 2 3 9" xfId="51088" xr:uid="{00000000-0005-0000-0000-000092C70000}"/>
    <cellStyle name="Vírgula 8 2 2 4" xfId="51089" xr:uid="{00000000-0005-0000-0000-000093C70000}"/>
    <cellStyle name="Vírgula 8 2 2 4 2" xfId="51090" xr:uid="{00000000-0005-0000-0000-000094C70000}"/>
    <cellStyle name="Vírgula 8 2 2 4 2 2" xfId="51091" xr:uid="{00000000-0005-0000-0000-000095C70000}"/>
    <cellStyle name="Vírgula 8 2 2 4 2 2 2" xfId="51092" xr:uid="{00000000-0005-0000-0000-000096C70000}"/>
    <cellStyle name="Vírgula 8 2 2 4 2 2 3" xfId="51093" xr:uid="{00000000-0005-0000-0000-000097C70000}"/>
    <cellStyle name="Vírgula 8 2 2 4 2 2 4" xfId="51094" xr:uid="{00000000-0005-0000-0000-000098C70000}"/>
    <cellStyle name="Vírgula 8 2 2 4 2 3" xfId="51095" xr:uid="{00000000-0005-0000-0000-000099C70000}"/>
    <cellStyle name="Vírgula 8 2 2 4 2 3 2" xfId="51096" xr:uid="{00000000-0005-0000-0000-00009AC70000}"/>
    <cellStyle name="Vírgula 8 2 2 4 2 3 3" xfId="51097" xr:uid="{00000000-0005-0000-0000-00009BC70000}"/>
    <cellStyle name="Vírgula 8 2 2 4 2 4" xfId="51098" xr:uid="{00000000-0005-0000-0000-00009CC70000}"/>
    <cellStyle name="Vírgula 8 2 2 4 2 5" xfId="51099" xr:uid="{00000000-0005-0000-0000-00009DC70000}"/>
    <cellStyle name="Vírgula 8 2 2 4 2 6" xfId="51100" xr:uid="{00000000-0005-0000-0000-00009EC70000}"/>
    <cellStyle name="Vírgula 8 2 2 4 3" xfId="51101" xr:uid="{00000000-0005-0000-0000-00009FC70000}"/>
    <cellStyle name="Vírgula 8 2 2 4 3 2" xfId="51102" xr:uid="{00000000-0005-0000-0000-0000A0C70000}"/>
    <cellStyle name="Vírgula 8 2 2 4 3 3" xfId="51103" xr:uid="{00000000-0005-0000-0000-0000A1C70000}"/>
    <cellStyle name="Vírgula 8 2 2 4 3 4" xfId="51104" xr:uid="{00000000-0005-0000-0000-0000A2C70000}"/>
    <cellStyle name="Vírgula 8 2 2 4 4" xfId="51105" xr:uid="{00000000-0005-0000-0000-0000A3C70000}"/>
    <cellStyle name="Vírgula 8 2 2 4 4 2" xfId="51106" xr:uid="{00000000-0005-0000-0000-0000A4C70000}"/>
    <cellStyle name="Vírgula 8 2 2 4 4 3" xfId="51107" xr:uid="{00000000-0005-0000-0000-0000A5C70000}"/>
    <cellStyle name="Vírgula 8 2 2 4 4 4" xfId="51108" xr:uid="{00000000-0005-0000-0000-0000A6C70000}"/>
    <cellStyle name="Vírgula 8 2 2 4 5" xfId="51109" xr:uid="{00000000-0005-0000-0000-0000A7C70000}"/>
    <cellStyle name="Vírgula 8 2 2 4 5 2" xfId="51110" xr:uid="{00000000-0005-0000-0000-0000A8C70000}"/>
    <cellStyle name="Vírgula 8 2 2 4 5 3" xfId="51111" xr:uid="{00000000-0005-0000-0000-0000A9C70000}"/>
    <cellStyle name="Vírgula 8 2 2 4 5 4" xfId="51112" xr:uid="{00000000-0005-0000-0000-0000AAC70000}"/>
    <cellStyle name="Vírgula 8 2 2 4 6" xfId="51113" xr:uid="{00000000-0005-0000-0000-0000ABC70000}"/>
    <cellStyle name="Vírgula 8 2 2 4 6 2" xfId="51114" xr:uid="{00000000-0005-0000-0000-0000ACC70000}"/>
    <cellStyle name="Vírgula 8 2 2 4 6 3" xfId="51115" xr:uid="{00000000-0005-0000-0000-0000ADC70000}"/>
    <cellStyle name="Vírgula 8 2 2 4 7" xfId="51116" xr:uid="{00000000-0005-0000-0000-0000AEC70000}"/>
    <cellStyle name="Vírgula 8 2 2 4 8" xfId="51117" xr:uid="{00000000-0005-0000-0000-0000AFC70000}"/>
    <cellStyle name="Vírgula 8 2 2 4 9" xfId="51118" xr:uid="{00000000-0005-0000-0000-0000B0C70000}"/>
    <cellStyle name="Vírgula 8 2 2 5" xfId="51119" xr:uid="{00000000-0005-0000-0000-0000B1C70000}"/>
    <cellStyle name="Vírgula 8 2 2 5 2" xfId="51120" xr:uid="{00000000-0005-0000-0000-0000B2C70000}"/>
    <cellStyle name="Vírgula 8 2 2 5 2 2" xfId="51121" xr:uid="{00000000-0005-0000-0000-0000B3C70000}"/>
    <cellStyle name="Vírgula 8 2 2 5 2 2 2" xfId="51122" xr:uid="{00000000-0005-0000-0000-0000B4C70000}"/>
    <cellStyle name="Vírgula 8 2 2 5 2 2 3" xfId="51123" xr:uid="{00000000-0005-0000-0000-0000B5C70000}"/>
    <cellStyle name="Vírgula 8 2 2 5 2 2 4" xfId="51124" xr:uid="{00000000-0005-0000-0000-0000B6C70000}"/>
    <cellStyle name="Vírgula 8 2 2 5 2 3" xfId="51125" xr:uid="{00000000-0005-0000-0000-0000B7C70000}"/>
    <cellStyle name="Vírgula 8 2 2 5 2 3 2" xfId="51126" xr:uid="{00000000-0005-0000-0000-0000B8C70000}"/>
    <cellStyle name="Vírgula 8 2 2 5 2 3 3" xfId="51127" xr:uid="{00000000-0005-0000-0000-0000B9C70000}"/>
    <cellStyle name="Vírgula 8 2 2 5 2 4" xfId="51128" xr:uid="{00000000-0005-0000-0000-0000BAC70000}"/>
    <cellStyle name="Vírgula 8 2 2 5 2 5" xfId="51129" xr:uid="{00000000-0005-0000-0000-0000BBC70000}"/>
    <cellStyle name="Vírgula 8 2 2 5 2 6" xfId="51130" xr:uid="{00000000-0005-0000-0000-0000BCC70000}"/>
    <cellStyle name="Vírgula 8 2 2 5 3" xfId="51131" xr:uid="{00000000-0005-0000-0000-0000BDC70000}"/>
    <cellStyle name="Vírgula 8 2 2 5 3 2" xfId="51132" xr:uid="{00000000-0005-0000-0000-0000BEC70000}"/>
    <cellStyle name="Vírgula 8 2 2 5 3 3" xfId="51133" xr:uid="{00000000-0005-0000-0000-0000BFC70000}"/>
    <cellStyle name="Vírgula 8 2 2 5 3 4" xfId="51134" xr:uid="{00000000-0005-0000-0000-0000C0C70000}"/>
    <cellStyle name="Vírgula 8 2 2 5 4" xfId="51135" xr:uid="{00000000-0005-0000-0000-0000C1C70000}"/>
    <cellStyle name="Vírgula 8 2 2 5 4 2" xfId="51136" xr:uid="{00000000-0005-0000-0000-0000C2C70000}"/>
    <cellStyle name="Vírgula 8 2 2 5 4 3" xfId="51137" xr:uid="{00000000-0005-0000-0000-0000C3C70000}"/>
    <cellStyle name="Vírgula 8 2 2 5 4 4" xfId="51138" xr:uid="{00000000-0005-0000-0000-0000C4C70000}"/>
    <cellStyle name="Vírgula 8 2 2 5 5" xfId="51139" xr:uid="{00000000-0005-0000-0000-0000C5C70000}"/>
    <cellStyle name="Vírgula 8 2 2 5 5 2" xfId="51140" xr:uid="{00000000-0005-0000-0000-0000C6C70000}"/>
    <cellStyle name="Vírgula 8 2 2 5 5 3" xfId="51141" xr:uid="{00000000-0005-0000-0000-0000C7C70000}"/>
    <cellStyle name="Vírgula 8 2 2 5 5 4" xfId="51142" xr:uid="{00000000-0005-0000-0000-0000C8C70000}"/>
    <cellStyle name="Vírgula 8 2 2 5 6" xfId="51143" xr:uid="{00000000-0005-0000-0000-0000C9C70000}"/>
    <cellStyle name="Vírgula 8 2 2 5 6 2" xfId="51144" xr:uid="{00000000-0005-0000-0000-0000CAC70000}"/>
    <cellStyle name="Vírgula 8 2 2 5 6 3" xfId="51145" xr:uid="{00000000-0005-0000-0000-0000CBC70000}"/>
    <cellStyle name="Vírgula 8 2 2 5 7" xfId="51146" xr:uid="{00000000-0005-0000-0000-0000CCC70000}"/>
    <cellStyle name="Vírgula 8 2 2 5 8" xfId="51147" xr:uid="{00000000-0005-0000-0000-0000CDC70000}"/>
    <cellStyle name="Vírgula 8 2 2 5 9" xfId="51148" xr:uid="{00000000-0005-0000-0000-0000CEC70000}"/>
    <cellStyle name="Vírgula 8 2 2 6" xfId="51149" xr:uid="{00000000-0005-0000-0000-0000CFC70000}"/>
    <cellStyle name="Vírgula 8 2 2 6 2" xfId="51150" xr:uid="{00000000-0005-0000-0000-0000D0C70000}"/>
    <cellStyle name="Vírgula 8 2 2 6 2 2" xfId="51151" xr:uid="{00000000-0005-0000-0000-0000D1C70000}"/>
    <cellStyle name="Vírgula 8 2 2 6 2 2 2" xfId="51152" xr:uid="{00000000-0005-0000-0000-0000D2C70000}"/>
    <cellStyle name="Vírgula 8 2 2 6 2 2 3" xfId="51153" xr:uid="{00000000-0005-0000-0000-0000D3C70000}"/>
    <cellStyle name="Vírgula 8 2 2 6 2 2 4" xfId="51154" xr:uid="{00000000-0005-0000-0000-0000D4C70000}"/>
    <cellStyle name="Vírgula 8 2 2 6 2 3" xfId="51155" xr:uid="{00000000-0005-0000-0000-0000D5C70000}"/>
    <cellStyle name="Vírgula 8 2 2 6 2 3 2" xfId="51156" xr:uid="{00000000-0005-0000-0000-0000D6C70000}"/>
    <cellStyle name="Vírgula 8 2 2 6 2 3 3" xfId="51157" xr:uid="{00000000-0005-0000-0000-0000D7C70000}"/>
    <cellStyle name="Vírgula 8 2 2 6 2 4" xfId="51158" xr:uid="{00000000-0005-0000-0000-0000D8C70000}"/>
    <cellStyle name="Vírgula 8 2 2 6 2 5" xfId="51159" xr:uid="{00000000-0005-0000-0000-0000D9C70000}"/>
    <cellStyle name="Vírgula 8 2 2 6 2 6" xfId="51160" xr:uid="{00000000-0005-0000-0000-0000DAC70000}"/>
    <cellStyle name="Vírgula 8 2 2 6 3" xfId="51161" xr:uid="{00000000-0005-0000-0000-0000DBC70000}"/>
    <cellStyle name="Vírgula 8 2 2 6 3 2" xfId="51162" xr:uid="{00000000-0005-0000-0000-0000DCC70000}"/>
    <cellStyle name="Vírgula 8 2 2 6 3 3" xfId="51163" xr:uid="{00000000-0005-0000-0000-0000DDC70000}"/>
    <cellStyle name="Vírgula 8 2 2 6 3 4" xfId="51164" xr:uid="{00000000-0005-0000-0000-0000DEC70000}"/>
    <cellStyle name="Vírgula 8 2 2 6 4" xfId="51165" xr:uid="{00000000-0005-0000-0000-0000DFC70000}"/>
    <cellStyle name="Vírgula 8 2 2 6 4 2" xfId="51166" xr:uid="{00000000-0005-0000-0000-0000E0C70000}"/>
    <cellStyle name="Vírgula 8 2 2 6 4 3" xfId="51167" xr:uid="{00000000-0005-0000-0000-0000E1C70000}"/>
    <cellStyle name="Vírgula 8 2 2 6 4 4" xfId="51168" xr:uid="{00000000-0005-0000-0000-0000E2C70000}"/>
    <cellStyle name="Vírgula 8 2 2 6 5" xfId="51169" xr:uid="{00000000-0005-0000-0000-0000E3C70000}"/>
    <cellStyle name="Vírgula 8 2 2 6 5 2" xfId="51170" xr:uid="{00000000-0005-0000-0000-0000E4C70000}"/>
    <cellStyle name="Vírgula 8 2 2 6 5 3" xfId="51171" xr:uid="{00000000-0005-0000-0000-0000E5C70000}"/>
    <cellStyle name="Vírgula 8 2 2 6 6" xfId="51172" xr:uid="{00000000-0005-0000-0000-0000E6C70000}"/>
    <cellStyle name="Vírgula 8 2 2 6 7" xfId="51173" xr:uid="{00000000-0005-0000-0000-0000E7C70000}"/>
    <cellStyle name="Vírgula 8 2 2 6 8" xfId="51174" xr:uid="{00000000-0005-0000-0000-0000E8C70000}"/>
    <cellStyle name="Vírgula 8 2 2 7" xfId="51175" xr:uid="{00000000-0005-0000-0000-0000E9C70000}"/>
    <cellStyle name="Vírgula 8 2 2 7 2" xfId="51176" xr:uid="{00000000-0005-0000-0000-0000EAC70000}"/>
    <cellStyle name="Vírgula 8 2 2 7 2 2" xfId="51177" xr:uid="{00000000-0005-0000-0000-0000EBC70000}"/>
    <cellStyle name="Vírgula 8 2 2 7 2 3" xfId="51178" xr:uid="{00000000-0005-0000-0000-0000ECC70000}"/>
    <cellStyle name="Vírgula 8 2 2 7 2 4" xfId="51179" xr:uid="{00000000-0005-0000-0000-0000EDC70000}"/>
    <cellStyle name="Vírgula 8 2 2 7 3" xfId="51180" xr:uid="{00000000-0005-0000-0000-0000EEC70000}"/>
    <cellStyle name="Vírgula 8 2 2 7 3 2" xfId="51181" xr:uid="{00000000-0005-0000-0000-0000EFC70000}"/>
    <cellStyle name="Vírgula 8 2 2 7 3 3" xfId="51182" xr:uid="{00000000-0005-0000-0000-0000F0C70000}"/>
    <cellStyle name="Vírgula 8 2 2 7 4" xfId="51183" xr:uid="{00000000-0005-0000-0000-0000F1C70000}"/>
    <cellStyle name="Vírgula 8 2 2 7 5" xfId="51184" xr:uid="{00000000-0005-0000-0000-0000F2C70000}"/>
    <cellStyle name="Vírgula 8 2 2 7 6" xfId="51185" xr:uid="{00000000-0005-0000-0000-0000F3C70000}"/>
    <cellStyle name="Vírgula 8 2 2 8" xfId="51186" xr:uid="{00000000-0005-0000-0000-0000F4C70000}"/>
    <cellStyle name="Vírgula 8 2 2 8 2" xfId="51187" xr:uid="{00000000-0005-0000-0000-0000F5C70000}"/>
    <cellStyle name="Vírgula 8 2 2 8 3" xfId="51188" xr:uid="{00000000-0005-0000-0000-0000F6C70000}"/>
    <cellStyle name="Vírgula 8 2 2 8 4" xfId="51189" xr:uid="{00000000-0005-0000-0000-0000F7C70000}"/>
    <cellStyle name="Vírgula 8 2 2 9" xfId="51190" xr:uid="{00000000-0005-0000-0000-0000F8C70000}"/>
    <cellStyle name="Vírgula 8 2 2 9 2" xfId="51191" xr:uid="{00000000-0005-0000-0000-0000F9C70000}"/>
    <cellStyle name="Vírgula 8 2 2 9 3" xfId="51192" xr:uid="{00000000-0005-0000-0000-0000FAC70000}"/>
    <cellStyle name="Vírgula 8 2 2 9 4" xfId="51193" xr:uid="{00000000-0005-0000-0000-0000FBC70000}"/>
    <cellStyle name="Vírgula 8 2 3" xfId="342" xr:uid="{00000000-0005-0000-0000-0000FCC70000}"/>
    <cellStyle name="Vírgula 8 2 3 10" xfId="51194" xr:uid="{00000000-0005-0000-0000-0000FDC70000}"/>
    <cellStyle name="Vírgula 8 2 3 10 2" xfId="51195" xr:uid="{00000000-0005-0000-0000-0000FEC70000}"/>
    <cellStyle name="Vírgula 8 2 3 10 3" xfId="51196" xr:uid="{00000000-0005-0000-0000-0000FFC70000}"/>
    <cellStyle name="Vírgula 8 2 3 10 4" xfId="51197" xr:uid="{00000000-0005-0000-0000-000000C80000}"/>
    <cellStyle name="Vírgula 8 2 3 11" xfId="51198" xr:uid="{00000000-0005-0000-0000-000001C80000}"/>
    <cellStyle name="Vírgula 8 2 3 11 2" xfId="51199" xr:uid="{00000000-0005-0000-0000-000002C80000}"/>
    <cellStyle name="Vírgula 8 2 3 11 3" xfId="51200" xr:uid="{00000000-0005-0000-0000-000003C80000}"/>
    <cellStyle name="Vírgula 8 2 3 12" xfId="51201" xr:uid="{00000000-0005-0000-0000-000004C80000}"/>
    <cellStyle name="Vírgula 8 2 3 13" xfId="51202" xr:uid="{00000000-0005-0000-0000-000005C80000}"/>
    <cellStyle name="Vírgula 8 2 3 14" xfId="51203" xr:uid="{00000000-0005-0000-0000-000006C80000}"/>
    <cellStyle name="Vírgula 8 2 3 2" xfId="51204" xr:uid="{00000000-0005-0000-0000-000007C80000}"/>
    <cellStyle name="Vírgula 8 2 3 2 10" xfId="51205" xr:uid="{00000000-0005-0000-0000-000008C80000}"/>
    <cellStyle name="Vírgula 8 2 3 2 11" xfId="51206" xr:uid="{00000000-0005-0000-0000-000009C80000}"/>
    <cellStyle name="Vírgula 8 2 3 2 2" xfId="51207" xr:uid="{00000000-0005-0000-0000-00000AC80000}"/>
    <cellStyle name="Vírgula 8 2 3 2 2 10" xfId="51208" xr:uid="{00000000-0005-0000-0000-00000BC80000}"/>
    <cellStyle name="Vírgula 8 2 3 2 2 2" xfId="51209" xr:uid="{00000000-0005-0000-0000-00000CC80000}"/>
    <cellStyle name="Vírgula 8 2 3 2 2 2 2" xfId="51210" xr:uid="{00000000-0005-0000-0000-00000DC80000}"/>
    <cellStyle name="Vírgula 8 2 3 2 2 2 2 2" xfId="51211" xr:uid="{00000000-0005-0000-0000-00000EC80000}"/>
    <cellStyle name="Vírgula 8 2 3 2 2 2 2 2 2" xfId="51212" xr:uid="{00000000-0005-0000-0000-00000FC80000}"/>
    <cellStyle name="Vírgula 8 2 3 2 2 2 2 2 3" xfId="51213" xr:uid="{00000000-0005-0000-0000-000010C80000}"/>
    <cellStyle name="Vírgula 8 2 3 2 2 2 2 2 4" xfId="51214" xr:uid="{00000000-0005-0000-0000-000011C80000}"/>
    <cellStyle name="Vírgula 8 2 3 2 2 2 2 3" xfId="51215" xr:uid="{00000000-0005-0000-0000-000012C80000}"/>
    <cellStyle name="Vírgula 8 2 3 2 2 2 2 3 2" xfId="51216" xr:uid="{00000000-0005-0000-0000-000013C80000}"/>
    <cellStyle name="Vírgula 8 2 3 2 2 2 2 3 3" xfId="51217" xr:uid="{00000000-0005-0000-0000-000014C80000}"/>
    <cellStyle name="Vírgula 8 2 3 2 2 2 2 4" xfId="51218" xr:uid="{00000000-0005-0000-0000-000015C80000}"/>
    <cellStyle name="Vírgula 8 2 3 2 2 2 2 5" xfId="51219" xr:uid="{00000000-0005-0000-0000-000016C80000}"/>
    <cellStyle name="Vírgula 8 2 3 2 2 2 2 6" xfId="51220" xr:uid="{00000000-0005-0000-0000-000017C80000}"/>
    <cellStyle name="Vírgula 8 2 3 2 2 2 3" xfId="51221" xr:uid="{00000000-0005-0000-0000-000018C80000}"/>
    <cellStyle name="Vírgula 8 2 3 2 2 2 3 2" xfId="51222" xr:uid="{00000000-0005-0000-0000-000019C80000}"/>
    <cellStyle name="Vírgula 8 2 3 2 2 2 3 3" xfId="51223" xr:uid="{00000000-0005-0000-0000-00001AC80000}"/>
    <cellStyle name="Vírgula 8 2 3 2 2 2 3 4" xfId="51224" xr:uid="{00000000-0005-0000-0000-00001BC80000}"/>
    <cellStyle name="Vírgula 8 2 3 2 2 2 4" xfId="51225" xr:uid="{00000000-0005-0000-0000-00001CC80000}"/>
    <cellStyle name="Vírgula 8 2 3 2 2 2 4 2" xfId="51226" xr:uid="{00000000-0005-0000-0000-00001DC80000}"/>
    <cellStyle name="Vírgula 8 2 3 2 2 2 4 3" xfId="51227" xr:uid="{00000000-0005-0000-0000-00001EC80000}"/>
    <cellStyle name="Vírgula 8 2 3 2 2 2 4 4" xfId="51228" xr:uid="{00000000-0005-0000-0000-00001FC80000}"/>
    <cellStyle name="Vírgula 8 2 3 2 2 2 5" xfId="51229" xr:uid="{00000000-0005-0000-0000-000020C80000}"/>
    <cellStyle name="Vírgula 8 2 3 2 2 2 5 2" xfId="51230" xr:uid="{00000000-0005-0000-0000-000021C80000}"/>
    <cellStyle name="Vírgula 8 2 3 2 2 2 5 3" xfId="51231" xr:uid="{00000000-0005-0000-0000-000022C80000}"/>
    <cellStyle name="Vírgula 8 2 3 2 2 2 5 4" xfId="51232" xr:uid="{00000000-0005-0000-0000-000023C80000}"/>
    <cellStyle name="Vírgula 8 2 3 2 2 2 6" xfId="51233" xr:uid="{00000000-0005-0000-0000-000024C80000}"/>
    <cellStyle name="Vírgula 8 2 3 2 2 2 6 2" xfId="51234" xr:uid="{00000000-0005-0000-0000-000025C80000}"/>
    <cellStyle name="Vírgula 8 2 3 2 2 2 6 3" xfId="51235" xr:uid="{00000000-0005-0000-0000-000026C80000}"/>
    <cellStyle name="Vírgula 8 2 3 2 2 2 7" xfId="51236" xr:uid="{00000000-0005-0000-0000-000027C80000}"/>
    <cellStyle name="Vírgula 8 2 3 2 2 2 8" xfId="51237" xr:uid="{00000000-0005-0000-0000-000028C80000}"/>
    <cellStyle name="Vírgula 8 2 3 2 2 2 9" xfId="51238" xr:uid="{00000000-0005-0000-0000-000029C80000}"/>
    <cellStyle name="Vírgula 8 2 3 2 2 3" xfId="51239" xr:uid="{00000000-0005-0000-0000-00002AC80000}"/>
    <cellStyle name="Vírgula 8 2 3 2 2 3 2" xfId="51240" xr:uid="{00000000-0005-0000-0000-00002BC80000}"/>
    <cellStyle name="Vírgula 8 2 3 2 2 3 2 2" xfId="51241" xr:uid="{00000000-0005-0000-0000-00002CC80000}"/>
    <cellStyle name="Vírgula 8 2 3 2 2 3 2 3" xfId="51242" xr:uid="{00000000-0005-0000-0000-00002DC80000}"/>
    <cellStyle name="Vírgula 8 2 3 2 2 3 2 4" xfId="51243" xr:uid="{00000000-0005-0000-0000-00002EC80000}"/>
    <cellStyle name="Vírgula 8 2 3 2 2 3 3" xfId="51244" xr:uid="{00000000-0005-0000-0000-00002FC80000}"/>
    <cellStyle name="Vírgula 8 2 3 2 2 3 3 2" xfId="51245" xr:uid="{00000000-0005-0000-0000-000030C80000}"/>
    <cellStyle name="Vírgula 8 2 3 2 2 3 3 3" xfId="51246" xr:uid="{00000000-0005-0000-0000-000031C80000}"/>
    <cellStyle name="Vírgula 8 2 3 2 2 3 4" xfId="51247" xr:uid="{00000000-0005-0000-0000-000032C80000}"/>
    <cellStyle name="Vírgula 8 2 3 2 2 3 5" xfId="51248" xr:uid="{00000000-0005-0000-0000-000033C80000}"/>
    <cellStyle name="Vírgula 8 2 3 2 2 3 6" xfId="51249" xr:uid="{00000000-0005-0000-0000-000034C80000}"/>
    <cellStyle name="Vírgula 8 2 3 2 2 4" xfId="51250" xr:uid="{00000000-0005-0000-0000-000035C80000}"/>
    <cellStyle name="Vírgula 8 2 3 2 2 4 2" xfId="51251" xr:uid="{00000000-0005-0000-0000-000036C80000}"/>
    <cellStyle name="Vírgula 8 2 3 2 2 4 3" xfId="51252" xr:uid="{00000000-0005-0000-0000-000037C80000}"/>
    <cellStyle name="Vírgula 8 2 3 2 2 4 4" xfId="51253" xr:uid="{00000000-0005-0000-0000-000038C80000}"/>
    <cellStyle name="Vírgula 8 2 3 2 2 5" xfId="51254" xr:uid="{00000000-0005-0000-0000-000039C80000}"/>
    <cellStyle name="Vírgula 8 2 3 2 2 5 2" xfId="51255" xr:uid="{00000000-0005-0000-0000-00003AC80000}"/>
    <cellStyle name="Vírgula 8 2 3 2 2 5 3" xfId="51256" xr:uid="{00000000-0005-0000-0000-00003BC80000}"/>
    <cellStyle name="Vírgula 8 2 3 2 2 5 4" xfId="51257" xr:uid="{00000000-0005-0000-0000-00003CC80000}"/>
    <cellStyle name="Vírgula 8 2 3 2 2 6" xfId="51258" xr:uid="{00000000-0005-0000-0000-00003DC80000}"/>
    <cellStyle name="Vírgula 8 2 3 2 2 6 2" xfId="51259" xr:uid="{00000000-0005-0000-0000-00003EC80000}"/>
    <cellStyle name="Vírgula 8 2 3 2 2 6 3" xfId="51260" xr:uid="{00000000-0005-0000-0000-00003FC80000}"/>
    <cellStyle name="Vírgula 8 2 3 2 2 6 4" xfId="51261" xr:uid="{00000000-0005-0000-0000-000040C80000}"/>
    <cellStyle name="Vírgula 8 2 3 2 2 7" xfId="51262" xr:uid="{00000000-0005-0000-0000-000041C80000}"/>
    <cellStyle name="Vírgula 8 2 3 2 2 7 2" xfId="51263" xr:uid="{00000000-0005-0000-0000-000042C80000}"/>
    <cellStyle name="Vírgula 8 2 3 2 2 7 3" xfId="51264" xr:uid="{00000000-0005-0000-0000-000043C80000}"/>
    <cellStyle name="Vírgula 8 2 3 2 2 8" xfId="51265" xr:uid="{00000000-0005-0000-0000-000044C80000}"/>
    <cellStyle name="Vírgula 8 2 3 2 2 9" xfId="51266" xr:uid="{00000000-0005-0000-0000-000045C80000}"/>
    <cellStyle name="Vírgula 8 2 3 2 3" xfId="51267" xr:uid="{00000000-0005-0000-0000-000046C80000}"/>
    <cellStyle name="Vírgula 8 2 3 2 3 2" xfId="51268" xr:uid="{00000000-0005-0000-0000-000047C80000}"/>
    <cellStyle name="Vírgula 8 2 3 2 3 2 2" xfId="51269" xr:uid="{00000000-0005-0000-0000-000048C80000}"/>
    <cellStyle name="Vírgula 8 2 3 2 3 2 2 2" xfId="51270" xr:uid="{00000000-0005-0000-0000-000049C80000}"/>
    <cellStyle name="Vírgula 8 2 3 2 3 2 2 3" xfId="51271" xr:uid="{00000000-0005-0000-0000-00004AC80000}"/>
    <cellStyle name="Vírgula 8 2 3 2 3 2 2 4" xfId="51272" xr:uid="{00000000-0005-0000-0000-00004BC80000}"/>
    <cellStyle name="Vírgula 8 2 3 2 3 2 3" xfId="51273" xr:uid="{00000000-0005-0000-0000-00004CC80000}"/>
    <cellStyle name="Vírgula 8 2 3 2 3 2 3 2" xfId="51274" xr:uid="{00000000-0005-0000-0000-00004DC80000}"/>
    <cellStyle name="Vírgula 8 2 3 2 3 2 3 3" xfId="51275" xr:uid="{00000000-0005-0000-0000-00004EC80000}"/>
    <cellStyle name="Vírgula 8 2 3 2 3 2 4" xfId="51276" xr:uid="{00000000-0005-0000-0000-00004FC80000}"/>
    <cellStyle name="Vírgula 8 2 3 2 3 2 5" xfId="51277" xr:uid="{00000000-0005-0000-0000-000050C80000}"/>
    <cellStyle name="Vírgula 8 2 3 2 3 2 6" xfId="51278" xr:uid="{00000000-0005-0000-0000-000051C80000}"/>
    <cellStyle name="Vírgula 8 2 3 2 3 3" xfId="51279" xr:uid="{00000000-0005-0000-0000-000052C80000}"/>
    <cellStyle name="Vírgula 8 2 3 2 3 3 2" xfId="51280" xr:uid="{00000000-0005-0000-0000-000053C80000}"/>
    <cellStyle name="Vírgula 8 2 3 2 3 3 3" xfId="51281" xr:uid="{00000000-0005-0000-0000-000054C80000}"/>
    <cellStyle name="Vírgula 8 2 3 2 3 3 4" xfId="51282" xr:uid="{00000000-0005-0000-0000-000055C80000}"/>
    <cellStyle name="Vírgula 8 2 3 2 3 4" xfId="51283" xr:uid="{00000000-0005-0000-0000-000056C80000}"/>
    <cellStyle name="Vírgula 8 2 3 2 3 4 2" xfId="51284" xr:uid="{00000000-0005-0000-0000-000057C80000}"/>
    <cellStyle name="Vírgula 8 2 3 2 3 4 3" xfId="51285" xr:uid="{00000000-0005-0000-0000-000058C80000}"/>
    <cellStyle name="Vírgula 8 2 3 2 3 4 4" xfId="51286" xr:uid="{00000000-0005-0000-0000-000059C80000}"/>
    <cellStyle name="Vírgula 8 2 3 2 3 5" xfId="51287" xr:uid="{00000000-0005-0000-0000-00005AC80000}"/>
    <cellStyle name="Vírgula 8 2 3 2 3 5 2" xfId="51288" xr:uid="{00000000-0005-0000-0000-00005BC80000}"/>
    <cellStyle name="Vírgula 8 2 3 2 3 5 3" xfId="51289" xr:uid="{00000000-0005-0000-0000-00005CC80000}"/>
    <cellStyle name="Vírgula 8 2 3 2 3 5 4" xfId="51290" xr:uid="{00000000-0005-0000-0000-00005DC80000}"/>
    <cellStyle name="Vírgula 8 2 3 2 3 6" xfId="51291" xr:uid="{00000000-0005-0000-0000-00005EC80000}"/>
    <cellStyle name="Vírgula 8 2 3 2 3 6 2" xfId="51292" xr:uid="{00000000-0005-0000-0000-00005FC80000}"/>
    <cellStyle name="Vírgula 8 2 3 2 3 6 3" xfId="51293" xr:uid="{00000000-0005-0000-0000-000060C80000}"/>
    <cellStyle name="Vírgula 8 2 3 2 3 7" xfId="51294" xr:uid="{00000000-0005-0000-0000-000061C80000}"/>
    <cellStyle name="Vírgula 8 2 3 2 3 8" xfId="51295" xr:uid="{00000000-0005-0000-0000-000062C80000}"/>
    <cellStyle name="Vírgula 8 2 3 2 3 9" xfId="51296" xr:uid="{00000000-0005-0000-0000-000063C80000}"/>
    <cellStyle name="Vírgula 8 2 3 2 4" xfId="51297" xr:uid="{00000000-0005-0000-0000-000064C80000}"/>
    <cellStyle name="Vírgula 8 2 3 2 4 2" xfId="51298" xr:uid="{00000000-0005-0000-0000-000065C80000}"/>
    <cellStyle name="Vírgula 8 2 3 2 4 2 2" xfId="51299" xr:uid="{00000000-0005-0000-0000-000066C80000}"/>
    <cellStyle name="Vírgula 8 2 3 2 4 2 3" xfId="51300" xr:uid="{00000000-0005-0000-0000-000067C80000}"/>
    <cellStyle name="Vírgula 8 2 3 2 4 2 4" xfId="51301" xr:uid="{00000000-0005-0000-0000-000068C80000}"/>
    <cellStyle name="Vírgula 8 2 3 2 4 3" xfId="51302" xr:uid="{00000000-0005-0000-0000-000069C80000}"/>
    <cellStyle name="Vírgula 8 2 3 2 4 3 2" xfId="51303" xr:uid="{00000000-0005-0000-0000-00006AC80000}"/>
    <cellStyle name="Vírgula 8 2 3 2 4 3 3" xfId="51304" xr:uid="{00000000-0005-0000-0000-00006BC80000}"/>
    <cellStyle name="Vírgula 8 2 3 2 4 4" xfId="51305" xr:uid="{00000000-0005-0000-0000-00006CC80000}"/>
    <cellStyle name="Vírgula 8 2 3 2 4 5" xfId="51306" xr:uid="{00000000-0005-0000-0000-00006DC80000}"/>
    <cellStyle name="Vírgula 8 2 3 2 4 6" xfId="51307" xr:uid="{00000000-0005-0000-0000-00006EC80000}"/>
    <cellStyle name="Vírgula 8 2 3 2 5" xfId="51308" xr:uid="{00000000-0005-0000-0000-00006FC80000}"/>
    <cellStyle name="Vírgula 8 2 3 2 5 2" xfId="51309" xr:uid="{00000000-0005-0000-0000-000070C80000}"/>
    <cellStyle name="Vírgula 8 2 3 2 5 3" xfId="51310" xr:uid="{00000000-0005-0000-0000-000071C80000}"/>
    <cellStyle name="Vírgula 8 2 3 2 5 4" xfId="51311" xr:uid="{00000000-0005-0000-0000-000072C80000}"/>
    <cellStyle name="Vírgula 8 2 3 2 6" xfId="51312" xr:uid="{00000000-0005-0000-0000-000073C80000}"/>
    <cellStyle name="Vírgula 8 2 3 2 6 2" xfId="51313" xr:uid="{00000000-0005-0000-0000-000074C80000}"/>
    <cellStyle name="Vírgula 8 2 3 2 6 3" xfId="51314" xr:uid="{00000000-0005-0000-0000-000075C80000}"/>
    <cellStyle name="Vírgula 8 2 3 2 6 4" xfId="51315" xr:uid="{00000000-0005-0000-0000-000076C80000}"/>
    <cellStyle name="Vírgula 8 2 3 2 7" xfId="51316" xr:uid="{00000000-0005-0000-0000-000077C80000}"/>
    <cellStyle name="Vírgula 8 2 3 2 7 2" xfId="51317" xr:uid="{00000000-0005-0000-0000-000078C80000}"/>
    <cellStyle name="Vírgula 8 2 3 2 7 3" xfId="51318" xr:uid="{00000000-0005-0000-0000-000079C80000}"/>
    <cellStyle name="Vírgula 8 2 3 2 7 4" xfId="51319" xr:uid="{00000000-0005-0000-0000-00007AC80000}"/>
    <cellStyle name="Vírgula 8 2 3 2 8" xfId="51320" xr:uid="{00000000-0005-0000-0000-00007BC80000}"/>
    <cellStyle name="Vírgula 8 2 3 2 8 2" xfId="51321" xr:uid="{00000000-0005-0000-0000-00007CC80000}"/>
    <cellStyle name="Vírgula 8 2 3 2 8 3" xfId="51322" xr:uid="{00000000-0005-0000-0000-00007DC80000}"/>
    <cellStyle name="Vírgula 8 2 3 2 9" xfId="51323" xr:uid="{00000000-0005-0000-0000-00007EC80000}"/>
    <cellStyle name="Vírgula 8 2 3 3" xfId="51324" xr:uid="{00000000-0005-0000-0000-00007FC80000}"/>
    <cellStyle name="Vírgula 8 2 3 3 10" xfId="51325" xr:uid="{00000000-0005-0000-0000-000080C80000}"/>
    <cellStyle name="Vírgula 8 2 3 3 2" xfId="51326" xr:uid="{00000000-0005-0000-0000-000081C80000}"/>
    <cellStyle name="Vírgula 8 2 3 3 2 2" xfId="51327" xr:uid="{00000000-0005-0000-0000-000082C80000}"/>
    <cellStyle name="Vírgula 8 2 3 3 2 2 2" xfId="51328" xr:uid="{00000000-0005-0000-0000-000083C80000}"/>
    <cellStyle name="Vírgula 8 2 3 3 2 2 2 2" xfId="51329" xr:uid="{00000000-0005-0000-0000-000084C80000}"/>
    <cellStyle name="Vírgula 8 2 3 3 2 2 2 3" xfId="51330" xr:uid="{00000000-0005-0000-0000-000085C80000}"/>
    <cellStyle name="Vírgula 8 2 3 3 2 2 2 4" xfId="51331" xr:uid="{00000000-0005-0000-0000-000086C80000}"/>
    <cellStyle name="Vírgula 8 2 3 3 2 2 3" xfId="51332" xr:uid="{00000000-0005-0000-0000-000087C80000}"/>
    <cellStyle name="Vírgula 8 2 3 3 2 2 3 2" xfId="51333" xr:uid="{00000000-0005-0000-0000-000088C80000}"/>
    <cellStyle name="Vírgula 8 2 3 3 2 2 3 3" xfId="51334" xr:uid="{00000000-0005-0000-0000-000089C80000}"/>
    <cellStyle name="Vírgula 8 2 3 3 2 2 4" xfId="51335" xr:uid="{00000000-0005-0000-0000-00008AC80000}"/>
    <cellStyle name="Vírgula 8 2 3 3 2 2 5" xfId="51336" xr:uid="{00000000-0005-0000-0000-00008BC80000}"/>
    <cellStyle name="Vírgula 8 2 3 3 2 2 6" xfId="51337" xr:uid="{00000000-0005-0000-0000-00008CC80000}"/>
    <cellStyle name="Vírgula 8 2 3 3 2 3" xfId="51338" xr:uid="{00000000-0005-0000-0000-00008DC80000}"/>
    <cellStyle name="Vírgula 8 2 3 3 2 3 2" xfId="51339" xr:uid="{00000000-0005-0000-0000-00008EC80000}"/>
    <cellStyle name="Vírgula 8 2 3 3 2 3 3" xfId="51340" xr:uid="{00000000-0005-0000-0000-00008FC80000}"/>
    <cellStyle name="Vírgula 8 2 3 3 2 3 4" xfId="51341" xr:uid="{00000000-0005-0000-0000-000090C80000}"/>
    <cellStyle name="Vírgula 8 2 3 3 2 4" xfId="51342" xr:uid="{00000000-0005-0000-0000-000091C80000}"/>
    <cellStyle name="Vírgula 8 2 3 3 2 4 2" xfId="51343" xr:uid="{00000000-0005-0000-0000-000092C80000}"/>
    <cellStyle name="Vírgula 8 2 3 3 2 4 3" xfId="51344" xr:uid="{00000000-0005-0000-0000-000093C80000}"/>
    <cellStyle name="Vírgula 8 2 3 3 2 4 4" xfId="51345" xr:uid="{00000000-0005-0000-0000-000094C80000}"/>
    <cellStyle name="Vírgula 8 2 3 3 2 5" xfId="51346" xr:uid="{00000000-0005-0000-0000-000095C80000}"/>
    <cellStyle name="Vírgula 8 2 3 3 2 5 2" xfId="51347" xr:uid="{00000000-0005-0000-0000-000096C80000}"/>
    <cellStyle name="Vírgula 8 2 3 3 2 5 3" xfId="51348" xr:uid="{00000000-0005-0000-0000-000097C80000}"/>
    <cellStyle name="Vírgula 8 2 3 3 2 5 4" xfId="51349" xr:uid="{00000000-0005-0000-0000-000098C80000}"/>
    <cellStyle name="Vírgula 8 2 3 3 2 6" xfId="51350" xr:uid="{00000000-0005-0000-0000-000099C80000}"/>
    <cellStyle name="Vírgula 8 2 3 3 2 6 2" xfId="51351" xr:uid="{00000000-0005-0000-0000-00009AC80000}"/>
    <cellStyle name="Vírgula 8 2 3 3 2 6 3" xfId="51352" xr:uid="{00000000-0005-0000-0000-00009BC80000}"/>
    <cellStyle name="Vírgula 8 2 3 3 2 7" xfId="51353" xr:uid="{00000000-0005-0000-0000-00009CC80000}"/>
    <cellStyle name="Vírgula 8 2 3 3 2 8" xfId="51354" xr:uid="{00000000-0005-0000-0000-00009DC80000}"/>
    <cellStyle name="Vírgula 8 2 3 3 2 9" xfId="51355" xr:uid="{00000000-0005-0000-0000-00009EC80000}"/>
    <cellStyle name="Vírgula 8 2 3 3 3" xfId="51356" xr:uid="{00000000-0005-0000-0000-00009FC80000}"/>
    <cellStyle name="Vírgula 8 2 3 3 3 2" xfId="51357" xr:uid="{00000000-0005-0000-0000-0000A0C80000}"/>
    <cellStyle name="Vírgula 8 2 3 3 3 2 2" xfId="51358" xr:uid="{00000000-0005-0000-0000-0000A1C80000}"/>
    <cellStyle name="Vírgula 8 2 3 3 3 2 3" xfId="51359" xr:uid="{00000000-0005-0000-0000-0000A2C80000}"/>
    <cellStyle name="Vírgula 8 2 3 3 3 2 4" xfId="51360" xr:uid="{00000000-0005-0000-0000-0000A3C80000}"/>
    <cellStyle name="Vírgula 8 2 3 3 3 3" xfId="51361" xr:uid="{00000000-0005-0000-0000-0000A4C80000}"/>
    <cellStyle name="Vírgula 8 2 3 3 3 3 2" xfId="51362" xr:uid="{00000000-0005-0000-0000-0000A5C80000}"/>
    <cellStyle name="Vírgula 8 2 3 3 3 3 3" xfId="51363" xr:uid="{00000000-0005-0000-0000-0000A6C80000}"/>
    <cellStyle name="Vírgula 8 2 3 3 3 4" xfId="51364" xr:uid="{00000000-0005-0000-0000-0000A7C80000}"/>
    <cellStyle name="Vírgula 8 2 3 3 3 5" xfId="51365" xr:uid="{00000000-0005-0000-0000-0000A8C80000}"/>
    <cellStyle name="Vírgula 8 2 3 3 3 6" xfId="51366" xr:uid="{00000000-0005-0000-0000-0000A9C80000}"/>
    <cellStyle name="Vírgula 8 2 3 3 4" xfId="51367" xr:uid="{00000000-0005-0000-0000-0000AAC80000}"/>
    <cellStyle name="Vírgula 8 2 3 3 4 2" xfId="51368" xr:uid="{00000000-0005-0000-0000-0000ABC80000}"/>
    <cellStyle name="Vírgula 8 2 3 3 4 3" xfId="51369" xr:uid="{00000000-0005-0000-0000-0000ACC80000}"/>
    <cellStyle name="Vírgula 8 2 3 3 4 4" xfId="51370" xr:uid="{00000000-0005-0000-0000-0000ADC80000}"/>
    <cellStyle name="Vírgula 8 2 3 3 5" xfId="51371" xr:uid="{00000000-0005-0000-0000-0000AEC80000}"/>
    <cellStyle name="Vírgula 8 2 3 3 5 2" xfId="51372" xr:uid="{00000000-0005-0000-0000-0000AFC80000}"/>
    <cellStyle name="Vírgula 8 2 3 3 5 3" xfId="51373" xr:uid="{00000000-0005-0000-0000-0000B0C80000}"/>
    <cellStyle name="Vírgula 8 2 3 3 5 4" xfId="51374" xr:uid="{00000000-0005-0000-0000-0000B1C80000}"/>
    <cellStyle name="Vírgula 8 2 3 3 6" xfId="51375" xr:uid="{00000000-0005-0000-0000-0000B2C80000}"/>
    <cellStyle name="Vírgula 8 2 3 3 6 2" xfId="51376" xr:uid="{00000000-0005-0000-0000-0000B3C80000}"/>
    <cellStyle name="Vírgula 8 2 3 3 6 3" xfId="51377" xr:uid="{00000000-0005-0000-0000-0000B4C80000}"/>
    <cellStyle name="Vírgula 8 2 3 3 6 4" xfId="51378" xr:uid="{00000000-0005-0000-0000-0000B5C80000}"/>
    <cellStyle name="Vírgula 8 2 3 3 7" xfId="51379" xr:uid="{00000000-0005-0000-0000-0000B6C80000}"/>
    <cellStyle name="Vírgula 8 2 3 3 7 2" xfId="51380" xr:uid="{00000000-0005-0000-0000-0000B7C80000}"/>
    <cellStyle name="Vírgula 8 2 3 3 7 3" xfId="51381" xr:uid="{00000000-0005-0000-0000-0000B8C80000}"/>
    <cellStyle name="Vírgula 8 2 3 3 8" xfId="51382" xr:uid="{00000000-0005-0000-0000-0000B9C80000}"/>
    <cellStyle name="Vírgula 8 2 3 3 9" xfId="51383" xr:uid="{00000000-0005-0000-0000-0000BAC80000}"/>
    <cellStyle name="Vírgula 8 2 3 4" xfId="51384" xr:uid="{00000000-0005-0000-0000-0000BBC80000}"/>
    <cellStyle name="Vírgula 8 2 3 4 2" xfId="51385" xr:uid="{00000000-0005-0000-0000-0000BCC80000}"/>
    <cellStyle name="Vírgula 8 2 3 4 2 2" xfId="51386" xr:uid="{00000000-0005-0000-0000-0000BDC80000}"/>
    <cellStyle name="Vírgula 8 2 3 4 2 2 2" xfId="51387" xr:uid="{00000000-0005-0000-0000-0000BEC80000}"/>
    <cellStyle name="Vírgula 8 2 3 4 2 2 3" xfId="51388" xr:uid="{00000000-0005-0000-0000-0000BFC80000}"/>
    <cellStyle name="Vírgula 8 2 3 4 2 2 4" xfId="51389" xr:uid="{00000000-0005-0000-0000-0000C0C80000}"/>
    <cellStyle name="Vírgula 8 2 3 4 2 3" xfId="51390" xr:uid="{00000000-0005-0000-0000-0000C1C80000}"/>
    <cellStyle name="Vírgula 8 2 3 4 2 3 2" xfId="51391" xr:uid="{00000000-0005-0000-0000-0000C2C80000}"/>
    <cellStyle name="Vírgula 8 2 3 4 2 3 3" xfId="51392" xr:uid="{00000000-0005-0000-0000-0000C3C80000}"/>
    <cellStyle name="Vírgula 8 2 3 4 2 4" xfId="51393" xr:uid="{00000000-0005-0000-0000-0000C4C80000}"/>
    <cellStyle name="Vírgula 8 2 3 4 2 5" xfId="51394" xr:uid="{00000000-0005-0000-0000-0000C5C80000}"/>
    <cellStyle name="Vírgula 8 2 3 4 2 6" xfId="51395" xr:uid="{00000000-0005-0000-0000-0000C6C80000}"/>
    <cellStyle name="Vírgula 8 2 3 4 3" xfId="51396" xr:uid="{00000000-0005-0000-0000-0000C7C80000}"/>
    <cellStyle name="Vírgula 8 2 3 4 3 2" xfId="51397" xr:uid="{00000000-0005-0000-0000-0000C8C80000}"/>
    <cellStyle name="Vírgula 8 2 3 4 3 3" xfId="51398" xr:uid="{00000000-0005-0000-0000-0000C9C80000}"/>
    <cellStyle name="Vírgula 8 2 3 4 3 4" xfId="51399" xr:uid="{00000000-0005-0000-0000-0000CAC80000}"/>
    <cellStyle name="Vírgula 8 2 3 4 4" xfId="51400" xr:uid="{00000000-0005-0000-0000-0000CBC80000}"/>
    <cellStyle name="Vírgula 8 2 3 4 4 2" xfId="51401" xr:uid="{00000000-0005-0000-0000-0000CCC80000}"/>
    <cellStyle name="Vírgula 8 2 3 4 4 3" xfId="51402" xr:uid="{00000000-0005-0000-0000-0000CDC80000}"/>
    <cellStyle name="Vírgula 8 2 3 4 4 4" xfId="51403" xr:uid="{00000000-0005-0000-0000-0000CEC80000}"/>
    <cellStyle name="Vírgula 8 2 3 4 5" xfId="51404" xr:uid="{00000000-0005-0000-0000-0000CFC80000}"/>
    <cellStyle name="Vírgula 8 2 3 4 5 2" xfId="51405" xr:uid="{00000000-0005-0000-0000-0000D0C80000}"/>
    <cellStyle name="Vírgula 8 2 3 4 5 3" xfId="51406" xr:uid="{00000000-0005-0000-0000-0000D1C80000}"/>
    <cellStyle name="Vírgula 8 2 3 4 5 4" xfId="51407" xr:uid="{00000000-0005-0000-0000-0000D2C80000}"/>
    <cellStyle name="Vírgula 8 2 3 4 6" xfId="51408" xr:uid="{00000000-0005-0000-0000-0000D3C80000}"/>
    <cellStyle name="Vírgula 8 2 3 4 6 2" xfId="51409" xr:uid="{00000000-0005-0000-0000-0000D4C80000}"/>
    <cellStyle name="Vírgula 8 2 3 4 6 3" xfId="51410" xr:uid="{00000000-0005-0000-0000-0000D5C80000}"/>
    <cellStyle name="Vírgula 8 2 3 4 7" xfId="51411" xr:uid="{00000000-0005-0000-0000-0000D6C80000}"/>
    <cellStyle name="Vírgula 8 2 3 4 8" xfId="51412" xr:uid="{00000000-0005-0000-0000-0000D7C80000}"/>
    <cellStyle name="Vírgula 8 2 3 4 9" xfId="51413" xr:uid="{00000000-0005-0000-0000-0000D8C80000}"/>
    <cellStyle name="Vírgula 8 2 3 5" xfId="51414" xr:uid="{00000000-0005-0000-0000-0000D9C80000}"/>
    <cellStyle name="Vírgula 8 2 3 5 2" xfId="51415" xr:uid="{00000000-0005-0000-0000-0000DAC80000}"/>
    <cellStyle name="Vírgula 8 2 3 5 2 2" xfId="51416" xr:uid="{00000000-0005-0000-0000-0000DBC80000}"/>
    <cellStyle name="Vírgula 8 2 3 5 2 2 2" xfId="51417" xr:uid="{00000000-0005-0000-0000-0000DCC80000}"/>
    <cellStyle name="Vírgula 8 2 3 5 2 2 3" xfId="51418" xr:uid="{00000000-0005-0000-0000-0000DDC80000}"/>
    <cellStyle name="Vírgula 8 2 3 5 2 2 4" xfId="51419" xr:uid="{00000000-0005-0000-0000-0000DEC80000}"/>
    <cellStyle name="Vírgula 8 2 3 5 2 3" xfId="51420" xr:uid="{00000000-0005-0000-0000-0000DFC80000}"/>
    <cellStyle name="Vírgula 8 2 3 5 2 3 2" xfId="51421" xr:uid="{00000000-0005-0000-0000-0000E0C80000}"/>
    <cellStyle name="Vírgula 8 2 3 5 2 3 3" xfId="51422" xr:uid="{00000000-0005-0000-0000-0000E1C80000}"/>
    <cellStyle name="Vírgula 8 2 3 5 2 4" xfId="51423" xr:uid="{00000000-0005-0000-0000-0000E2C80000}"/>
    <cellStyle name="Vírgula 8 2 3 5 2 5" xfId="51424" xr:uid="{00000000-0005-0000-0000-0000E3C80000}"/>
    <cellStyle name="Vírgula 8 2 3 5 2 6" xfId="51425" xr:uid="{00000000-0005-0000-0000-0000E4C80000}"/>
    <cellStyle name="Vírgula 8 2 3 5 3" xfId="51426" xr:uid="{00000000-0005-0000-0000-0000E5C80000}"/>
    <cellStyle name="Vírgula 8 2 3 5 3 2" xfId="51427" xr:uid="{00000000-0005-0000-0000-0000E6C80000}"/>
    <cellStyle name="Vírgula 8 2 3 5 3 3" xfId="51428" xr:uid="{00000000-0005-0000-0000-0000E7C80000}"/>
    <cellStyle name="Vírgula 8 2 3 5 3 4" xfId="51429" xr:uid="{00000000-0005-0000-0000-0000E8C80000}"/>
    <cellStyle name="Vírgula 8 2 3 5 4" xfId="51430" xr:uid="{00000000-0005-0000-0000-0000E9C80000}"/>
    <cellStyle name="Vírgula 8 2 3 5 4 2" xfId="51431" xr:uid="{00000000-0005-0000-0000-0000EAC80000}"/>
    <cellStyle name="Vírgula 8 2 3 5 4 3" xfId="51432" xr:uid="{00000000-0005-0000-0000-0000EBC80000}"/>
    <cellStyle name="Vírgula 8 2 3 5 4 4" xfId="51433" xr:uid="{00000000-0005-0000-0000-0000ECC80000}"/>
    <cellStyle name="Vírgula 8 2 3 5 5" xfId="51434" xr:uid="{00000000-0005-0000-0000-0000EDC80000}"/>
    <cellStyle name="Vírgula 8 2 3 5 5 2" xfId="51435" xr:uid="{00000000-0005-0000-0000-0000EEC80000}"/>
    <cellStyle name="Vírgula 8 2 3 5 5 3" xfId="51436" xr:uid="{00000000-0005-0000-0000-0000EFC80000}"/>
    <cellStyle name="Vírgula 8 2 3 5 5 4" xfId="51437" xr:uid="{00000000-0005-0000-0000-0000F0C80000}"/>
    <cellStyle name="Vírgula 8 2 3 5 6" xfId="51438" xr:uid="{00000000-0005-0000-0000-0000F1C80000}"/>
    <cellStyle name="Vírgula 8 2 3 5 6 2" xfId="51439" xr:uid="{00000000-0005-0000-0000-0000F2C80000}"/>
    <cellStyle name="Vírgula 8 2 3 5 6 3" xfId="51440" xr:uid="{00000000-0005-0000-0000-0000F3C80000}"/>
    <cellStyle name="Vírgula 8 2 3 5 7" xfId="51441" xr:uid="{00000000-0005-0000-0000-0000F4C80000}"/>
    <cellStyle name="Vírgula 8 2 3 5 8" xfId="51442" xr:uid="{00000000-0005-0000-0000-0000F5C80000}"/>
    <cellStyle name="Vírgula 8 2 3 5 9" xfId="51443" xr:uid="{00000000-0005-0000-0000-0000F6C80000}"/>
    <cellStyle name="Vírgula 8 2 3 6" xfId="51444" xr:uid="{00000000-0005-0000-0000-0000F7C80000}"/>
    <cellStyle name="Vírgula 8 2 3 6 2" xfId="51445" xr:uid="{00000000-0005-0000-0000-0000F8C80000}"/>
    <cellStyle name="Vírgula 8 2 3 6 2 2" xfId="51446" xr:uid="{00000000-0005-0000-0000-0000F9C80000}"/>
    <cellStyle name="Vírgula 8 2 3 6 2 2 2" xfId="51447" xr:uid="{00000000-0005-0000-0000-0000FAC80000}"/>
    <cellStyle name="Vírgula 8 2 3 6 2 2 3" xfId="51448" xr:uid="{00000000-0005-0000-0000-0000FBC80000}"/>
    <cellStyle name="Vírgula 8 2 3 6 2 2 4" xfId="51449" xr:uid="{00000000-0005-0000-0000-0000FCC80000}"/>
    <cellStyle name="Vírgula 8 2 3 6 2 3" xfId="51450" xr:uid="{00000000-0005-0000-0000-0000FDC80000}"/>
    <cellStyle name="Vírgula 8 2 3 6 2 3 2" xfId="51451" xr:uid="{00000000-0005-0000-0000-0000FEC80000}"/>
    <cellStyle name="Vírgula 8 2 3 6 2 3 3" xfId="51452" xr:uid="{00000000-0005-0000-0000-0000FFC80000}"/>
    <cellStyle name="Vírgula 8 2 3 6 2 4" xfId="51453" xr:uid="{00000000-0005-0000-0000-000000C90000}"/>
    <cellStyle name="Vírgula 8 2 3 6 2 5" xfId="51454" xr:uid="{00000000-0005-0000-0000-000001C90000}"/>
    <cellStyle name="Vírgula 8 2 3 6 2 6" xfId="51455" xr:uid="{00000000-0005-0000-0000-000002C90000}"/>
    <cellStyle name="Vírgula 8 2 3 6 3" xfId="51456" xr:uid="{00000000-0005-0000-0000-000003C90000}"/>
    <cellStyle name="Vírgula 8 2 3 6 3 2" xfId="51457" xr:uid="{00000000-0005-0000-0000-000004C90000}"/>
    <cellStyle name="Vírgula 8 2 3 6 3 3" xfId="51458" xr:uid="{00000000-0005-0000-0000-000005C90000}"/>
    <cellStyle name="Vírgula 8 2 3 6 3 4" xfId="51459" xr:uid="{00000000-0005-0000-0000-000006C90000}"/>
    <cellStyle name="Vírgula 8 2 3 6 4" xfId="51460" xr:uid="{00000000-0005-0000-0000-000007C90000}"/>
    <cellStyle name="Vírgula 8 2 3 6 4 2" xfId="51461" xr:uid="{00000000-0005-0000-0000-000008C90000}"/>
    <cellStyle name="Vírgula 8 2 3 6 4 3" xfId="51462" xr:uid="{00000000-0005-0000-0000-000009C90000}"/>
    <cellStyle name="Vírgula 8 2 3 6 4 4" xfId="51463" xr:uid="{00000000-0005-0000-0000-00000AC90000}"/>
    <cellStyle name="Vírgula 8 2 3 6 5" xfId="51464" xr:uid="{00000000-0005-0000-0000-00000BC90000}"/>
    <cellStyle name="Vírgula 8 2 3 6 5 2" xfId="51465" xr:uid="{00000000-0005-0000-0000-00000CC90000}"/>
    <cellStyle name="Vírgula 8 2 3 6 5 3" xfId="51466" xr:uid="{00000000-0005-0000-0000-00000DC90000}"/>
    <cellStyle name="Vírgula 8 2 3 6 6" xfId="51467" xr:uid="{00000000-0005-0000-0000-00000EC90000}"/>
    <cellStyle name="Vírgula 8 2 3 6 7" xfId="51468" xr:uid="{00000000-0005-0000-0000-00000FC90000}"/>
    <cellStyle name="Vírgula 8 2 3 6 8" xfId="51469" xr:uid="{00000000-0005-0000-0000-000010C90000}"/>
    <cellStyle name="Vírgula 8 2 3 7" xfId="51470" xr:uid="{00000000-0005-0000-0000-000011C90000}"/>
    <cellStyle name="Vírgula 8 2 3 7 2" xfId="51471" xr:uid="{00000000-0005-0000-0000-000012C90000}"/>
    <cellStyle name="Vírgula 8 2 3 7 2 2" xfId="51472" xr:uid="{00000000-0005-0000-0000-000013C90000}"/>
    <cellStyle name="Vírgula 8 2 3 7 2 3" xfId="51473" xr:uid="{00000000-0005-0000-0000-000014C90000}"/>
    <cellStyle name="Vírgula 8 2 3 7 2 4" xfId="51474" xr:uid="{00000000-0005-0000-0000-000015C90000}"/>
    <cellStyle name="Vírgula 8 2 3 7 3" xfId="51475" xr:uid="{00000000-0005-0000-0000-000016C90000}"/>
    <cellStyle name="Vírgula 8 2 3 7 3 2" xfId="51476" xr:uid="{00000000-0005-0000-0000-000017C90000}"/>
    <cellStyle name="Vírgula 8 2 3 7 3 3" xfId="51477" xr:uid="{00000000-0005-0000-0000-000018C90000}"/>
    <cellStyle name="Vírgula 8 2 3 7 4" xfId="51478" xr:uid="{00000000-0005-0000-0000-000019C90000}"/>
    <cellStyle name="Vírgula 8 2 3 7 5" xfId="51479" xr:uid="{00000000-0005-0000-0000-00001AC90000}"/>
    <cellStyle name="Vírgula 8 2 3 7 6" xfId="51480" xr:uid="{00000000-0005-0000-0000-00001BC90000}"/>
    <cellStyle name="Vírgula 8 2 3 8" xfId="51481" xr:uid="{00000000-0005-0000-0000-00001CC90000}"/>
    <cellStyle name="Vírgula 8 2 3 8 2" xfId="51482" xr:uid="{00000000-0005-0000-0000-00001DC90000}"/>
    <cellStyle name="Vírgula 8 2 3 8 3" xfId="51483" xr:uid="{00000000-0005-0000-0000-00001EC90000}"/>
    <cellStyle name="Vírgula 8 2 3 8 4" xfId="51484" xr:uid="{00000000-0005-0000-0000-00001FC90000}"/>
    <cellStyle name="Vírgula 8 2 3 9" xfId="51485" xr:uid="{00000000-0005-0000-0000-000020C90000}"/>
    <cellStyle name="Vírgula 8 2 3 9 2" xfId="51486" xr:uid="{00000000-0005-0000-0000-000021C90000}"/>
    <cellStyle name="Vírgula 8 2 3 9 3" xfId="51487" xr:uid="{00000000-0005-0000-0000-000022C90000}"/>
    <cellStyle name="Vírgula 8 2 3 9 4" xfId="51488" xr:uid="{00000000-0005-0000-0000-000023C90000}"/>
    <cellStyle name="Vírgula 8 2 4" xfId="468" xr:uid="{00000000-0005-0000-0000-000024C90000}"/>
    <cellStyle name="Vírgula 8 2 4 10" xfId="51489" xr:uid="{00000000-0005-0000-0000-000025C90000}"/>
    <cellStyle name="Vírgula 8 2 4 11" xfId="51490" xr:uid="{00000000-0005-0000-0000-000026C90000}"/>
    <cellStyle name="Vírgula 8 2 4 2" xfId="51491" xr:uid="{00000000-0005-0000-0000-000027C90000}"/>
    <cellStyle name="Vírgula 8 2 4 2 10" xfId="51492" xr:uid="{00000000-0005-0000-0000-000028C90000}"/>
    <cellStyle name="Vírgula 8 2 4 2 2" xfId="51493" xr:uid="{00000000-0005-0000-0000-000029C90000}"/>
    <cellStyle name="Vírgula 8 2 4 2 2 2" xfId="51494" xr:uid="{00000000-0005-0000-0000-00002AC90000}"/>
    <cellStyle name="Vírgula 8 2 4 2 2 2 2" xfId="51495" xr:uid="{00000000-0005-0000-0000-00002BC90000}"/>
    <cellStyle name="Vírgula 8 2 4 2 2 2 2 2" xfId="51496" xr:uid="{00000000-0005-0000-0000-00002CC90000}"/>
    <cellStyle name="Vírgula 8 2 4 2 2 2 2 3" xfId="51497" xr:uid="{00000000-0005-0000-0000-00002DC90000}"/>
    <cellStyle name="Vírgula 8 2 4 2 2 2 2 4" xfId="51498" xr:uid="{00000000-0005-0000-0000-00002EC90000}"/>
    <cellStyle name="Vírgula 8 2 4 2 2 2 3" xfId="51499" xr:uid="{00000000-0005-0000-0000-00002FC90000}"/>
    <cellStyle name="Vírgula 8 2 4 2 2 2 3 2" xfId="51500" xr:uid="{00000000-0005-0000-0000-000030C90000}"/>
    <cellStyle name="Vírgula 8 2 4 2 2 2 3 3" xfId="51501" xr:uid="{00000000-0005-0000-0000-000031C90000}"/>
    <cellStyle name="Vírgula 8 2 4 2 2 2 4" xfId="51502" xr:uid="{00000000-0005-0000-0000-000032C90000}"/>
    <cellStyle name="Vírgula 8 2 4 2 2 2 5" xfId="51503" xr:uid="{00000000-0005-0000-0000-000033C90000}"/>
    <cellStyle name="Vírgula 8 2 4 2 2 2 6" xfId="51504" xr:uid="{00000000-0005-0000-0000-000034C90000}"/>
    <cellStyle name="Vírgula 8 2 4 2 2 3" xfId="51505" xr:uid="{00000000-0005-0000-0000-000035C90000}"/>
    <cellStyle name="Vírgula 8 2 4 2 2 3 2" xfId="51506" xr:uid="{00000000-0005-0000-0000-000036C90000}"/>
    <cellStyle name="Vírgula 8 2 4 2 2 3 3" xfId="51507" xr:uid="{00000000-0005-0000-0000-000037C90000}"/>
    <cellStyle name="Vírgula 8 2 4 2 2 3 4" xfId="51508" xr:uid="{00000000-0005-0000-0000-000038C90000}"/>
    <cellStyle name="Vírgula 8 2 4 2 2 4" xfId="51509" xr:uid="{00000000-0005-0000-0000-000039C90000}"/>
    <cellStyle name="Vírgula 8 2 4 2 2 4 2" xfId="51510" xr:uid="{00000000-0005-0000-0000-00003AC90000}"/>
    <cellStyle name="Vírgula 8 2 4 2 2 4 3" xfId="51511" xr:uid="{00000000-0005-0000-0000-00003BC90000}"/>
    <cellStyle name="Vírgula 8 2 4 2 2 4 4" xfId="51512" xr:uid="{00000000-0005-0000-0000-00003CC90000}"/>
    <cellStyle name="Vírgula 8 2 4 2 2 5" xfId="51513" xr:uid="{00000000-0005-0000-0000-00003DC90000}"/>
    <cellStyle name="Vírgula 8 2 4 2 2 5 2" xfId="51514" xr:uid="{00000000-0005-0000-0000-00003EC90000}"/>
    <cellStyle name="Vírgula 8 2 4 2 2 5 3" xfId="51515" xr:uid="{00000000-0005-0000-0000-00003FC90000}"/>
    <cellStyle name="Vírgula 8 2 4 2 2 5 4" xfId="51516" xr:uid="{00000000-0005-0000-0000-000040C90000}"/>
    <cellStyle name="Vírgula 8 2 4 2 2 6" xfId="51517" xr:uid="{00000000-0005-0000-0000-000041C90000}"/>
    <cellStyle name="Vírgula 8 2 4 2 2 6 2" xfId="51518" xr:uid="{00000000-0005-0000-0000-000042C90000}"/>
    <cellStyle name="Vírgula 8 2 4 2 2 6 3" xfId="51519" xr:uid="{00000000-0005-0000-0000-000043C90000}"/>
    <cellStyle name="Vírgula 8 2 4 2 2 7" xfId="51520" xr:uid="{00000000-0005-0000-0000-000044C90000}"/>
    <cellStyle name="Vírgula 8 2 4 2 2 8" xfId="51521" xr:uid="{00000000-0005-0000-0000-000045C90000}"/>
    <cellStyle name="Vírgula 8 2 4 2 2 9" xfId="51522" xr:uid="{00000000-0005-0000-0000-000046C90000}"/>
    <cellStyle name="Vírgula 8 2 4 2 3" xfId="51523" xr:uid="{00000000-0005-0000-0000-000047C90000}"/>
    <cellStyle name="Vírgula 8 2 4 2 3 2" xfId="51524" xr:uid="{00000000-0005-0000-0000-000048C90000}"/>
    <cellStyle name="Vírgula 8 2 4 2 3 2 2" xfId="51525" xr:uid="{00000000-0005-0000-0000-000049C90000}"/>
    <cellStyle name="Vírgula 8 2 4 2 3 2 3" xfId="51526" xr:uid="{00000000-0005-0000-0000-00004AC90000}"/>
    <cellStyle name="Vírgula 8 2 4 2 3 2 4" xfId="51527" xr:uid="{00000000-0005-0000-0000-00004BC90000}"/>
    <cellStyle name="Vírgula 8 2 4 2 3 3" xfId="51528" xr:uid="{00000000-0005-0000-0000-00004CC90000}"/>
    <cellStyle name="Vírgula 8 2 4 2 3 3 2" xfId="51529" xr:uid="{00000000-0005-0000-0000-00004DC90000}"/>
    <cellStyle name="Vírgula 8 2 4 2 3 3 3" xfId="51530" xr:uid="{00000000-0005-0000-0000-00004EC90000}"/>
    <cellStyle name="Vírgula 8 2 4 2 3 4" xfId="51531" xr:uid="{00000000-0005-0000-0000-00004FC90000}"/>
    <cellStyle name="Vírgula 8 2 4 2 3 5" xfId="51532" xr:uid="{00000000-0005-0000-0000-000050C90000}"/>
    <cellStyle name="Vírgula 8 2 4 2 3 6" xfId="51533" xr:uid="{00000000-0005-0000-0000-000051C90000}"/>
    <cellStyle name="Vírgula 8 2 4 2 4" xfId="51534" xr:uid="{00000000-0005-0000-0000-000052C90000}"/>
    <cellStyle name="Vírgula 8 2 4 2 4 2" xfId="51535" xr:uid="{00000000-0005-0000-0000-000053C90000}"/>
    <cellStyle name="Vírgula 8 2 4 2 4 3" xfId="51536" xr:uid="{00000000-0005-0000-0000-000054C90000}"/>
    <cellStyle name="Vírgula 8 2 4 2 4 4" xfId="51537" xr:uid="{00000000-0005-0000-0000-000055C90000}"/>
    <cellStyle name="Vírgula 8 2 4 2 5" xfId="51538" xr:uid="{00000000-0005-0000-0000-000056C90000}"/>
    <cellStyle name="Vírgula 8 2 4 2 5 2" xfId="51539" xr:uid="{00000000-0005-0000-0000-000057C90000}"/>
    <cellStyle name="Vírgula 8 2 4 2 5 3" xfId="51540" xr:uid="{00000000-0005-0000-0000-000058C90000}"/>
    <cellStyle name="Vírgula 8 2 4 2 5 4" xfId="51541" xr:uid="{00000000-0005-0000-0000-000059C90000}"/>
    <cellStyle name="Vírgula 8 2 4 2 6" xfId="51542" xr:uid="{00000000-0005-0000-0000-00005AC90000}"/>
    <cellStyle name="Vírgula 8 2 4 2 6 2" xfId="51543" xr:uid="{00000000-0005-0000-0000-00005BC90000}"/>
    <cellStyle name="Vírgula 8 2 4 2 6 3" xfId="51544" xr:uid="{00000000-0005-0000-0000-00005CC90000}"/>
    <cellStyle name="Vírgula 8 2 4 2 6 4" xfId="51545" xr:uid="{00000000-0005-0000-0000-00005DC90000}"/>
    <cellStyle name="Vírgula 8 2 4 2 7" xfId="51546" xr:uid="{00000000-0005-0000-0000-00005EC90000}"/>
    <cellStyle name="Vírgula 8 2 4 2 7 2" xfId="51547" xr:uid="{00000000-0005-0000-0000-00005FC90000}"/>
    <cellStyle name="Vírgula 8 2 4 2 7 3" xfId="51548" xr:uid="{00000000-0005-0000-0000-000060C90000}"/>
    <cellStyle name="Vírgula 8 2 4 2 8" xfId="51549" xr:uid="{00000000-0005-0000-0000-000061C90000}"/>
    <cellStyle name="Vírgula 8 2 4 2 9" xfId="51550" xr:uid="{00000000-0005-0000-0000-000062C90000}"/>
    <cellStyle name="Vírgula 8 2 4 3" xfId="51551" xr:uid="{00000000-0005-0000-0000-000063C90000}"/>
    <cellStyle name="Vírgula 8 2 4 3 2" xfId="51552" xr:uid="{00000000-0005-0000-0000-000064C90000}"/>
    <cellStyle name="Vírgula 8 2 4 3 2 2" xfId="51553" xr:uid="{00000000-0005-0000-0000-000065C90000}"/>
    <cellStyle name="Vírgula 8 2 4 3 2 2 2" xfId="51554" xr:uid="{00000000-0005-0000-0000-000066C90000}"/>
    <cellStyle name="Vírgula 8 2 4 3 2 2 3" xfId="51555" xr:uid="{00000000-0005-0000-0000-000067C90000}"/>
    <cellStyle name="Vírgula 8 2 4 3 2 2 4" xfId="51556" xr:uid="{00000000-0005-0000-0000-000068C90000}"/>
    <cellStyle name="Vírgula 8 2 4 3 2 3" xfId="51557" xr:uid="{00000000-0005-0000-0000-000069C90000}"/>
    <cellStyle name="Vírgula 8 2 4 3 2 3 2" xfId="51558" xr:uid="{00000000-0005-0000-0000-00006AC90000}"/>
    <cellStyle name="Vírgula 8 2 4 3 2 3 3" xfId="51559" xr:uid="{00000000-0005-0000-0000-00006BC90000}"/>
    <cellStyle name="Vírgula 8 2 4 3 2 4" xfId="51560" xr:uid="{00000000-0005-0000-0000-00006CC90000}"/>
    <cellStyle name="Vírgula 8 2 4 3 2 5" xfId="51561" xr:uid="{00000000-0005-0000-0000-00006DC90000}"/>
    <cellStyle name="Vírgula 8 2 4 3 2 6" xfId="51562" xr:uid="{00000000-0005-0000-0000-00006EC90000}"/>
    <cellStyle name="Vírgula 8 2 4 3 3" xfId="51563" xr:uid="{00000000-0005-0000-0000-00006FC90000}"/>
    <cellStyle name="Vírgula 8 2 4 3 3 2" xfId="51564" xr:uid="{00000000-0005-0000-0000-000070C90000}"/>
    <cellStyle name="Vírgula 8 2 4 3 3 3" xfId="51565" xr:uid="{00000000-0005-0000-0000-000071C90000}"/>
    <cellStyle name="Vírgula 8 2 4 3 3 4" xfId="51566" xr:uid="{00000000-0005-0000-0000-000072C90000}"/>
    <cellStyle name="Vírgula 8 2 4 3 4" xfId="51567" xr:uid="{00000000-0005-0000-0000-000073C90000}"/>
    <cellStyle name="Vírgula 8 2 4 3 4 2" xfId="51568" xr:uid="{00000000-0005-0000-0000-000074C90000}"/>
    <cellStyle name="Vírgula 8 2 4 3 4 3" xfId="51569" xr:uid="{00000000-0005-0000-0000-000075C90000}"/>
    <cellStyle name="Vírgula 8 2 4 3 4 4" xfId="51570" xr:uid="{00000000-0005-0000-0000-000076C90000}"/>
    <cellStyle name="Vírgula 8 2 4 3 5" xfId="51571" xr:uid="{00000000-0005-0000-0000-000077C90000}"/>
    <cellStyle name="Vírgula 8 2 4 3 5 2" xfId="51572" xr:uid="{00000000-0005-0000-0000-000078C90000}"/>
    <cellStyle name="Vírgula 8 2 4 3 5 3" xfId="51573" xr:uid="{00000000-0005-0000-0000-000079C90000}"/>
    <cellStyle name="Vírgula 8 2 4 3 5 4" xfId="51574" xr:uid="{00000000-0005-0000-0000-00007AC90000}"/>
    <cellStyle name="Vírgula 8 2 4 3 6" xfId="51575" xr:uid="{00000000-0005-0000-0000-00007BC90000}"/>
    <cellStyle name="Vírgula 8 2 4 3 6 2" xfId="51576" xr:uid="{00000000-0005-0000-0000-00007CC90000}"/>
    <cellStyle name="Vírgula 8 2 4 3 6 3" xfId="51577" xr:uid="{00000000-0005-0000-0000-00007DC90000}"/>
    <cellStyle name="Vírgula 8 2 4 3 7" xfId="51578" xr:uid="{00000000-0005-0000-0000-00007EC90000}"/>
    <cellStyle name="Vírgula 8 2 4 3 8" xfId="51579" xr:uid="{00000000-0005-0000-0000-00007FC90000}"/>
    <cellStyle name="Vírgula 8 2 4 3 9" xfId="51580" xr:uid="{00000000-0005-0000-0000-000080C90000}"/>
    <cellStyle name="Vírgula 8 2 4 4" xfId="51581" xr:uid="{00000000-0005-0000-0000-000081C90000}"/>
    <cellStyle name="Vírgula 8 2 4 4 2" xfId="51582" xr:uid="{00000000-0005-0000-0000-000082C90000}"/>
    <cellStyle name="Vírgula 8 2 4 4 2 2" xfId="51583" xr:uid="{00000000-0005-0000-0000-000083C90000}"/>
    <cellStyle name="Vírgula 8 2 4 4 2 3" xfId="51584" xr:uid="{00000000-0005-0000-0000-000084C90000}"/>
    <cellStyle name="Vírgula 8 2 4 4 2 4" xfId="51585" xr:uid="{00000000-0005-0000-0000-000085C90000}"/>
    <cellStyle name="Vírgula 8 2 4 4 3" xfId="51586" xr:uid="{00000000-0005-0000-0000-000086C90000}"/>
    <cellStyle name="Vírgula 8 2 4 4 3 2" xfId="51587" xr:uid="{00000000-0005-0000-0000-000087C90000}"/>
    <cellStyle name="Vírgula 8 2 4 4 3 3" xfId="51588" xr:uid="{00000000-0005-0000-0000-000088C90000}"/>
    <cellStyle name="Vírgula 8 2 4 4 4" xfId="51589" xr:uid="{00000000-0005-0000-0000-000089C90000}"/>
    <cellStyle name="Vírgula 8 2 4 4 5" xfId="51590" xr:uid="{00000000-0005-0000-0000-00008AC90000}"/>
    <cellStyle name="Vírgula 8 2 4 4 6" xfId="51591" xr:uid="{00000000-0005-0000-0000-00008BC90000}"/>
    <cellStyle name="Vírgula 8 2 4 5" xfId="51592" xr:uid="{00000000-0005-0000-0000-00008CC90000}"/>
    <cellStyle name="Vírgula 8 2 4 5 2" xfId="51593" xr:uid="{00000000-0005-0000-0000-00008DC90000}"/>
    <cellStyle name="Vírgula 8 2 4 5 3" xfId="51594" xr:uid="{00000000-0005-0000-0000-00008EC90000}"/>
    <cellStyle name="Vírgula 8 2 4 5 4" xfId="51595" xr:uid="{00000000-0005-0000-0000-00008FC90000}"/>
    <cellStyle name="Vírgula 8 2 4 6" xfId="51596" xr:uid="{00000000-0005-0000-0000-000090C90000}"/>
    <cellStyle name="Vírgula 8 2 4 6 2" xfId="51597" xr:uid="{00000000-0005-0000-0000-000091C90000}"/>
    <cellStyle name="Vírgula 8 2 4 6 3" xfId="51598" xr:uid="{00000000-0005-0000-0000-000092C90000}"/>
    <cellStyle name="Vírgula 8 2 4 6 4" xfId="51599" xr:uid="{00000000-0005-0000-0000-000093C90000}"/>
    <cellStyle name="Vírgula 8 2 4 7" xfId="51600" xr:uid="{00000000-0005-0000-0000-000094C90000}"/>
    <cellStyle name="Vírgula 8 2 4 7 2" xfId="51601" xr:uid="{00000000-0005-0000-0000-000095C90000}"/>
    <cellStyle name="Vírgula 8 2 4 7 3" xfId="51602" xr:uid="{00000000-0005-0000-0000-000096C90000}"/>
    <cellStyle name="Vírgula 8 2 4 7 4" xfId="51603" xr:uid="{00000000-0005-0000-0000-000097C90000}"/>
    <cellStyle name="Vírgula 8 2 4 8" xfId="51604" xr:uid="{00000000-0005-0000-0000-000098C90000}"/>
    <cellStyle name="Vírgula 8 2 4 8 2" xfId="51605" xr:uid="{00000000-0005-0000-0000-000099C90000}"/>
    <cellStyle name="Vírgula 8 2 4 8 3" xfId="51606" xr:uid="{00000000-0005-0000-0000-00009AC90000}"/>
    <cellStyle name="Vírgula 8 2 4 9" xfId="51607" xr:uid="{00000000-0005-0000-0000-00009BC90000}"/>
    <cellStyle name="Vírgula 8 2 5" xfId="51608" xr:uid="{00000000-0005-0000-0000-00009CC90000}"/>
    <cellStyle name="Vírgula 8 2 5 10" xfId="51609" xr:uid="{00000000-0005-0000-0000-00009DC90000}"/>
    <cellStyle name="Vírgula 8 2 5 11" xfId="51610" xr:uid="{00000000-0005-0000-0000-00009EC90000}"/>
    <cellStyle name="Vírgula 8 2 5 2" xfId="51611" xr:uid="{00000000-0005-0000-0000-00009FC90000}"/>
    <cellStyle name="Vírgula 8 2 5 2 10" xfId="51612" xr:uid="{00000000-0005-0000-0000-0000A0C90000}"/>
    <cellStyle name="Vírgula 8 2 5 2 2" xfId="51613" xr:uid="{00000000-0005-0000-0000-0000A1C90000}"/>
    <cellStyle name="Vírgula 8 2 5 2 2 2" xfId="51614" xr:uid="{00000000-0005-0000-0000-0000A2C90000}"/>
    <cellStyle name="Vírgula 8 2 5 2 2 2 2" xfId="51615" xr:uid="{00000000-0005-0000-0000-0000A3C90000}"/>
    <cellStyle name="Vírgula 8 2 5 2 2 2 2 2" xfId="51616" xr:uid="{00000000-0005-0000-0000-0000A4C90000}"/>
    <cellStyle name="Vírgula 8 2 5 2 2 2 2 3" xfId="51617" xr:uid="{00000000-0005-0000-0000-0000A5C90000}"/>
    <cellStyle name="Vírgula 8 2 5 2 2 2 2 4" xfId="51618" xr:uid="{00000000-0005-0000-0000-0000A6C90000}"/>
    <cellStyle name="Vírgula 8 2 5 2 2 2 3" xfId="51619" xr:uid="{00000000-0005-0000-0000-0000A7C90000}"/>
    <cellStyle name="Vírgula 8 2 5 2 2 2 3 2" xfId="51620" xr:uid="{00000000-0005-0000-0000-0000A8C90000}"/>
    <cellStyle name="Vírgula 8 2 5 2 2 2 3 3" xfId="51621" xr:uid="{00000000-0005-0000-0000-0000A9C90000}"/>
    <cellStyle name="Vírgula 8 2 5 2 2 2 4" xfId="51622" xr:uid="{00000000-0005-0000-0000-0000AAC90000}"/>
    <cellStyle name="Vírgula 8 2 5 2 2 2 5" xfId="51623" xr:uid="{00000000-0005-0000-0000-0000ABC90000}"/>
    <cellStyle name="Vírgula 8 2 5 2 2 2 6" xfId="51624" xr:uid="{00000000-0005-0000-0000-0000ACC90000}"/>
    <cellStyle name="Vírgula 8 2 5 2 2 3" xfId="51625" xr:uid="{00000000-0005-0000-0000-0000ADC90000}"/>
    <cellStyle name="Vírgula 8 2 5 2 2 3 2" xfId="51626" xr:uid="{00000000-0005-0000-0000-0000AEC90000}"/>
    <cellStyle name="Vírgula 8 2 5 2 2 3 3" xfId="51627" xr:uid="{00000000-0005-0000-0000-0000AFC90000}"/>
    <cellStyle name="Vírgula 8 2 5 2 2 3 4" xfId="51628" xr:uid="{00000000-0005-0000-0000-0000B0C90000}"/>
    <cellStyle name="Vírgula 8 2 5 2 2 4" xfId="51629" xr:uid="{00000000-0005-0000-0000-0000B1C90000}"/>
    <cellStyle name="Vírgula 8 2 5 2 2 4 2" xfId="51630" xr:uid="{00000000-0005-0000-0000-0000B2C90000}"/>
    <cellStyle name="Vírgula 8 2 5 2 2 4 3" xfId="51631" xr:uid="{00000000-0005-0000-0000-0000B3C90000}"/>
    <cellStyle name="Vírgula 8 2 5 2 2 4 4" xfId="51632" xr:uid="{00000000-0005-0000-0000-0000B4C90000}"/>
    <cellStyle name="Vírgula 8 2 5 2 2 5" xfId="51633" xr:uid="{00000000-0005-0000-0000-0000B5C90000}"/>
    <cellStyle name="Vírgula 8 2 5 2 2 5 2" xfId="51634" xr:uid="{00000000-0005-0000-0000-0000B6C90000}"/>
    <cellStyle name="Vírgula 8 2 5 2 2 5 3" xfId="51635" xr:uid="{00000000-0005-0000-0000-0000B7C90000}"/>
    <cellStyle name="Vírgula 8 2 5 2 2 5 4" xfId="51636" xr:uid="{00000000-0005-0000-0000-0000B8C90000}"/>
    <cellStyle name="Vírgula 8 2 5 2 2 6" xfId="51637" xr:uid="{00000000-0005-0000-0000-0000B9C90000}"/>
    <cellStyle name="Vírgula 8 2 5 2 2 6 2" xfId="51638" xr:uid="{00000000-0005-0000-0000-0000BAC90000}"/>
    <cellStyle name="Vírgula 8 2 5 2 2 6 3" xfId="51639" xr:uid="{00000000-0005-0000-0000-0000BBC90000}"/>
    <cellStyle name="Vírgula 8 2 5 2 2 7" xfId="51640" xr:uid="{00000000-0005-0000-0000-0000BCC90000}"/>
    <cellStyle name="Vírgula 8 2 5 2 2 8" xfId="51641" xr:uid="{00000000-0005-0000-0000-0000BDC90000}"/>
    <cellStyle name="Vírgula 8 2 5 2 2 9" xfId="51642" xr:uid="{00000000-0005-0000-0000-0000BEC90000}"/>
    <cellStyle name="Vírgula 8 2 5 2 3" xfId="51643" xr:uid="{00000000-0005-0000-0000-0000BFC90000}"/>
    <cellStyle name="Vírgula 8 2 5 2 3 2" xfId="51644" xr:uid="{00000000-0005-0000-0000-0000C0C90000}"/>
    <cellStyle name="Vírgula 8 2 5 2 3 2 2" xfId="51645" xr:uid="{00000000-0005-0000-0000-0000C1C90000}"/>
    <cellStyle name="Vírgula 8 2 5 2 3 2 3" xfId="51646" xr:uid="{00000000-0005-0000-0000-0000C2C90000}"/>
    <cellStyle name="Vírgula 8 2 5 2 3 2 4" xfId="51647" xr:uid="{00000000-0005-0000-0000-0000C3C90000}"/>
    <cellStyle name="Vírgula 8 2 5 2 3 3" xfId="51648" xr:uid="{00000000-0005-0000-0000-0000C4C90000}"/>
    <cellStyle name="Vírgula 8 2 5 2 3 3 2" xfId="51649" xr:uid="{00000000-0005-0000-0000-0000C5C90000}"/>
    <cellStyle name="Vírgula 8 2 5 2 3 3 3" xfId="51650" xr:uid="{00000000-0005-0000-0000-0000C6C90000}"/>
    <cellStyle name="Vírgula 8 2 5 2 3 4" xfId="51651" xr:uid="{00000000-0005-0000-0000-0000C7C90000}"/>
    <cellStyle name="Vírgula 8 2 5 2 3 5" xfId="51652" xr:uid="{00000000-0005-0000-0000-0000C8C90000}"/>
    <cellStyle name="Vírgula 8 2 5 2 3 6" xfId="51653" xr:uid="{00000000-0005-0000-0000-0000C9C90000}"/>
    <cellStyle name="Vírgula 8 2 5 2 4" xfId="51654" xr:uid="{00000000-0005-0000-0000-0000CAC90000}"/>
    <cellStyle name="Vírgula 8 2 5 2 4 2" xfId="51655" xr:uid="{00000000-0005-0000-0000-0000CBC90000}"/>
    <cellStyle name="Vírgula 8 2 5 2 4 3" xfId="51656" xr:uid="{00000000-0005-0000-0000-0000CCC90000}"/>
    <cellStyle name="Vírgula 8 2 5 2 4 4" xfId="51657" xr:uid="{00000000-0005-0000-0000-0000CDC90000}"/>
    <cellStyle name="Vírgula 8 2 5 2 5" xfId="51658" xr:uid="{00000000-0005-0000-0000-0000CEC90000}"/>
    <cellStyle name="Vírgula 8 2 5 2 5 2" xfId="51659" xr:uid="{00000000-0005-0000-0000-0000CFC90000}"/>
    <cellStyle name="Vírgula 8 2 5 2 5 3" xfId="51660" xr:uid="{00000000-0005-0000-0000-0000D0C90000}"/>
    <cellStyle name="Vírgula 8 2 5 2 5 4" xfId="51661" xr:uid="{00000000-0005-0000-0000-0000D1C90000}"/>
    <cellStyle name="Vírgula 8 2 5 2 6" xfId="51662" xr:uid="{00000000-0005-0000-0000-0000D2C90000}"/>
    <cellStyle name="Vírgula 8 2 5 2 6 2" xfId="51663" xr:uid="{00000000-0005-0000-0000-0000D3C90000}"/>
    <cellStyle name="Vírgula 8 2 5 2 6 3" xfId="51664" xr:uid="{00000000-0005-0000-0000-0000D4C90000}"/>
    <cellStyle name="Vírgula 8 2 5 2 6 4" xfId="51665" xr:uid="{00000000-0005-0000-0000-0000D5C90000}"/>
    <cellStyle name="Vírgula 8 2 5 2 7" xfId="51666" xr:uid="{00000000-0005-0000-0000-0000D6C90000}"/>
    <cellStyle name="Vírgula 8 2 5 2 7 2" xfId="51667" xr:uid="{00000000-0005-0000-0000-0000D7C90000}"/>
    <cellStyle name="Vírgula 8 2 5 2 7 3" xfId="51668" xr:uid="{00000000-0005-0000-0000-0000D8C90000}"/>
    <cellStyle name="Vírgula 8 2 5 2 8" xfId="51669" xr:uid="{00000000-0005-0000-0000-0000D9C90000}"/>
    <cellStyle name="Vírgula 8 2 5 2 9" xfId="51670" xr:uid="{00000000-0005-0000-0000-0000DAC90000}"/>
    <cellStyle name="Vírgula 8 2 5 3" xfId="51671" xr:uid="{00000000-0005-0000-0000-0000DBC90000}"/>
    <cellStyle name="Vírgula 8 2 5 3 2" xfId="51672" xr:uid="{00000000-0005-0000-0000-0000DCC90000}"/>
    <cellStyle name="Vírgula 8 2 5 3 2 2" xfId="51673" xr:uid="{00000000-0005-0000-0000-0000DDC90000}"/>
    <cellStyle name="Vírgula 8 2 5 3 2 2 2" xfId="51674" xr:uid="{00000000-0005-0000-0000-0000DEC90000}"/>
    <cellStyle name="Vírgula 8 2 5 3 2 2 3" xfId="51675" xr:uid="{00000000-0005-0000-0000-0000DFC90000}"/>
    <cellStyle name="Vírgula 8 2 5 3 2 2 4" xfId="51676" xr:uid="{00000000-0005-0000-0000-0000E0C90000}"/>
    <cellStyle name="Vírgula 8 2 5 3 2 3" xfId="51677" xr:uid="{00000000-0005-0000-0000-0000E1C90000}"/>
    <cellStyle name="Vírgula 8 2 5 3 2 3 2" xfId="51678" xr:uid="{00000000-0005-0000-0000-0000E2C90000}"/>
    <cellStyle name="Vírgula 8 2 5 3 2 3 3" xfId="51679" xr:uid="{00000000-0005-0000-0000-0000E3C90000}"/>
    <cellStyle name="Vírgula 8 2 5 3 2 4" xfId="51680" xr:uid="{00000000-0005-0000-0000-0000E4C90000}"/>
    <cellStyle name="Vírgula 8 2 5 3 2 5" xfId="51681" xr:uid="{00000000-0005-0000-0000-0000E5C90000}"/>
    <cellStyle name="Vírgula 8 2 5 3 2 6" xfId="51682" xr:uid="{00000000-0005-0000-0000-0000E6C90000}"/>
    <cellStyle name="Vírgula 8 2 5 3 3" xfId="51683" xr:uid="{00000000-0005-0000-0000-0000E7C90000}"/>
    <cellStyle name="Vírgula 8 2 5 3 3 2" xfId="51684" xr:uid="{00000000-0005-0000-0000-0000E8C90000}"/>
    <cellStyle name="Vírgula 8 2 5 3 3 3" xfId="51685" xr:uid="{00000000-0005-0000-0000-0000E9C90000}"/>
    <cellStyle name="Vírgula 8 2 5 3 3 4" xfId="51686" xr:uid="{00000000-0005-0000-0000-0000EAC90000}"/>
    <cellStyle name="Vírgula 8 2 5 3 4" xfId="51687" xr:uid="{00000000-0005-0000-0000-0000EBC90000}"/>
    <cellStyle name="Vírgula 8 2 5 3 4 2" xfId="51688" xr:uid="{00000000-0005-0000-0000-0000ECC90000}"/>
    <cellStyle name="Vírgula 8 2 5 3 4 3" xfId="51689" xr:uid="{00000000-0005-0000-0000-0000EDC90000}"/>
    <cellStyle name="Vírgula 8 2 5 3 4 4" xfId="51690" xr:uid="{00000000-0005-0000-0000-0000EEC90000}"/>
    <cellStyle name="Vírgula 8 2 5 3 5" xfId="51691" xr:uid="{00000000-0005-0000-0000-0000EFC90000}"/>
    <cellStyle name="Vírgula 8 2 5 3 5 2" xfId="51692" xr:uid="{00000000-0005-0000-0000-0000F0C90000}"/>
    <cellStyle name="Vírgula 8 2 5 3 5 3" xfId="51693" xr:uid="{00000000-0005-0000-0000-0000F1C90000}"/>
    <cellStyle name="Vírgula 8 2 5 3 5 4" xfId="51694" xr:uid="{00000000-0005-0000-0000-0000F2C90000}"/>
    <cellStyle name="Vírgula 8 2 5 3 6" xfId="51695" xr:uid="{00000000-0005-0000-0000-0000F3C90000}"/>
    <cellStyle name="Vírgula 8 2 5 3 6 2" xfId="51696" xr:uid="{00000000-0005-0000-0000-0000F4C90000}"/>
    <cellStyle name="Vírgula 8 2 5 3 6 3" xfId="51697" xr:uid="{00000000-0005-0000-0000-0000F5C90000}"/>
    <cellStyle name="Vírgula 8 2 5 3 7" xfId="51698" xr:uid="{00000000-0005-0000-0000-0000F6C90000}"/>
    <cellStyle name="Vírgula 8 2 5 3 8" xfId="51699" xr:uid="{00000000-0005-0000-0000-0000F7C90000}"/>
    <cellStyle name="Vírgula 8 2 5 3 9" xfId="51700" xr:uid="{00000000-0005-0000-0000-0000F8C90000}"/>
    <cellStyle name="Vírgula 8 2 5 4" xfId="51701" xr:uid="{00000000-0005-0000-0000-0000F9C90000}"/>
    <cellStyle name="Vírgula 8 2 5 4 2" xfId="51702" xr:uid="{00000000-0005-0000-0000-0000FAC90000}"/>
    <cellStyle name="Vírgula 8 2 5 4 2 2" xfId="51703" xr:uid="{00000000-0005-0000-0000-0000FBC90000}"/>
    <cellStyle name="Vírgula 8 2 5 4 2 3" xfId="51704" xr:uid="{00000000-0005-0000-0000-0000FCC90000}"/>
    <cellStyle name="Vírgula 8 2 5 4 2 4" xfId="51705" xr:uid="{00000000-0005-0000-0000-0000FDC90000}"/>
    <cellStyle name="Vírgula 8 2 5 4 3" xfId="51706" xr:uid="{00000000-0005-0000-0000-0000FEC90000}"/>
    <cellStyle name="Vírgula 8 2 5 4 3 2" xfId="51707" xr:uid="{00000000-0005-0000-0000-0000FFC90000}"/>
    <cellStyle name="Vírgula 8 2 5 4 3 3" xfId="51708" xr:uid="{00000000-0005-0000-0000-000000CA0000}"/>
    <cellStyle name="Vírgula 8 2 5 4 4" xfId="51709" xr:uid="{00000000-0005-0000-0000-000001CA0000}"/>
    <cellStyle name="Vírgula 8 2 5 4 5" xfId="51710" xr:uid="{00000000-0005-0000-0000-000002CA0000}"/>
    <cellStyle name="Vírgula 8 2 5 4 6" xfId="51711" xr:uid="{00000000-0005-0000-0000-000003CA0000}"/>
    <cellStyle name="Vírgula 8 2 5 5" xfId="51712" xr:uid="{00000000-0005-0000-0000-000004CA0000}"/>
    <cellStyle name="Vírgula 8 2 5 5 2" xfId="51713" xr:uid="{00000000-0005-0000-0000-000005CA0000}"/>
    <cellStyle name="Vírgula 8 2 5 5 3" xfId="51714" xr:uid="{00000000-0005-0000-0000-000006CA0000}"/>
    <cellStyle name="Vírgula 8 2 5 5 4" xfId="51715" xr:uid="{00000000-0005-0000-0000-000007CA0000}"/>
    <cellStyle name="Vírgula 8 2 5 6" xfId="51716" xr:uid="{00000000-0005-0000-0000-000008CA0000}"/>
    <cellStyle name="Vírgula 8 2 5 6 2" xfId="51717" xr:uid="{00000000-0005-0000-0000-000009CA0000}"/>
    <cellStyle name="Vírgula 8 2 5 6 3" xfId="51718" xr:uid="{00000000-0005-0000-0000-00000ACA0000}"/>
    <cellStyle name="Vírgula 8 2 5 6 4" xfId="51719" xr:uid="{00000000-0005-0000-0000-00000BCA0000}"/>
    <cellStyle name="Vírgula 8 2 5 7" xfId="51720" xr:uid="{00000000-0005-0000-0000-00000CCA0000}"/>
    <cellStyle name="Vírgula 8 2 5 7 2" xfId="51721" xr:uid="{00000000-0005-0000-0000-00000DCA0000}"/>
    <cellStyle name="Vírgula 8 2 5 7 3" xfId="51722" xr:uid="{00000000-0005-0000-0000-00000ECA0000}"/>
    <cellStyle name="Vírgula 8 2 5 7 4" xfId="51723" xr:uid="{00000000-0005-0000-0000-00000FCA0000}"/>
    <cellStyle name="Vírgula 8 2 5 8" xfId="51724" xr:uid="{00000000-0005-0000-0000-000010CA0000}"/>
    <cellStyle name="Vírgula 8 2 5 8 2" xfId="51725" xr:uid="{00000000-0005-0000-0000-000011CA0000}"/>
    <cellStyle name="Vírgula 8 2 5 8 3" xfId="51726" xr:uid="{00000000-0005-0000-0000-000012CA0000}"/>
    <cellStyle name="Vírgula 8 2 5 9" xfId="51727" xr:uid="{00000000-0005-0000-0000-000013CA0000}"/>
    <cellStyle name="Vírgula 8 2 6" xfId="51728" xr:uid="{00000000-0005-0000-0000-000014CA0000}"/>
    <cellStyle name="Vírgula 8 2 6 10" xfId="51729" xr:uid="{00000000-0005-0000-0000-000015CA0000}"/>
    <cellStyle name="Vírgula 8 2 6 11" xfId="51730" xr:uid="{00000000-0005-0000-0000-000016CA0000}"/>
    <cellStyle name="Vírgula 8 2 6 2" xfId="51731" xr:uid="{00000000-0005-0000-0000-000017CA0000}"/>
    <cellStyle name="Vírgula 8 2 6 2 10" xfId="51732" xr:uid="{00000000-0005-0000-0000-000018CA0000}"/>
    <cellStyle name="Vírgula 8 2 6 2 2" xfId="51733" xr:uid="{00000000-0005-0000-0000-000019CA0000}"/>
    <cellStyle name="Vírgula 8 2 6 2 2 2" xfId="51734" xr:uid="{00000000-0005-0000-0000-00001ACA0000}"/>
    <cellStyle name="Vírgula 8 2 6 2 2 2 2" xfId="51735" xr:uid="{00000000-0005-0000-0000-00001BCA0000}"/>
    <cellStyle name="Vírgula 8 2 6 2 2 2 2 2" xfId="51736" xr:uid="{00000000-0005-0000-0000-00001CCA0000}"/>
    <cellStyle name="Vírgula 8 2 6 2 2 2 2 3" xfId="51737" xr:uid="{00000000-0005-0000-0000-00001DCA0000}"/>
    <cellStyle name="Vírgula 8 2 6 2 2 2 2 4" xfId="51738" xr:uid="{00000000-0005-0000-0000-00001ECA0000}"/>
    <cellStyle name="Vírgula 8 2 6 2 2 2 3" xfId="51739" xr:uid="{00000000-0005-0000-0000-00001FCA0000}"/>
    <cellStyle name="Vírgula 8 2 6 2 2 2 3 2" xfId="51740" xr:uid="{00000000-0005-0000-0000-000020CA0000}"/>
    <cellStyle name="Vírgula 8 2 6 2 2 2 3 3" xfId="51741" xr:uid="{00000000-0005-0000-0000-000021CA0000}"/>
    <cellStyle name="Vírgula 8 2 6 2 2 2 4" xfId="51742" xr:uid="{00000000-0005-0000-0000-000022CA0000}"/>
    <cellStyle name="Vírgula 8 2 6 2 2 2 5" xfId="51743" xr:uid="{00000000-0005-0000-0000-000023CA0000}"/>
    <cellStyle name="Vírgula 8 2 6 2 2 2 6" xfId="51744" xr:uid="{00000000-0005-0000-0000-000024CA0000}"/>
    <cellStyle name="Vírgula 8 2 6 2 2 3" xfId="51745" xr:uid="{00000000-0005-0000-0000-000025CA0000}"/>
    <cellStyle name="Vírgula 8 2 6 2 2 3 2" xfId="51746" xr:uid="{00000000-0005-0000-0000-000026CA0000}"/>
    <cellStyle name="Vírgula 8 2 6 2 2 3 3" xfId="51747" xr:uid="{00000000-0005-0000-0000-000027CA0000}"/>
    <cellStyle name="Vírgula 8 2 6 2 2 3 4" xfId="51748" xr:uid="{00000000-0005-0000-0000-000028CA0000}"/>
    <cellStyle name="Vírgula 8 2 6 2 2 4" xfId="51749" xr:uid="{00000000-0005-0000-0000-000029CA0000}"/>
    <cellStyle name="Vírgula 8 2 6 2 2 4 2" xfId="51750" xr:uid="{00000000-0005-0000-0000-00002ACA0000}"/>
    <cellStyle name="Vírgula 8 2 6 2 2 4 3" xfId="51751" xr:uid="{00000000-0005-0000-0000-00002BCA0000}"/>
    <cellStyle name="Vírgula 8 2 6 2 2 4 4" xfId="51752" xr:uid="{00000000-0005-0000-0000-00002CCA0000}"/>
    <cellStyle name="Vírgula 8 2 6 2 2 5" xfId="51753" xr:uid="{00000000-0005-0000-0000-00002DCA0000}"/>
    <cellStyle name="Vírgula 8 2 6 2 2 5 2" xfId="51754" xr:uid="{00000000-0005-0000-0000-00002ECA0000}"/>
    <cellStyle name="Vírgula 8 2 6 2 2 5 3" xfId="51755" xr:uid="{00000000-0005-0000-0000-00002FCA0000}"/>
    <cellStyle name="Vírgula 8 2 6 2 2 5 4" xfId="51756" xr:uid="{00000000-0005-0000-0000-000030CA0000}"/>
    <cellStyle name="Vírgula 8 2 6 2 2 6" xfId="51757" xr:uid="{00000000-0005-0000-0000-000031CA0000}"/>
    <cellStyle name="Vírgula 8 2 6 2 2 6 2" xfId="51758" xr:uid="{00000000-0005-0000-0000-000032CA0000}"/>
    <cellStyle name="Vírgula 8 2 6 2 2 6 3" xfId="51759" xr:uid="{00000000-0005-0000-0000-000033CA0000}"/>
    <cellStyle name="Vírgula 8 2 6 2 2 7" xfId="51760" xr:uid="{00000000-0005-0000-0000-000034CA0000}"/>
    <cellStyle name="Vírgula 8 2 6 2 2 8" xfId="51761" xr:uid="{00000000-0005-0000-0000-000035CA0000}"/>
    <cellStyle name="Vírgula 8 2 6 2 2 9" xfId="51762" xr:uid="{00000000-0005-0000-0000-000036CA0000}"/>
    <cellStyle name="Vírgula 8 2 6 2 3" xfId="51763" xr:uid="{00000000-0005-0000-0000-000037CA0000}"/>
    <cellStyle name="Vírgula 8 2 6 2 3 2" xfId="51764" xr:uid="{00000000-0005-0000-0000-000038CA0000}"/>
    <cellStyle name="Vírgula 8 2 6 2 3 2 2" xfId="51765" xr:uid="{00000000-0005-0000-0000-000039CA0000}"/>
    <cellStyle name="Vírgula 8 2 6 2 3 2 3" xfId="51766" xr:uid="{00000000-0005-0000-0000-00003ACA0000}"/>
    <cellStyle name="Vírgula 8 2 6 2 3 2 4" xfId="51767" xr:uid="{00000000-0005-0000-0000-00003BCA0000}"/>
    <cellStyle name="Vírgula 8 2 6 2 3 3" xfId="51768" xr:uid="{00000000-0005-0000-0000-00003CCA0000}"/>
    <cellStyle name="Vírgula 8 2 6 2 3 3 2" xfId="51769" xr:uid="{00000000-0005-0000-0000-00003DCA0000}"/>
    <cellStyle name="Vírgula 8 2 6 2 3 3 3" xfId="51770" xr:uid="{00000000-0005-0000-0000-00003ECA0000}"/>
    <cellStyle name="Vírgula 8 2 6 2 3 4" xfId="51771" xr:uid="{00000000-0005-0000-0000-00003FCA0000}"/>
    <cellStyle name="Vírgula 8 2 6 2 3 5" xfId="51772" xr:uid="{00000000-0005-0000-0000-000040CA0000}"/>
    <cellStyle name="Vírgula 8 2 6 2 3 6" xfId="51773" xr:uid="{00000000-0005-0000-0000-000041CA0000}"/>
    <cellStyle name="Vírgula 8 2 6 2 4" xfId="51774" xr:uid="{00000000-0005-0000-0000-000042CA0000}"/>
    <cellStyle name="Vírgula 8 2 6 2 4 2" xfId="51775" xr:uid="{00000000-0005-0000-0000-000043CA0000}"/>
    <cellStyle name="Vírgula 8 2 6 2 4 3" xfId="51776" xr:uid="{00000000-0005-0000-0000-000044CA0000}"/>
    <cellStyle name="Vírgula 8 2 6 2 4 4" xfId="51777" xr:uid="{00000000-0005-0000-0000-000045CA0000}"/>
    <cellStyle name="Vírgula 8 2 6 2 5" xfId="51778" xr:uid="{00000000-0005-0000-0000-000046CA0000}"/>
    <cellStyle name="Vírgula 8 2 6 2 5 2" xfId="51779" xr:uid="{00000000-0005-0000-0000-000047CA0000}"/>
    <cellStyle name="Vírgula 8 2 6 2 5 3" xfId="51780" xr:uid="{00000000-0005-0000-0000-000048CA0000}"/>
    <cellStyle name="Vírgula 8 2 6 2 5 4" xfId="51781" xr:uid="{00000000-0005-0000-0000-000049CA0000}"/>
    <cellStyle name="Vírgula 8 2 6 2 6" xfId="51782" xr:uid="{00000000-0005-0000-0000-00004ACA0000}"/>
    <cellStyle name="Vírgula 8 2 6 2 6 2" xfId="51783" xr:uid="{00000000-0005-0000-0000-00004BCA0000}"/>
    <cellStyle name="Vírgula 8 2 6 2 6 3" xfId="51784" xr:uid="{00000000-0005-0000-0000-00004CCA0000}"/>
    <cellStyle name="Vírgula 8 2 6 2 6 4" xfId="51785" xr:uid="{00000000-0005-0000-0000-00004DCA0000}"/>
    <cellStyle name="Vírgula 8 2 6 2 7" xfId="51786" xr:uid="{00000000-0005-0000-0000-00004ECA0000}"/>
    <cellStyle name="Vírgula 8 2 6 2 7 2" xfId="51787" xr:uid="{00000000-0005-0000-0000-00004FCA0000}"/>
    <cellStyle name="Vírgula 8 2 6 2 7 3" xfId="51788" xr:uid="{00000000-0005-0000-0000-000050CA0000}"/>
    <cellStyle name="Vírgula 8 2 6 2 8" xfId="51789" xr:uid="{00000000-0005-0000-0000-000051CA0000}"/>
    <cellStyle name="Vírgula 8 2 6 2 9" xfId="51790" xr:uid="{00000000-0005-0000-0000-000052CA0000}"/>
    <cellStyle name="Vírgula 8 2 6 3" xfId="51791" xr:uid="{00000000-0005-0000-0000-000053CA0000}"/>
    <cellStyle name="Vírgula 8 2 6 3 2" xfId="51792" xr:uid="{00000000-0005-0000-0000-000054CA0000}"/>
    <cellStyle name="Vírgula 8 2 6 3 2 2" xfId="51793" xr:uid="{00000000-0005-0000-0000-000055CA0000}"/>
    <cellStyle name="Vírgula 8 2 6 3 2 2 2" xfId="51794" xr:uid="{00000000-0005-0000-0000-000056CA0000}"/>
    <cellStyle name="Vírgula 8 2 6 3 2 2 3" xfId="51795" xr:uid="{00000000-0005-0000-0000-000057CA0000}"/>
    <cellStyle name="Vírgula 8 2 6 3 2 2 4" xfId="51796" xr:uid="{00000000-0005-0000-0000-000058CA0000}"/>
    <cellStyle name="Vírgula 8 2 6 3 2 3" xfId="51797" xr:uid="{00000000-0005-0000-0000-000059CA0000}"/>
    <cellStyle name="Vírgula 8 2 6 3 2 3 2" xfId="51798" xr:uid="{00000000-0005-0000-0000-00005ACA0000}"/>
    <cellStyle name="Vírgula 8 2 6 3 2 3 3" xfId="51799" xr:uid="{00000000-0005-0000-0000-00005BCA0000}"/>
    <cellStyle name="Vírgula 8 2 6 3 2 4" xfId="51800" xr:uid="{00000000-0005-0000-0000-00005CCA0000}"/>
    <cellStyle name="Vírgula 8 2 6 3 2 5" xfId="51801" xr:uid="{00000000-0005-0000-0000-00005DCA0000}"/>
    <cellStyle name="Vírgula 8 2 6 3 2 6" xfId="51802" xr:uid="{00000000-0005-0000-0000-00005ECA0000}"/>
    <cellStyle name="Vírgula 8 2 6 3 3" xfId="51803" xr:uid="{00000000-0005-0000-0000-00005FCA0000}"/>
    <cellStyle name="Vírgula 8 2 6 3 3 2" xfId="51804" xr:uid="{00000000-0005-0000-0000-000060CA0000}"/>
    <cellStyle name="Vírgula 8 2 6 3 3 3" xfId="51805" xr:uid="{00000000-0005-0000-0000-000061CA0000}"/>
    <cellStyle name="Vírgula 8 2 6 3 3 4" xfId="51806" xr:uid="{00000000-0005-0000-0000-000062CA0000}"/>
    <cellStyle name="Vírgula 8 2 6 3 4" xfId="51807" xr:uid="{00000000-0005-0000-0000-000063CA0000}"/>
    <cellStyle name="Vírgula 8 2 6 3 4 2" xfId="51808" xr:uid="{00000000-0005-0000-0000-000064CA0000}"/>
    <cellStyle name="Vírgula 8 2 6 3 4 3" xfId="51809" xr:uid="{00000000-0005-0000-0000-000065CA0000}"/>
    <cellStyle name="Vírgula 8 2 6 3 4 4" xfId="51810" xr:uid="{00000000-0005-0000-0000-000066CA0000}"/>
    <cellStyle name="Vírgula 8 2 6 3 5" xfId="51811" xr:uid="{00000000-0005-0000-0000-000067CA0000}"/>
    <cellStyle name="Vírgula 8 2 6 3 5 2" xfId="51812" xr:uid="{00000000-0005-0000-0000-000068CA0000}"/>
    <cellStyle name="Vírgula 8 2 6 3 5 3" xfId="51813" xr:uid="{00000000-0005-0000-0000-000069CA0000}"/>
    <cellStyle name="Vírgula 8 2 6 3 5 4" xfId="51814" xr:uid="{00000000-0005-0000-0000-00006ACA0000}"/>
    <cellStyle name="Vírgula 8 2 6 3 6" xfId="51815" xr:uid="{00000000-0005-0000-0000-00006BCA0000}"/>
    <cellStyle name="Vírgula 8 2 6 3 6 2" xfId="51816" xr:uid="{00000000-0005-0000-0000-00006CCA0000}"/>
    <cellStyle name="Vírgula 8 2 6 3 6 3" xfId="51817" xr:uid="{00000000-0005-0000-0000-00006DCA0000}"/>
    <cellStyle name="Vírgula 8 2 6 3 7" xfId="51818" xr:uid="{00000000-0005-0000-0000-00006ECA0000}"/>
    <cellStyle name="Vírgula 8 2 6 3 8" xfId="51819" xr:uid="{00000000-0005-0000-0000-00006FCA0000}"/>
    <cellStyle name="Vírgula 8 2 6 3 9" xfId="51820" xr:uid="{00000000-0005-0000-0000-000070CA0000}"/>
    <cellStyle name="Vírgula 8 2 6 4" xfId="51821" xr:uid="{00000000-0005-0000-0000-000071CA0000}"/>
    <cellStyle name="Vírgula 8 2 6 4 2" xfId="51822" xr:uid="{00000000-0005-0000-0000-000072CA0000}"/>
    <cellStyle name="Vírgula 8 2 6 4 2 2" xfId="51823" xr:uid="{00000000-0005-0000-0000-000073CA0000}"/>
    <cellStyle name="Vírgula 8 2 6 4 2 3" xfId="51824" xr:uid="{00000000-0005-0000-0000-000074CA0000}"/>
    <cellStyle name="Vírgula 8 2 6 4 2 4" xfId="51825" xr:uid="{00000000-0005-0000-0000-000075CA0000}"/>
    <cellStyle name="Vírgula 8 2 6 4 3" xfId="51826" xr:uid="{00000000-0005-0000-0000-000076CA0000}"/>
    <cellStyle name="Vírgula 8 2 6 4 3 2" xfId="51827" xr:uid="{00000000-0005-0000-0000-000077CA0000}"/>
    <cellStyle name="Vírgula 8 2 6 4 3 3" xfId="51828" xr:uid="{00000000-0005-0000-0000-000078CA0000}"/>
    <cellStyle name="Vírgula 8 2 6 4 4" xfId="51829" xr:uid="{00000000-0005-0000-0000-000079CA0000}"/>
    <cellStyle name="Vírgula 8 2 6 4 5" xfId="51830" xr:uid="{00000000-0005-0000-0000-00007ACA0000}"/>
    <cellStyle name="Vírgula 8 2 6 4 6" xfId="51831" xr:uid="{00000000-0005-0000-0000-00007BCA0000}"/>
    <cellStyle name="Vírgula 8 2 6 5" xfId="51832" xr:uid="{00000000-0005-0000-0000-00007CCA0000}"/>
    <cellStyle name="Vírgula 8 2 6 5 2" xfId="51833" xr:uid="{00000000-0005-0000-0000-00007DCA0000}"/>
    <cellStyle name="Vírgula 8 2 6 5 3" xfId="51834" xr:uid="{00000000-0005-0000-0000-00007ECA0000}"/>
    <cellStyle name="Vírgula 8 2 6 5 4" xfId="51835" xr:uid="{00000000-0005-0000-0000-00007FCA0000}"/>
    <cellStyle name="Vírgula 8 2 6 6" xfId="51836" xr:uid="{00000000-0005-0000-0000-000080CA0000}"/>
    <cellStyle name="Vírgula 8 2 6 6 2" xfId="51837" xr:uid="{00000000-0005-0000-0000-000081CA0000}"/>
    <cellStyle name="Vírgula 8 2 6 6 3" xfId="51838" xr:uid="{00000000-0005-0000-0000-000082CA0000}"/>
    <cellStyle name="Vírgula 8 2 6 6 4" xfId="51839" xr:uid="{00000000-0005-0000-0000-000083CA0000}"/>
    <cellStyle name="Vírgula 8 2 6 7" xfId="51840" xr:uid="{00000000-0005-0000-0000-000084CA0000}"/>
    <cellStyle name="Vírgula 8 2 6 7 2" xfId="51841" xr:uid="{00000000-0005-0000-0000-000085CA0000}"/>
    <cellStyle name="Vírgula 8 2 6 7 3" xfId="51842" xr:uid="{00000000-0005-0000-0000-000086CA0000}"/>
    <cellStyle name="Vírgula 8 2 6 7 4" xfId="51843" xr:uid="{00000000-0005-0000-0000-000087CA0000}"/>
    <cellStyle name="Vírgula 8 2 6 8" xfId="51844" xr:uid="{00000000-0005-0000-0000-000088CA0000}"/>
    <cellStyle name="Vírgula 8 2 6 8 2" xfId="51845" xr:uid="{00000000-0005-0000-0000-000089CA0000}"/>
    <cellStyle name="Vírgula 8 2 6 8 3" xfId="51846" xr:uid="{00000000-0005-0000-0000-00008ACA0000}"/>
    <cellStyle name="Vírgula 8 2 6 9" xfId="51847" xr:uid="{00000000-0005-0000-0000-00008BCA0000}"/>
    <cellStyle name="Vírgula 8 2 7" xfId="51848" xr:uid="{00000000-0005-0000-0000-00008CCA0000}"/>
    <cellStyle name="Vírgula 8 2 7 10" xfId="51849" xr:uid="{00000000-0005-0000-0000-00008DCA0000}"/>
    <cellStyle name="Vírgula 8 2 7 2" xfId="51850" xr:uid="{00000000-0005-0000-0000-00008ECA0000}"/>
    <cellStyle name="Vírgula 8 2 7 2 2" xfId="51851" xr:uid="{00000000-0005-0000-0000-00008FCA0000}"/>
    <cellStyle name="Vírgula 8 2 7 2 2 2" xfId="51852" xr:uid="{00000000-0005-0000-0000-000090CA0000}"/>
    <cellStyle name="Vírgula 8 2 7 2 2 2 2" xfId="51853" xr:uid="{00000000-0005-0000-0000-000091CA0000}"/>
    <cellStyle name="Vírgula 8 2 7 2 2 2 3" xfId="51854" xr:uid="{00000000-0005-0000-0000-000092CA0000}"/>
    <cellStyle name="Vírgula 8 2 7 2 2 2 4" xfId="51855" xr:uid="{00000000-0005-0000-0000-000093CA0000}"/>
    <cellStyle name="Vírgula 8 2 7 2 2 3" xfId="51856" xr:uid="{00000000-0005-0000-0000-000094CA0000}"/>
    <cellStyle name="Vírgula 8 2 7 2 2 3 2" xfId="51857" xr:uid="{00000000-0005-0000-0000-000095CA0000}"/>
    <cellStyle name="Vírgula 8 2 7 2 2 3 3" xfId="51858" xr:uid="{00000000-0005-0000-0000-000096CA0000}"/>
    <cellStyle name="Vírgula 8 2 7 2 2 4" xfId="51859" xr:uid="{00000000-0005-0000-0000-000097CA0000}"/>
    <cellStyle name="Vírgula 8 2 7 2 2 5" xfId="51860" xr:uid="{00000000-0005-0000-0000-000098CA0000}"/>
    <cellStyle name="Vírgula 8 2 7 2 2 6" xfId="51861" xr:uid="{00000000-0005-0000-0000-000099CA0000}"/>
    <cellStyle name="Vírgula 8 2 7 2 3" xfId="51862" xr:uid="{00000000-0005-0000-0000-00009ACA0000}"/>
    <cellStyle name="Vírgula 8 2 7 2 3 2" xfId="51863" xr:uid="{00000000-0005-0000-0000-00009BCA0000}"/>
    <cellStyle name="Vírgula 8 2 7 2 3 3" xfId="51864" xr:uid="{00000000-0005-0000-0000-00009CCA0000}"/>
    <cellStyle name="Vírgula 8 2 7 2 3 4" xfId="51865" xr:uid="{00000000-0005-0000-0000-00009DCA0000}"/>
    <cellStyle name="Vírgula 8 2 7 2 4" xfId="51866" xr:uid="{00000000-0005-0000-0000-00009ECA0000}"/>
    <cellStyle name="Vírgula 8 2 7 2 4 2" xfId="51867" xr:uid="{00000000-0005-0000-0000-00009FCA0000}"/>
    <cellStyle name="Vírgula 8 2 7 2 4 3" xfId="51868" xr:uid="{00000000-0005-0000-0000-0000A0CA0000}"/>
    <cellStyle name="Vírgula 8 2 7 2 4 4" xfId="51869" xr:uid="{00000000-0005-0000-0000-0000A1CA0000}"/>
    <cellStyle name="Vírgula 8 2 7 2 5" xfId="51870" xr:uid="{00000000-0005-0000-0000-0000A2CA0000}"/>
    <cellStyle name="Vírgula 8 2 7 2 5 2" xfId="51871" xr:uid="{00000000-0005-0000-0000-0000A3CA0000}"/>
    <cellStyle name="Vírgula 8 2 7 2 5 3" xfId="51872" xr:uid="{00000000-0005-0000-0000-0000A4CA0000}"/>
    <cellStyle name="Vírgula 8 2 7 2 5 4" xfId="51873" xr:uid="{00000000-0005-0000-0000-0000A5CA0000}"/>
    <cellStyle name="Vírgula 8 2 7 2 6" xfId="51874" xr:uid="{00000000-0005-0000-0000-0000A6CA0000}"/>
    <cellStyle name="Vírgula 8 2 7 2 6 2" xfId="51875" xr:uid="{00000000-0005-0000-0000-0000A7CA0000}"/>
    <cellStyle name="Vírgula 8 2 7 2 6 3" xfId="51876" xr:uid="{00000000-0005-0000-0000-0000A8CA0000}"/>
    <cellStyle name="Vírgula 8 2 7 2 7" xfId="51877" xr:uid="{00000000-0005-0000-0000-0000A9CA0000}"/>
    <cellStyle name="Vírgula 8 2 7 2 8" xfId="51878" xr:uid="{00000000-0005-0000-0000-0000AACA0000}"/>
    <cellStyle name="Vírgula 8 2 7 2 9" xfId="51879" xr:uid="{00000000-0005-0000-0000-0000ABCA0000}"/>
    <cellStyle name="Vírgula 8 2 7 3" xfId="51880" xr:uid="{00000000-0005-0000-0000-0000ACCA0000}"/>
    <cellStyle name="Vírgula 8 2 7 3 2" xfId="51881" xr:uid="{00000000-0005-0000-0000-0000ADCA0000}"/>
    <cellStyle name="Vírgula 8 2 7 3 2 2" xfId="51882" xr:uid="{00000000-0005-0000-0000-0000AECA0000}"/>
    <cellStyle name="Vírgula 8 2 7 3 2 3" xfId="51883" xr:uid="{00000000-0005-0000-0000-0000AFCA0000}"/>
    <cellStyle name="Vírgula 8 2 7 3 2 4" xfId="51884" xr:uid="{00000000-0005-0000-0000-0000B0CA0000}"/>
    <cellStyle name="Vírgula 8 2 7 3 3" xfId="51885" xr:uid="{00000000-0005-0000-0000-0000B1CA0000}"/>
    <cellStyle name="Vírgula 8 2 7 3 3 2" xfId="51886" xr:uid="{00000000-0005-0000-0000-0000B2CA0000}"/>
    <cellStyle name="Vírgula 8 2 7 3 3 3" xfId="51887" xr:uid="{00000000-0005-0000-0000-0000B3CA0000}"/>
    <cellStyle name="Vírgula 8 2 7 3 4" xfId="51888" xr:uid="{00000000-0005-0000-0000-0000B4CA0000}"/>
    <cellStyle name="Vírgula 8 2 7 3 5" xfId="51889" xr:uid="{00000000-0005-0000-0000-0000B5CA0000}"/>
    <cellStyle name="Vírgula 8 2 7 3 6" xfId="51890" xr:uid="{00000000-0005-0000-0000-0000B6CA0000}"/>
    <cellStyle name="Vírgula 8 2 7 4" xfId="51891" xr:uid="{00000000-0005-0000-0000-0000B7CA0000}"/>
    <cellStyle name="Vírgula 8 2 7 4 2" xfId="51892" xr:uid="{00000000-0005-0000-0000-0000B8CA0000}"/>
    <cellStyle name="Vírgula 8 2 7 4 3" xfId="51893" xr:uid="{00000000-0005-0000-0000-0000B9CA0000}"/>
    <cellStyle name="Vírgula 8 2 7 4 4" xfId="51894" xr:uid="{00000000-0005-0000-0000-0000BACA0000}"/>
    <cellStyle name="Vírgula 8 2 7 5" xfId="51895" xr:uid="{00000000-0005-0000-0000-0000BBCA0000}"/>
    <cellStyle name="Vírgula 8 2 7 5 2" xfId="51896" xr:uid="{00000000-0005-0000-0000-0000BCCA0000}"/>
    <cellStyle name="Vírgula 8 2 7 5 3" xfId="51897" xr:uid="{00000000-0005-0000-0000-0000BDCA0000}"/>
    <cellStyle name="Vírgula 8 2 7 5 4" xfId="51898" xr:uid="{00000000-0005-0000-0000-0000BECA0000}"/>
    <cellStyle name="Vírgula 8 2 7 6" xfId="51899" xr:uid="{00000000-0005-0000-0000-0000BFCA0000}"/>
    <cellStyle name="Vírgula 8 2 7 6 2" xfId="51900" xr:uid="{00000000-0005-0000-0000-0000C0CA0000}"/>
    <cellStyle name="Vírgula 8 2 7 6 3" xfId="51901" xr:uid="{00000000-0005-0000-0000-0000C1CA0000}"/>
    <cellStyle name="Vírgula 8 2 7 6 4" xfId="51902" xr:uid="{00000000-0005-0000-0000-0000C2CA0000}"/>
    <cellStyle name="Vírgula 8 2 7 7" xfId="51903" xr:uid="{00000000-0005-0000-0000-0000C3CA0000}"/>
    <cellStyle name="Vírgula 8 2 7 7 2" xfId="51904" xr:uid="{00000000-0005-0000-0000-0000C4CA0000}"/>
    <cellStyle name="Vírgula 8 2 7 7 3" xfId="51905" xr:uid="{00000000-0005-0000-0000-0000C5CA0000}"/>
    <cellStyle name="Vírgula 8 2 7 8" xfId="51906" xr:uid="{00000000-0005-0000-0000-0000C6CA0000}"/>
    <cellStyle name="Vírgula 8 2 7 9" xfId="51907" xr:uid="{00000000-0005-0000-0000-0000C7CA0000}"/>
    <cellStyle name="Vírgula 8 2 8" xfId="51908" xr:uid="{00000000-0005-0000-0000-0000C8CA0000}"/>
    <cellStyle name="Vírgula 8 2 8 2" xfId="51909" xr:uid="{00000000-0005-0000-0000-0000C9CA0000}"/>
    <cellStyle name="Vírgula 8 2 8 2 2" xfId="51910" xr:uid="{00000000-0005-0000-0000-0000CACA0000}"/>
    <cellStyle name="Vírgula 8 2 8 2 2 2" xfId="51911" xr:uid="{00000000-0005-0000-0000-0000CBCA0000}"/>
    <cellStyle name="Vírgula 8 2 8 2 2 3" xfId="51912" xr:uid="{00000000-0005-0000-0000-0000CCCA0000}"/>
    <cellStyle name="Vírgula 8 2 8 2 2 4" xfId="51913" xr:uid="{00000000-0005-0000-0000-0000CDCA0000}"/>
    <cellStyle name="Vírgula 8 2 8 2 3" xfId="51914" xr:uid="{00000000-0005-0000-0000-0000CECA0000}"/>
    <cellStyle name="Vírgula 8 2 8 2 3 2" xfId="51915" xr:uid="{00000000-0005-0000-0000-0000CFCA0000}"/>
    <cellStyle name="Vírgula 8 2 8 2 3 3" xfId="51916" xr:uid="{00000000-0005-0000-0000-0000D0CA0000}"/>
    <cellStyle name="Vírgula 8 2 8 2 4" xfId="51917" xr:uid="{00000000-0005-0000-0000-0000D1CA0000}"/>
    <cellStyle name="Vírgula 8 2 8 2 5" xfId="51918" xr:uid="{00000000-0005-0000-0000-0000D2CA0000}"/>
    <cellStyle name="Vírgula 8 2 8 2 6" xfId="51919" xr:uid="{00000000-0005-0000-0000-0000D3CA0000}"/>
    <cellStyle name="Vírgula 8 2 8 3" xfId="51920" xr:uid="{00000000-0005-0000-0000-0000D4CA0000}"/>
    <cellStyle name="Vírgula 8 2 8 3 2" xfId="51921" xr:uid="{00000000-0005-0000-0000-0000D5CA0000}"/>
    <cellStyle name="Vírgula 8 2 8 3 3" xfId="51922" xr:uid="{00000000-0005-0000-0000-0000D6CA0000}"/>
    <cellStyle name="Vírgula 8 2 8 3 4" xfId="51923" xr:uid="{00000000-0005-0000-0000-0000D7CA0000}"/>
    <cellStyle name="Vírgula 8 2 8 4" xfId="51924" xr:uid="{00000000-0005-0000-0000-0000D8CA0000}"/>
    <cellStyle name="Vírgula 8 2 8 4 2" xfId="51925" xr:uid="{00000000-0005-0000-0000-0000D9CA0000}"/>
    <cellStyle name="Vírgula 8 2 8 4 3" xfId="51926" xr:uid="{00000000-0005-0000-0000-0000DACA0000}"/>
    <cellStyle name="Vírgula 8 2 8 4 4" xfId="51927" xr:uid="{00000000-0005-0000-0000-0000DBCA0000}"/>
    <cellStyle name="Vírgula 8 2 8 5" xfId="51928" xr:uid="{00000000-0005-0000-0000-0000DCCA0000}"/>
    <cellStyle name="Vírgula 8 2 8 5 2" xfId="51929" xr:uid="{00000000-0005-0000-0000-0000DDCA0000}"/>
    <cellStyle name="Vírgula 8 2 8 5 3" xfId="51930" xr:uid="{00000000-0005-0000-0000-0000DECA0000}"/>
    <cellStyle name="Vírgula 8 2 8 5 4" xfId="51931" xr:uid="{00000000-0005-0000-0000-0000DFCA0000}"/>
    <cellStyle name="Vírgula 8 2 8 6" xfId="51932" xr:uid="{00000000-0005-0000-0000-0000E0CA0000}"/>
    <cellStyle name="Vírgula 8 2 8 6 2" xfId="51933" xr:uid="{00000000-0005-0000-0000-0000E1CA0000}"/>
    <cellStyle name="Vírgula 8 2 8 6 3" xfId="51934" xr:uid="{00000000-0005-0000-0000-0000E2CA0000}"/>
    <cellStyle name="Vírgula 8 2 8 7" xfId="51935" xr:uid="{00000000-0005-0000-0000-0000E3CA0000}"/>
    <cellStyle name="Vírgula 8 2 8 8" xfId="51936" xr:uid="{00000000-0005-0000-0000-0000E4CA0000}"/>
    <cellStyle name="Vírgula 8 2 8 9" xfId="51937" xr:uid="{00000000-0005-0000-0000-0000E5CA0000}"/>
    <cellStyle name="Vírgula 8 2 9" xfId="51938" xr:uid="{00000000-0005-0000-0000-0000E6CA0000}"/>
    <cellStyle name="Vírgula 8 2 9 2" xfId="51939" xr:uid="{00000000-0005-0000-0000-0000E7CA0000}"/>
    <cellStyle name="Vírgula 8 2 9 2 2" xfId="51940" xr:uid="{00000000-0005-0000-0000-0000E8CA0000}"/>
    <cellStyle name="Vírgula 8 2 9 2 2 2" xfId="51941" xr:uid="{00000000-0005-0000-0000-0000E9CA0000}"/>
    <cellStyle name="Vírgula 8 2 9 2 2 3" xfId="51942" xr:uid="{00000000-0005-0000-0000-0000EACA0000}"/>
    <cellStyle name="Vírgula 8 2 9 2 2 4" xfId="51943" xr:uid="{00000000-0005-0000-0000-0000EBCA0000}"/>
    <cellStyle name="Vírgula 8 2 9 2 3" xfId="51944" xr:uid="{00000000-0005-0000-0000-0000ECCA0000}"/>
    <cellStyle name="Vírgula 8 2 9 2 3 2" xfId="51945" xr:uid="{00000000-0005-0000-0000-0000EDCA0000}"/>
    <cellStyle name="Vírgula 8 2 9 2 3 3" xfId="51946" xr:uid="{00000000-0005-0000-0000-0000EECA0000}"/>
    <cellStyle name="Vírgula 8 2 9 2 4" xfId="51947" xr:uid="{00000000-0005-0000-0000-0000EFCA0000}"/>
    <cellStyle name="Vírgula 8 2 9 2 5" xfId="51948" xr:uid="{00000000-0005-0000-0000-0000F0CA0000}"/>
    <cellStyle name="Vírgula 8 2 9 2 6" xfId="51949" xr:uid="{00000000-0005-0000-0000-0000F1CA0000}"/>
    <cellStyle name="Vírgula 8 2 9 3" xfId="51950" xr:uid="{00000000-0005-0000-0000-0000F2CA0000}"/>
    <cellStyle name="Vírgula 8 2 9 3 2" xfId="51951" xr:uid="{00000000-0005-0000-0000-0000F3CA0000}"/>
    <cellStyle name="Vírgula 8 2 9 3 3" xfId="51952" xr:uid="{00000000-0005-0000-0000-0000F4CA0000}"/>
    <cellStyle name="Vírgula 8 2 9 3 4" xfId="51953" xr:uid="{00000000-0005-0000-0000-0000F5CA0000}"/>
    <cellStyle name="Vírgula 8 2 9 4" xfId="51954" xr:uid="{00000000-0005-0000-0000-0000F6CA0000}"/>
    <cellStyle name="Vírgula 8 2 9 4 2" xfId="51955" xr:uid="{00000000-0005-0000-0000-0000F7CA0000}"/>
    <cellStyle name="Vírgula 8 2 9 4 3" xfId="51956" xr:uid="{00000000-0005-0000-0000-0000F8CA0000}"/>
    <cellStyle name="Vírgula 8 2 9 4 4" xfId="51957" xr:uid="{00000000-0005-0000-0000-0000F9CA0000}"/>
    <cellStyle name="Vírgula 8 2 9 5" xfId="51958" xr:uid="{00000000-0005-0000-0000-0000FACA0000}"/>
    <cellStyle name="Vírgula 8 2 9 5 2" xfId="51959" xr:uid="{00000000-0005-0000-0000-0000FBCA0000}"/>
    <cellStyle name="Vírgula 8 2 9 5 3" xfId="51960" xr:uid="{00000000-0005-0000-0000-0000FCCA0000}"/>
    <cellStyle name="Vírgula 8 2 9 5 4" xfId="51961" xr:uid="{00000000-0005-0000-0000-0000FDCA0000}"/>
    <cellStyle name="Vírgula 8 2 9 6" xfId="51962" xr:uid="{00000000-0005-0000-0000-0000FECA0000}"/>
    <cellStyle name="Vírgula 8 2 9 6 2" xfId="51963" xr:uid="{00000000-0005-0000-0000-0000FFCA0000}"/>
    <cellStyle name="Vírgula 8 2 9 6 3" xfId="51964" xr:uid="{00000000-0005-0000-0000-000000CB0000}"/>
    <cellStyle name="Vírgula 8 2 9 7" xfId="51965" xr:uid="{00000000-0005-0000-0000-000001CB0000}"/>
    <cellStyle name="Vírgula 8 2 9 8" xfId="51966" xr:uid="{00000000-0005-0000-0000-000002CB0000}"/>
    <cellStyle name="Vírgula 8 2 9 9" xfId="51967" xr:uid="{00000000-0005-0000-0000-000003CB0000}"/>
    <cellStyle name="Vírgula 8 20" xfId="51968" xr:uid="{00000000-0005-0000-0000-000004CB0000}"/>
    <cellStyle name="Vírgula 8 21" xfId="51969" xr:uid="{00000000-0005-0000-0000-000005CB0000}"/>
    <cellStyle name="Vírgula 8 3" xfId="187" xr:uid="{00000000-0005-0000-0000-000006CB0000}"/>
    <cellStyle name="Vírgula 8 3 10" xfId="51970" xr:uid="{00000000-0005-0000-0000-000007CB0000}"/>
    <cellStyle name="Vírgula 8 3 10 2" xfId="51971" xr:uid="{00000000-0005-0000-0000-000008CB0000}"/>
    <cellStyle name="Vírgula 8 3 10 2 2" xfId="51972" xr:uid="{00000000-0005-0000-0000-000009CB0000}"/>
    <cellStyle name="Vírgula 8 3 10 2 2 2" xfId="51973" xr:uid="{00000000-0005-0000-0000-00000ACB0000}"/>
    <cellStyle name="Vírgula 8 3 10 2 2 3" xfId="51974" xr:uid="{00000000-0005-0000-0000-00000BCB0000}"/>
    <cellStyle name="Vírgula 8 3 10 2 2 4" xfId="51975" xr:uid="{00000000-0005-0000-0000-00000CCB0000}"/>
    <cellStyle name="Vírgula 8 3 10 2 3" xfId="51976" xr:uid="{00000000-0005-0000-0000-00000DCB0000}"/>
    <cellStyle name="Vírgula 8 3 10 2 3 2" xfId="51977" xr:uid="{00000000-0005-0000-0000-00000ECB0000}"/>
    <cellStyle name="Vírgula 8 3 10 2 3 3" xfId="51978" xr:uid="{00000000-0005-0000-0000-00000FCB0000}"/>
    <cellStyle name="Vírgula 8 3 10 2 4" xfId="51979" xr:uid="{00000000-0005-0000-0000-000010CB0000}"/>
    <cellStyle name="Vírgula 8 3 10 2 5" xfId="51980" xr:uid="{00000000-0005-0000-0000-000011CB0000}"/>
    <cellStyle name="Vírgula 8 3 10 2 6" xfId="51981" xr:uid="{00000000-0005-0000-0000-000012CB0000}"/>
    <cellStyle name="Vírgula 8 3 10 3" xfId="51982" xr:uid="{00000000-0005-0000-0000-000013CB0000}"/>
    <cellStyle name="Vírgula 8 3 10 3 2" xfId="51983" xr:uid="{00000000-0005-0000-0000-000014CB0000}"/>
    <cellStyle name="Vírgula 8 3 10 3 3" xfId="51984" xr:uid="{00000000-0005-0000-0000-000015CB0000}"/>
    <cellStyle name="Vírgula 8 3 10 3 4" xfId="51985" xr:uid="{00000000-0005-0000-0000-000016CB0000}"/>
    <cellStyle name="Vírgula 8 3 10 4" xfId="51986" xr:uid="{00000000-0005-0000-0000-000017CB0000}"/>
    <cellStyle name="Vírgula 8 3 10 4 2" xfId="51987" xr:uid="{00000000-0005-0000-0000-000018CB0000}"/>
    <cellStyle name="Vírgula 8 3 10 4 3" xfId="51988" xr:uid="{00000000-0005-0000-0000-000019CB0000}"/>
    <cellStyle name="Vírgula 8 3 10 4 4" xfId="51989" xr:uid="{00000000-0005-0000-0000-00001ACB0000}"/>
    <cellStyle name="Vírgula 8 3 10 5" xfId="51990" xr:uid="{00000000-0005-0000-0000-00001BCB0000}"/>
    <cellStyle name="Vírgula 8 3 10 5 2" xfId="51991" xr:uid="{00000000-0005-0000-0000-00001CCB0000}"/>
    <cellStyle name="Vírgula 8 3 10 5 3" xfId="51992" xr:uid="{00000000-0005-0000-0000-00001DCB0000}"/>
    <cellStyle name="Vírgula 8 3 10 5 4" xfId="51993" xr:uid="{00000000-0005-0000-0000-00001ECB0000}"/>
    <cellStyle name="Vírgula 8 3 10 6" xfId="51994" xr:uid="{00000000-0005-0000-0000-00001FCB0000}"/>
    <cellStyle name="Vírgula 8 3 10 6 2" xfId="51995" xr:uid="{00000000-0005-0000-0000-000020CB0000}"/>
    <cellStyle name="Vírgula 8 3 10 6 3" xfId="51996" xr:uid="{00000000-0005-0000-0000-000021CB0000}"/>
    <cellStyle name="Vírgula 8 3 10 7" xfId="51997" xr:uid="{00000000-0005-0000-0000-000022CB0000}"/>
    <cellStyle name="Vírgula 8 3 10 8" xfId="51998" xr:uid="{00000000-0005-0000-0000-000023CB0000}"/>
    <cellStyle name="Vírgula 8 3 10 9" xfId="51999" xr:uid="{00000000-0005-0000-0000-000024CB0000}"/>
    <cellStyle name="Vírgula 8 3 11" xfId="52000" xr:uid="{00000000-0005-0000-0000-000025CB0000}"/>
    <cellStyle name="Vírgula 8 3 11 2" xfId="52001" xr:uid="{00000000-0005-0000-0000-000026CB0000}"/>
    <cellStyle name="Vírgula 8 3 11 2 2" xfId="52002" xr:uid="{00000000-0005-0000-0000-000027CB0000}"/>
    <cellStyle name="Vírgula 8 3 11 2 2 2" xfId="52003" xr:uid="{00000000-0005-0000-0000-000028CB0000}"/>
    <cellStyle name="Vírgula 8 3 11 2 2 3" xfId="52004" xr:uid="{00000000-0005-0000-0000-000029CB0000}"/>
    <cellStyle name="Vírgula 8 3 11 2 2 4" xfId="52005" xr:uid="{00000000-0005-0000-0000-00002ACB0000}"/>
    <cellStyle name="Vírgula 8 3 11 2 3" xfId="52006" xr:uid="{00000000-0005-0000-0000-00002BCB0000}"/>
    <cellStyle name="Vírgula 8 3 11 2 3 2" xfId="52007" xr:uid="{00000000-0005-0000-0000-00002CCB0000}"/>
    <cellStyle name="Vírgula 8 3 11 2 3 3" xfId="52008" xr:uid="{00000000-0005-0000-0000-00002DCB0000}"/>
    <cellStyle name="Vírgula 8 3 11 2 4" xfId="52009" xr:uid="{00000000-0005-0000-0000-00002ECB0000}"/>
    <cellStyle name="Vírgula 8 3 11 2 5" xfId="52010" xr:uid="{00000000-0005-0000-0000-00002FCB0000}"/>
    <cellStyle name="Vírgula 8 3 11 2 6" xfId="52011" xr:uid="{00000000-0005-0000-0000-000030CB0000}"/>
    <cellStyle name="Vírgula 8 3 11 3" xfId="52012" xr:uid="{00000000-0005-0000-0000-000031CB0000}"/>
    <cellStyle name="Vírgula 8 3 11 3 2" xfId="52013" xr:uid="{00000000-0005-0000-0000-000032CB0000}"/>
    <cellStyle name="Vírgula 8 3 11 3 3" xfId="52014" xr:uid="{00000000-0005-0000-0000-000033CB0000}"/>
    <cellStyle name="Vírgula 8 3 11 3 4" xfId="52015" xr:uid="{00000000-0005-0000-0000-000034CB0000}"/>
    <cellStyle name="Vírgula 8 3 11 4" xfId="52016" xr:uid="{00000000-0005-0000-0000-000035CB0000}"/>
    <cellStyle name="Vírgula 8 3 11 4 2" xfId="52017" xr:uid="{00000000-0005-0000-0000-000036CB0000}"/>
    <cellStyle name="Vírgula 8 3 11 4 3" xfId="52018" xr:uid="{00000000-0005-0000-0000-000037CB0000}"/>
    <cellStyle name="Vírgula 8 3 11 4 4" xfId="52019" xr:uid="{00000000-0005-0000-0000-000038CB0000}"/>
    <cellStyle name="Vírgula 8 3 11 5" xfId="52020" xr:uid="{00000000-0005-0000-0000-000039CB0000}"/>
    <cellStyle name="Vírgula 8 3 11 5 2" xfId="52021" xr:uid="{00000000-0005-0000-0000-00003ACB0000}"/>
    <cellStyle name="Vírgula 8 3 11 5 3" xfId="52022" xr:uid="{00000000-0005-0000-0000-00003BCB0000}"/>
    <cellStyle name="Vírgula 8 3 11 6" xfId="52023" xr:uid="{00000000-0005-0000-0000-00003CCB0000}"/>
    <cellStyle name="Vírgula 8 3 11 7" xfId="52024" xr:uid="{00000000-0005-0000-0000-00003DCB0000}"/>
    <cellStyle name="Vírgula 8 3 11 8" xfId="52025" xr:uid="{00000000-0005-0000-0000-00003ECB0000}"/>
    <cellStyle name="Vírgula 8 3 12" xfId="52026" xr:uid="{00000000-0005-0000-0000-00003FCB0000}"/>
    <cellStyle name="Vírgula 8 3 12 2" xfId="52027" xr:uid="{00000000-0005-0000-0000-000040CB0000}"/>
    <cellStyle name="Vírgula 8 3 12 2 2" xfId="52028" xr:uid="{00000000-0005-0000-0000-000041CB0000}"/>
    <cellStyle name="Vírgula 8 3 12 2 3" xfId="52029" xr:uid="{00000000-0005-0000-0000-000042CB0000}"/>
    <cellStyle name="Vírgula 8 3 12 2 4" xfId="52030" xr:uid="{00000000-0005-0000-0000-000043CB0000}"/>
    <cellStyle name="Vírgula 8 3 12 3" xfId="52031" xr:uid="{00000000-0005-0000-0000-000044CB0000}"/>
    <cellStyle name="Vírgula 8 3 12 3 2" xfId="52032" xr:uid="{00000000-0005-0000-0000-000045CB0000}"/>
    <cellStyle name="Vírgula 8 3 12 3 3" xfId="52033" xr:uid="{00000000-0005-0000-0000-000046CB0000}"/>
    <cellStyle name="Vírgula 8 3 12 3 4" xfId="52034" xr:uid="{00000000-0005-0000-0000-000047CB0000}"/>
    <cellStyle name="Vírgula 8 3 12 4" xfId="52035" xr:uid="{00000000-0005-0000-0000-000048CB0000}"/>
    <cellStyle name="Vírgula 8 3 12 4 2" xfId="52036" xr:uid="{00000000-0005-0000-0000-000049CB0000}"/>
    <cellStyle name="Vírgula 8 3 12 4 3" xfId="52037" xr:uid="{00000000-0005-0000-0000-00004ACB0000}"/>
    <cellStyle name="Vírgula 8 3 12 5" xfId="52038" xr:uid="{00000000-0005-0000-0000-00004BCB0000}"/>
    <cellStyle name="Vírgula 8 3 12 6" xfId="52039" xr:uid="{00000000-0005-0000-0000-00004CCB0000}"/>
    <cellStyle name="Vírgula 8 3 12 7" xfId="52040" xr:uid="{00000000-0005-0000-0000-00004DCB0000}"/>
    <cellStyle name="Vírgula 8 3 13" xfId="52041" xr:uid="{00000000-0005-0000-0000-00004ECB0000}"/>
    <cellStyle name="Vírgula 8 3 13 2" xfId="52042" xr:uid="{00000000-0005-0000-0000-00004FCB0000}"/>
    <cellStyle name="Vírgula 8 3 13 3" xfId="52043" xr:uid="{00000000-0005-0000-0000-000050CB0000}"/>
    <cellStyle name="Vírgula 8 3 13 4" xfId="52044" xr:uid="{00000000-0005-0000-0000-000051CB0000}"/>
    <cellStyle name="Vírgula 8 3 14" xfId="52045" xr:uid="{00000000-0005-0000-0000-000052CB0000}"/>
    <cellStyle name="Vírgula 8 3 14 2" xfId="52046" xr:uid="{00000000-0005-0000-0000-000053CB0000}"/>
    <cellStyle name="Vírgula 8 3 14 3" xfId="52047" xr:uid="{00000000-0005-0000-0000-000054CB0000}"/>
    <cellStyle name="Vírgula 8 3 14 4" xfId="52048" xr:uid="{00000000-0005-0000-0000-000055CB0000}"/>
    <cellStyle name="Vírgula 8 3 15" xfId="52049" xr:uid="{00000000-0005-0000-0000-000056CB0000}"/>
    <cellStyle name="Vírgula 8 3 15 2" xfId="52050" xr:uid="{00000000-0005-0000-0000-000057CB0000}"/>
    <cellStyle name="Vírgula 8 3 15 3" xfId="52051" xr:uid="{00000000-0005-0000-0000-000058CB0000}"/>
    <cellStyle name="Vírgula 8 3 15 4" xfId="52052" xr:uid="{00000000-0005-0000-0000-000059CB0000}"/>
    <cellStyle name="Vírgula 8 3 16" xfId="52053" xr:uid="{00000000-0005-0000-0000-00005ACB0000}"/>
    <cellStyle name="Vírgula 8 3 16 2" xfId="52054" xr:uid="{00000000-0005-0000-0000-00005BCB0000}"/>
    <cellStyle name="Vírgula 8 3 16 3" xfId="52055" xr:uid="{00000000-0005-0000-0000-00005CCB0000}"/>
    <cellStyle name="Vírgula 8 3 17" xfId="52056" xr:uid="{00000000-0005-0000-0000-00005DCB0000}"/>
    <cellStyle name="Vírgula 8 3 18" xfId="52057" xr:uid="{00000000-0005-0000-0000-00005ECB0000}"/>
    <cellStyle name="Vírgula 8 3 19" xfId="52058" xr:uid="{00000000-0005-0000-0000-00005FCB0000}"/>
    <cellStyle name="Vírgula 8 3 2" xfId="299" xr:uid="{00000000-0005-0000-0000-000060CB0000}"/>
    <cellStyle name="Vírgula 8 3 2 10" xfId="52059" xr:uid="{00000000-0005-0000-0000-000061CB0000}"/>
    <cellStyle name="Vírgula 8 3 2 10 2" xfId="52060" xr:uid="{00000000-0005-0000-0000-000062CB0000}"/>
    <cellStyle name="Vírgula 8 3 2 10 3" xfId="52061" xr:uid="{00000000-0005-0000-0000-000063CB0000}"/>
    <cellStyle name="Vírgula 8 3 2 10 4" xfId="52062" xr:uid="{00000000-0005-0000-0000-000064CB0000}"/>
    <cellStyle name="Vírgula 8 3 2 11" xfId="52063" xr:uid="{00000000-0005-0000-0000-000065CB0000}"/>
    <cellStyle name="Vírgula 8 3 2 11 2" xfId="52064" xr:uid="{00000000-0005-0000-0000-000066CB0000}"/>
    <cellStyle name="Vírgula 8 3 2 11 3" xfId="52065" xr:uid="{00000000-0005-0000-0000-000067CB0000}"/>
    <cellStyle name="Vírgula 8 3 2 12" xfId="52066" xr:uid="{00000000-0005-0000-0000-000068CB0000}"/>
    <cellStyle name="Vírgula 8 3 2 13" xfId="52067" xr:uid="{00000000-0005-0000-0000-000069CB0000}"/>
    <cellStyle name="Vírgula 8 3 2 14" xfId="52068" xr:uid="{00000000-0005-0000-0000-00006ACB0000}"/>
    <cellStyle name="Vírgula 8 3 2 2" xfId="585" xr:uid="{00000000-0005-0000-0000-00006BCB0000}"/>
    <cellStyle name="Vírgula 8 3 2 2 10" xfId="52069" xr:uid="{00000000-0005-0000-0000-00006CCB0000}"/>
    <cellStyle name="Vírgula 8 3 2 2 11" xfId="52070" xr:uid="{00000000-0005-0000-0000-00006DCB0000}"/>
    <cellStyle name="Vírgula 8 3 2 2 2" xfId="52071" xr:uid="{00000000-0005-0000-0000-00006ECB0000}"/>
    <cellStyle name="Vírgula 8 3 2 2 2 10" xfId="52072" xr:uid="{00000000-0005-0000-0000-00006FCB0000}"/>
    <cellStyle name="Vírgula 8 3 2 2 2 2" xfId="52073" xr:uid="{00000000-0005-0000-0000-000070CB0000}"/>
    <cellStyle name="Vírgula 8 3 2 2 2 2 2" xfId="52074" xr:uid="{00000000-0005-0000-0000-000071CB0000}"/>
    <cellStyle name="Vírgula 8 3 2 2 2 2 2 2" xfId="52075" xr:uid="{00000000-0005-0000-0000-000072CB0000}"/>
    <cellStyle name="Vírgula 8 3 2 2 2 2 2 2 2" xfId="52076" xr:uid="{00000000-0005-0000-0000-000073CB0000}"/>
    <cellStyle name="Vírgula 8 3 2 2 2 2 2 2 3" xfId="52077" xr:uid="{00000000-0005-0000-0000-000074CB0000}"/>
    <cellStyle name="Vírgula 8 3 2 2 2 2 2 2 4" xfId="52078" xr:uid="{00000000-0005-0000-0000-000075CB0000}"/>
    <cellStyle name="Vírgula 8 3 2 2 2 2 2 3" xfId="52079" xr:uid="{00000000-0005-0000-0000-000076CB0000}"/>
    <cellStyle name="Vírgula 8 3 2 2 2 2 2 3 2" xfId="52080" xr:uid="{00000000-0005-0000-0000-000077CB0000}"/>
    <cellStyle name="Vírgula 8 3 2 2 2 2 2 3 3" xfId="52081" xr:uid="{00000000-0005-0000-0000-000078CB0000}"/>
    <cellStyle name="Vírgula 8 3 2 2 2 2 2 4" xfId="52082" xr:uid="{00000000-0005-0000-0000-000079CB0000}"/>
    <cellStyle name="Vírgula 8 3 2 2 2 2 2 5" xfId="52083" xr:uid="{00000000-0005-0000-0000-00007ACB0000}"/>
    <cellStyle name="Vírgula 8 3 2 2 2 2 2 6" xfId="52084" xr:uid="{00000000-0005-0000-0000-00007BCB0000}"/>
    <cellStyle name="Vírgula 8 3 2 2 2 2 3" xfId="52085" xr:uid="{00000000-0005-0000-0000-00007CCB0000}"/>
    <cellStyle name="Vírgula 8 3 2 2 2 2 3 2" xfId="52086" xr:uid="{00000000-0005-0000-0000-00007DCB0000}"/>
    <cellStyle name="Vírgula 8 3 2 2 2 2 3 3" xfId="52087" xr:uid="{00000000-0005-0000-0000-00007ECB0000}"/>
    <cellStyle name="Vírgula 8 3 2 2 2 2 3 4" xfId="52088" xr:uid="{00000000-0005-0000-0000-00007FCB0000}"/>
    <cellStyle name="Vírgula 8 3 2 2 2 2 4" xfId="52089" xr:uid="{00000000-0005-0000-0000-000080CB0000}"/>
    <cellStyle name="Vírgula 8 3 2 2 2 2 4 2" xfId="52090" xr:uid="{00000000-0005-0000-0000-000081CB0000}"/>
    <cellStyle name="Vírgula 8 3 2 2 2 2 4 3" xfId="52091" xr:uid="{00000000-0005-0000-0000-000082CB0000}"/>
    <cellStyle name="Vírgula 8 3 2 2 2 2 4 4" xfId="52092" xr:uid="{00000000-0005-0000-0000-000083CB0000}"/>
    <cellStyle name="Vírgula 8 3 2 2 2 2 5" xfId="52093" xr:uid="{00000000-0005-0000-0000-000084CB0000}"/>
    <cellStyle name="Vírgula 8 3 2 2 2 2 5 2" xfId="52094" xr:uid="{00000000-0005-0000-0000-000085CB0000}"/>
    <cellStyle name="Vírgula 8 3 2 2 2 2 5 3" xfId="52095" xr:uid="{00000000-0005-0000-0000-000086CB0000}"/>
    <cellStyle name="Vírgula 8 3 2 2 2 2 5 4" xfId="52096" xr:uid="{00000000-0005-0000-0000-000087CB0000}"/>
    <cellStyle name="Vírgula 8 3 2 2 2 2 6" xfId="52097" xr:uid="{00000000-0005-0000-0000-000088CB0000}"/>
    <cellStyle name="Vírgula 8 3 2 2 2 2 6 2" xfId="52098" xr:uid="{00000000-0005-0000-0000-000089CB0000}"/>
    <cellStyle name="Vírgula 8 3 2 2 2 2 6 3" xfId="52099" xr:uid="{00000000-0005-0000-0000-00008ACB0000}"/>
    <cellStyle name="Vírgula 8 3 2 2 2 2 7" xfId="52100" xr:uid="{00000000-0005-0000-0000-00008BCB0000}"/>
    <cellStyle name="Vírgula 8 3 2 2 2 2 8" xfId="52101" xr:uid="{00000000-0005-0000-0000-00008CCB0000}"/>
    <cellStyle name="Vírgula 8 3 2 2 2 2 9" xfId="52102" xr:uid="{00000000-0005-0000-0000-00008DCB0000}"/>
    <cellStyle name="Vírgula 8 3 2 2 2 3" xfId="52103" xr:uid="{00000000-0005-0000-0000-00008ECB0000}"/>
    <cellStyle name="Vírgula 8 3 2 2 2 3 2" xfId="52104" xr:uid="{00000000-0005-0000-0000-00008FCB0000}"/>
    <cellStyle name="Vírgula 8 3 2 2 2 3 2 2" xfId="52105" xr:uid="{00000000-0005-0000-0000-000090CB0000}"/>
    <cellStyle name="Vírgula 8 3 2 2 2 3 2 3" xfId="52106" xr:uid="{00000000-0005-0000-0000-000091CB0000}"/>
    <cellStyle name="Vírgula 8 3 2 2 2 3 2 4" xfId="52107" xr:uid="{00000000-0005-0000-0000-000092CB0000}"/>
    <cellStyle name="Vírgula 8 3 2 2 2 3 3" xfId="52108" xr:uid="{00000000-0005-0000-0000-000093CB0000}"/>
    <cellStyle name="Vírgula 8 3 2 2 2 3 3 2" xfId="52109" xr:uid="{00000000-0005-0000-0000-000094CB0000}"/>
    <cellStyle name="Vírgula 8 3 2 2 2 3 3 3" xfId="52110" xr:uid="{00000000-0005-0000-0000-000095CB0000}"/>
    <cellStyle name="Vírgula 8 3 2 2 2 3 4" xfId="52111" xr:uid="{00000000-0005-0000-0000-000096CB0000}"/>
    <cellStyle name="Vírgula 8 3 2 2 2 3 5" xfId="52112" xr:uid="{00000000-0005-0000-0000-000097CB0000}"/>
    <cellStyle name="Vírgula 8 3 2 2 2 3 6" xfId="52113" xr:uid="{00000000-0005-0000-0000-000098CB0000}"/>
    <cellStyle name="Vírgula 8 3 2 2 2 4" xfId="52114" xr:uid="{00000000-0005-0000-0000-000099CB0000}"/>
    <cellStyle name="Vírgula 8 3 2 2 2 4 2" xfId="52115" xr:uid="{00000000-0005-0000-0000-00009ACB0000}"/>
    <cellStyle name="Vírgula 8 3 2 2 2 4 3" xfId="52116" xr:uid="{00000000-0005-0000-0000-00009BCB0000}"/>
    <cellStyle name="Vírgula 8 3 2 2 2 4 4" xfId="52117" xr:uid="{00000000-0005-0000-0000-00009CCB0000}"/>
    <cellStyle name="Vírgula 8 3 2 2 2 5" xfId="52118" xr:uid="{00000000-0005-0000-0000-00009DCB0000}"/>
    <cellStyle name="Vírgula 8 3 2 2 2 5 2" xfId="52119" xr:uid="{00000000-0005-0000-0000-00009ECB0000}"/>
    <cellStyle name="Vírgula 8 3 2 2 2 5 3" xfId="52120" xr:uid="{00000000-0005-0000-0000-00009FCB0000}"/>
    <cellStyle name="Vírgula 8 3 2 2 2 5 4" xfId="52121" xr:uid="{00000000-0005-0000-0000-0000A0CB0000}"/>
    <cellStyle name="Vírgula 8 3 2 2 2 6" xfId="52122" xr:uid="{00000000-0005-0000-0000-0000A1CB0000}"/>
    <cellStyle name="Vírgula 8 3 2 2 2 6 2" xfId="52123" xr:uid="{00000000-0005-0000-0000-0000A2CB0000}"/>
    <cellStyle name="Vírgula 8 3 2 2 2 6 3" xfId="52124" xr:uid="{00000000-0005-0000-0000-0000A3CB0000}"/>
    <cellStyle name="Vírgula 8 3 2 2 2 6 4" xfId="52125" xr:uid="{00000000-0005-0000-0000-0000A4CB0000}"/>
    <cellStyle name="Vírgula 8 3 2 2 2 7" xfId="52126" xr:uid="{00000000-0005-0000-0000-0000A5CB0000}"/>
    <cellStyle name="Vírgula 8 3 2 2 2 7 2" xfId="52127" xr:uid="{00000000-0005-0000-0000-0000A6CB0000}"/>
    <cellStyle name="Vírgula 8 3 2 2 2 7 3" xfId="52128" xr:uid="{00000000-0005-0000-0000-0000A7CB0000}"/>
    <cellStyle name="Vírgula 8 3 2 2 2 8" xfId="52129" xr:uid="{00000000-0005-0000-0000-0000A8CB0000}"/>
    <cellStyle name="Vírgula 8 3 2 2 2 9" xfId="52130" xr:uid="{00000000-0005-0000-0000-0000A9CB0000}"/>
    <cellStyle name="Vírgula 8 3 2 2 3" xfId="52131" xr:uid="{00000000-0005-0000-0000-0000AACB0000}"/>
    <cellStyle name="Vírgula 8 3 2 2 3 2" xfId="52132" xr:uid="{00000000-0005-0000-0000-0000ABCB0000}"/>
    <cellStyle name="Vírgula 8 3 2 2 3 2 2" xfId="52133" xr:uid="{00000000-0005-0000-0000-0000ACCB0000}"/>
    <cellStyle name="Vírgula 8 3 2 2 3 2 2 2" xfId="52134" xr:uid="{00000000-0005-0000-0000-0000ADCB0000}"/>
    <cellStyle name="Vírgula 8 3 2 2 3 2 2 3" xfId="52135" xr:uid="{00000000-0005-0000-0000-0000AECB0000}"/>
    <cellStyle name="Vírgula 8 3 2 2 3 2 2 4" xfId="52136" xr:uid="{00000000-0005-0000-0000-0000AFCB0000}"/>
    <cellStyle name="Vírgula 8 3 2 2 3 2 3" xfId="52137" xr:uid="{00000000-0005-0000-0000-0000B0CB0000}"/>
    <cellStyle name="Vírgula 8 3 2 2 3 2 3 2" xfId="52138" xr:uid="{00000000-0005-0000-0000-0000B1CB0000}"/>
    <cellStyle name="Vírgula 8 3 2 2 3 2 3 3" xfId="52139" xr:uid="{00000000-0005-0000-0000-0000B2CB0000}"/>
    <cellStyle name="Vírgula 8 3 2 2 3 2 4" xfId="52140" xr:uid="{00000000-0005-0000-0000-0000B3CB0000}"/>
    <cellStyle name="Vírgula 8 3 2 2 3 2 5" xfId="52141" xr:uid="{00000000-0005-0000-0000-0000B4CB0000}"/>
    <cellStyle name="Vírgula 8 3 2 2 3 2 6" xfId="52142" xr:uid="{00000000-0005-0000-0000-0000B5CB0000}"/>
    <cellStyle name="Vírgula 8 3 2 2 3 3" xfId="52143" xr:uid="{00000000-0005-0000-0000-0000B6CB0000}"/>
    <cellStyle name="Vírgula 8 3 2 2 3 3 2" xfId="52144" xr:uid="{00000000-0005-0000-0000-0000B7CB0000}"/>
    <cellStyle name="Vírgula 8 3 2 2 3 3 3" xfId="52145" xr:uid="{00000000-0005-0000-0000-0000B8CB0000}"/>
    <cellStyle name="Vírgula 8 3 2 2 3 3 4" xfId="52146" xr:uid="{00000000-0005-0000-0000-0000B9CB0000}"/>
    <cellStyle name="Vírgula 8 3 2 2 3 4" xfId="52147" xr:uid="{00000000-0005-0000-0000-0000BACB0000}"/>
    <cellStyle name="Vírgula 8 3 2 2 3 4 2" xfId="52148" xr:uid="{00000000-0005-0000-0000-0000BBCB0000}"/>
    <cellStyle name="Vírgula 8 3 2 2 3 4 3" xfId="52149" xr:uid="{00000000-0005-0000-0000-0000BCCB0000}"/>
    <cellStyle name="Vírgula 8 3 2 2 3 4 4" xfId="52150" xr:uid="{00000000-0005-0000-0000-0000BDCB0000}"/>
    <cellStyle name="Vírgula 8 3 2 2 3 5" xfId="52151" xr:uid="{00000000-0005-0000-0000-0000BECB0000}"/>
    <cellStyle name="Vírgula 8 3 2 2 3 5 2" xfId="52152" xr:uid="{00000000-0005-0000-0000-0000BFCB0000}"/>
    <cellStyle name="Vírgula 8 3 2 2 3 5 3" xfId="52153" xr:uid="{00000000-0005-0000-0000-0000C0CB0000}"/>
    <cellStyle name="Vírgula 8 3 2 2 3 5 4" xfId="52154" xr:uid="{00000000-0005-0000-0000-0000C1CB0000}"/>
    <cellStyle name="Vírgula 8 3 2 2 3 6" xfId="52155" xr:uid="{00000000-0005-0000-0000-0000C2CB0000}"/>
    <cellStyle name="Vírgula 8 3 2 2 3 6 2" xfId="52156" xr:uid="{00000000-0005-0000-0000-0000C3CB0000}"/>
    <cellStyle name="Vírgula 8 3 2 2 3 6 3" xfId="52157" xr:uid="{00000000-0005-0000-0000-0000C4CB0000}"/>
    <cellStyle name="Vírgula 8 3 2 2 3 7" xfId="52158" xr:uid="{00000000-0005-0000-0000-0000C5CB0000}"/>
    <cellStyle name="Vírgula 8 3 2 2 3 8" xfId="52159" xr:uid="{00000000-0005-0000-0000-0000C6CB0000}"/>
    <cellStyle name="Vírgula 8 3 2 2 3 9" xfId="52160" xr:uid="{00000000-0005-0000-0000-0000C7CB0000}"/>
    <cellStyle name="Vírgula 8 3 2 2 4" xfId="52161" xr:uid="{00000000-0005-0000-0000-0000C8CB0000}"/>
    <cellStyle name="Vírgula 8 3 2 2 4 2" xfId="52162" xr:uid="{00000000-0005-0000-0000-0000C9CB0000}"/>
    <cellStyle name="Vírgula 8 3 2 2 4 2 2" xfId="52163" xr:uid="{00000000-0005-0000-0000-0000CACB0000}"/>
    <cellStyle name="Vírgula 8 3 2 2 4 2 3" xfId="52164" xr:uid="{00000000-0005-0000-0000-0000CBCB0000}"/>
    <cellStyle name="Vírgula 8 3 2 2 4 2 4" xfId="52165" xr:uid="{00000000-0005-0000-0000-0000CCCB0000}"/>
    <cellStyle name="Vírgula 8 3 2 2 4 3" xfId="52166" xr:uid="{00000000-0005-0000-0000-0000CDCB0000}"/>
    <cellStyle name="Vírgula 8 3 2 2 4 3 2" xfId="52167" xr:uid="{00000000-0005-0000-0000-0000CECB0000}"/>
    <cellStyle name="Vírgula 8 3 2 2 4 3 3" xfId="52168" xr:uid="{00000000-0005-0000-0000-0000CFCB0000}"/>
    <cellStyle name="Vírgula 8 3 2 2 4 4" xfId="52169" xr:uid="{00000000-0005-0000-0000-0000D0CB0000}"/>
    <cellStyle name="Vírgula 8 3 2 2 4 5" xfId="52170" xr:uid="{00000000-0005-0000-0000-0000D1CB0000}"/>
    <cellStyle name="Vírgula 8 3 2 2 4 6" xfId="52171" xr:uid="{00000000-0005-0000-0000-0000D2CB0000}"/>
    <cellStyle name="Vírgula 8 3 2 2 5" xfId="52172" xr:uid="{00000000-0005-0000-0000-0000D3CB0000}"/>
    <cellStyle name="Vírgula 8 3 2 2 5 2" xfId="52173" xr:uid="{00000000-0005-0000-0000-0000D4CB0000}"/>
    <cellStyle name="Vírgula 8 3 2 2 5 3" xfId="52174" xr:uid="{00000000-0005-0000-0000-0000D5CB0000}"/>
    <cellStyle name="Vírgula 8 3 2 2 5 4" xfId="52175" xr:uid="{00000000-0005-0000-0000-0000D6CB0000}"/>
    <cellStyle name="Vírgula 8 3 2 2 6" xfId="52176" xr:uid="{00000000-0005-0000-0000-0000D7CB0000}"/>
    <cellStyle name="Vírgula 8 3 2 2 6 2" xfId="52177" xr:uid="{00000000-0005-0000-0000-0000D8CB0000}"/>
    <cellStyle name="Vírgula 8 3 2 2 6 3" xfId="52178" xr:uid="{00000000-0005-0000-0000-0000D9CB0000}"/>
    <cellStyle name="Vírgula 8 3 2 2 6 4" xfId="52179" xr:uid="{00000000-0005-0000-0000-0000DACB0000}"/>
    <cellStyle name="Vírgula 8 3 2 2 7" xfId="52180" xr:uid="{00000000-0005-0000-0000-0000DBCB0000}"/>
    <cellStyle name="Vírgula 8 3 2 2 7 2" xfId="52181" xr:uid="{00000000-0005-0000-0000-0000DCCB0000}"/>
    <cellStyle name="Vírgula 8 3 2 2 7 3" xfId="52182" xr:uid="{00000000-0005-0000-0000-0000DDCB0000}"/>
    <cellStyle name="Vírgula 8 3 2 2 7 4" xfId="52183" xr:uid="{00000000-0005-0000-0000-0000DECB0000}"/>
    <cellStyle name="Vírgula 8 3 2 2 8" xfId="52184" xr:uid="{00000000-0005-0000-0000-0000DFCB0000}"/>
    <cellStyle name="Vírgula 8 3 2 2 8 2" xfId="52185" xr:uid="{00000000-0005-0000-0000-0000E0CB0000}"/>
    <cellStyle name="Vírgula 8 3 2 2 8 3" xfId="52186" xr:uid="{00000000-0005-0000-0000-0000E1CB0000}"/>
    <cellStyle name="Vírgula 8 3 2 2 9" xfId="52187" xr:uid="{00000000-0005-0000-0000-0000E2CB0000}"/>
    <cellStyle name="Vírgula 8 3 2 3" xfId="52188" xr:uid="{00000000-0005-0000-0000-0000E3CB0000}"/>
    <cellStyle name="Vírgula 8 3 2 3 10" xfId="52189" xr:uid="{00000000-0005-0000-0000-0000E4CB0000}"/>
    <cellStyle name="Vírgula 8 3 2 3 2" xfId="52190" xr:uid="{00000000-0005-0000-0000-0000E5CB0000}"/>
    <cellStyle name="Vírgula 8 3 2 3 2 2" xfId="52191" xr:uid="{00000000-0005-0000-0000-0000E6CB0000}"/>
    <cellStyle name="Vírgula 8 3 2 3 2 2 2" xfId="52192" xr:uid="{00000000-0005-0000-0000-0000E7CB0000}"/>
    <cellStyle name="Vírgula 8 3 2 3 2 2 2 2" xfId="52193" xr:uid="{00000000-0005-0000-0000-0000E8CB0000}"/>
    <cellStyle name="Vírgula 8 3 2 3 2 2 2 3" xfId="52194" xr:uid="{00000000-0005-0000-0000-0000E9CB0000}"/>
    <cellStyle name="Vírgula 8 3 2 3 2 2 2 4" xfId="52195" xr:uid="{00000000-0005-0000-0000-0000EACB0000}"/>
    <cellStyle name="Vírgula 8 3 2 3 2 2 3" xfId="52196" xr:uid="{00000000-0005-0000-0000-0000EBCB0000}"/>
    <cellStyle name="Vírgula 8 3 2 3 2 2 3 2" xfId="52197" xr:uid="{00000000-0005-0000-0000-0000ECCB0000}"/>
    <cellStyle name="Vírgula 8 3 2 3 2 2 3 3" xfId="52198" xr:uid="{00000000-0005-0000-0000-0000EDCB0000}"/>
    <cellStyle name="Vírgula 8 3 2 3 2 2 4" xfId="52199" xr:uid="{00000000-0005-0000-0000-0000EECB0000}"/>
    <cellStyle name="Vírgula 8 3 2 3 2 2 5" xfId="52200" xr:uid="{00000000-0005-0000-0000-0000EFCB0000}"/>
    <cellStyle name="Vírgula 8 3 2 3 2 2 6" xfId="52201" xr:uid="{00000000-0005-0000-0000-0000F0CB0000}"/>
    <cellStyle name="Vírgula 8 3 2 3 2 3" xfId="52202" xr:uid="{00000000-0005-0000-0000-0000F1CB0000}"/>
    <cellStyle name="Vírgula 8 3 2 3 2 3 2" xfId="52203" xr:uid="{00000000-0005-0000-0000-0000F2CB0000}"/>
    <cellStyle name="Vírgula 8 3 2 3 2 3 3" xfId="52204" xr:uid="{00000000-0005-0000-0000-0000F3CB0000}"/>
    <cellStyle name="Vírgula 8 3 2 3 2 3 4" xfId="52205" xr:uid="{00000000-0005-0000-0000-0000F4CB0000}"/>
    <cellStyle name="Vírgula 8 3 2 3 2 4" xfId="52206" xr:uid="{00000000-0005-0000-0000-0000F5CB0000}"/>
    <cellStyle name="Vírgula 8 3 2 3 2 4 2" xfId="52207" xr:uid="{00000000-0005-0000-0000-0000F6CB0000}"/>
    <cellStyle name="Vírgula 8 3 2 3 2 4 3" xfId="52208" xr:uid="{00000000-0005-0000-0000-0000F7CB0000}"/>
    <cellStyle name="Vírgula 8 3 2 3 2 4 4" xfId="52209" xr:uid="{00000000-0005-0000-0000-0000F8CB0000}"/>
    <cellStyle name="Vírgula 8 3 2 3 2 5" xfId="52210" xr:uid="{00000000-0005-0000-0000-0000F9CB0000}"/>
    <cellStyle name="Vírgula 8 3 2 3 2 5 2" xfId="52211" xr:uid="{00000000-0005-0000-0000-0000FACB0000}"/>
    <cellStyle name="Vírgula 8 3 2 3 2 5 3" xfId="52212" xr:uid="{00000000-0005-0000-0000-0000FBCB0000}"/>
    <cellStyle name="Vírgula 8 3 2 3 2 5 4" xfId="52213" xr:uid="{00000000-0005-0000-0000-0000FCCB0000}"/>
    <cellStyle name="Vírgula 8 3 2 3 2 6" xfId="52214" xr:uid="{00000000-0005-0000-0000-0000FDCB0000}"/>
    <cellStyle name="Vírgula 8 3 2 3 2 6 2" xfId="52215" xr:uid="{00000000-0005-0000-0000-0000FECB0000}"/>
    <cellStyle name="Vírgula 8 3 2 3 2 6 3" xfId="52216" xr:uid="{00000000-0005-0000-0000-0000FFCB0000}"/>
    <cellStyle name="Vírgula 8 3 2 3 2 7" xfId="52217" xr:uid="{00000000-0005-0000-0000-000000CC0000}"/>
    <cellStyle name="Vírgula 8 3 2 3 2 8" xfId="52218" xr:uid="{00000000-0005-0000-0000-000001CC0000}"/>
    <cellStyle name="Vírgula 8 3 2 3 2 9" xfId="52219" xr:uid="{00000000-0005-0000-0000-000002CC0000}"/>
    <cellStyle name="Vírgula 8 3 2 3 3" xfId="52220" xr:uid="{00000000-0005-0000-0000-000003CC0000}"/>
    <cellStyle name="Vírgula 8 3 2 3 3 2" xfId="52221" xr:uid="{00000000-0005-0000-0000-000004CC0000}"/>
    <cellStyle name="Vírgula 8 3 2 3 3 2 2" xfId="52222" xr:uid="{00000000-0005-0000-0000-000005CC0000}"/>
    <cellStyle name="Vírgula 8 3 2 3 3 2 3" xfId="52223" xr:uid="{00000000-0005-0000-0000-000006CC0000}"/>
    <cellStyle name="Vírgula 8 3 2 3 3 2 4" xfId="52224" xr:uid="{00000000-0005-0000-0000-000007CC0000}"/>
    <cellStyle name="Vírgula 8 3 2 3 3 3" xfId="52225" xr:uid="{00000000-0005-0000-0000-000008CC0000}"/>
    <cellStyle name="Vírgula 8 3 2 3 3 3 2" xfId="52226" xr:uid="{00000000-0005-0000-0000-000009CC0000}"/>
    <cellStyle name="Vírgula 8 3 2 3 3 3 3" xfId="52227" xr:uid="{00000000-0005-0000-0000-00000ACC0000}"/>
    <cellStyle name="Vírgula 8 3 2 3 3 4" xfId="52228" xr:uid="{00000000-0005-0000-0000-00000BCC0000}"/>
    <cellStyle name="Vírgula 8 3 2 3 3 5" xfId="52229" xr:uid="{00000000-0005-0000-0000-00000CCC0000}"/>
    <cellStyle name="Vírgula 8 3 2 3 3 6" xfId="52230" xr:uid="{00000000-0005-0000-0000-00000DCC0000}"/>
    <cellStyle name="Vírgula 8 3 2 3 4" xfId="52231" xr:uid="{00000000-0005-0000-0000-00000ECC0000}"/>
    <cellStyle name="Vírgula 8 3 2 3 4 2" xfId="52232" xr:uid="{00000000-0005-0000-0000-00000FCC0000}"/>
    <cellStyle name="Vírgula 8 3 2 3 4 3" xfId="52233" xr:uid="{00000000-0005-0000-0000-000010CC0000}"/>
    <cellStyle name="Vírgula 8 3 2 3 4 4" xfId="52234" xr:uid="{00000000-0005-0000-0000-000011CC0000}"/>
    <cellStyle name="Vírgula 8 3 2 3 5" xfId="52235" xr:uid="{00000000-0005-0000-0000-000012CC0000}"/>
    <cellStyle name="Vírgula 8 3 2 3 5 2" xfId="52236" xr:uid="{00000000-0005-0000-0000-000013CC0000}"/>
    <cellStyle name="Vírgula 8 3 2 3 5 3" xfId="52237" xr:uid="{00000000-0005-0000-0000-000014CC0000}"/>
    <cellStyle name="Vírgula 8 3 2 3 5 4" xfId="52238" xr:uid="{00000000-0005-0000-0000-000015CC0000}"/>
    <cellStyle name="Vírgula 8 3 2 3 6" xfId="52239" xr:uid="{00000000-0005-0000-0000-000016CC0000}"/>
    <cellStyle name="Vírgula 8 3 2 3 6 2" xfId="52240" xr:uid="{00000000-0005-0000-0000-000017CC0000}"/>
    <cellStyle name="Vírgula 8 3 2 3 6 3" xfId="52241" xr:uid="{00000000-0005-0000-0000-000018CC0000}"/>
    <cellStyle name="Vírgula 8 3 2 3 6 4" xfId="52242" xr:uid="{00000000-0005-0000-0000-000019CC0000}"/>
    <cellStyle name="Vírgula 8 3 2 3 7" xfId="52243" xr:uid="{00000000-0005-0000-0000-00001ACC0000}"/>
    <cellStyle name="Vírgula 8 3 2 3 7 2" xfId="52244" xr:uid="{00000000-0005-0000-0000-00001BCC0000}"/>
    <cellStyle name="Vírgula 8 3 2 3 7 3" xfId="52245" xr:uid="{00000000-0005-0000-0000-00001CCC0000}"/>
    <cellStyle name="Vírgula 8 3 2 3 8" xfId="52246" xr:uid="{00000000-0005-0000-0000-00001DCC0000}"/>
    <cellStyle name="Vírgula 8 3 2 3 9" xfId="52247" xr:uid="{00000000-0005-0000-0000-00001ECC0000}"/>
    <cellStyle name="Vírgula 8 3 2 4" xfId="52248" xr:uid="{00000000-0005-0000-0000-00001FCC0000}"/>
    <cellStyle name="Vírgula 8 3 2 4 2" xfId="52249" xr:uid="{00000000-0005-0000-0000-000020CC0000}"/>
    <cellStyle name="Vírgula 8 3 2 4 2 2" xfId="52250" xr:uid="{00000000-0005-0000-0000-000021CC0000}"/>
    <cellStyle name="Vírgula 8 3 2 4 2 2 2" xfId="52251" xr:uid="{00000000-0005-0000-0000-000022CC0000}"/>
    <cellStyle name="Vírgula 8 3 2 4 2 2 3" xfId="52252" xr:uid="{00000000-0005-0000-0000-000023CC0000}"/>
    <cellStyle name="Vírgula 8 3 2 4 2 2 4" xfId="52253" xr:uid="{00000000-0005-0000-0000-000024CC0000}"/>
    <cellStyle name="Vírgula 8 3 2 4 2 3" xfId="52254" xr:uid="{00000000-0005-0000-0000-000025CC0000}"/>
    <cellStyle name="Vírgula 8 3 2 4 2 3 2" xfId="52255" xr:uid="{00000000-0005-0000-0000-000026CC0000}"/>
    <cellStyle name="Vírgula 8 3 2 4 2 3 3" xfId="52256" xr:uid="{00000000-0005-0000-0000-000027CC0000}"/>
    <cellStyle name="Vírgula 8 3 2 4 2 4" xfId="52257" xr:uid="{00000000-0005-0000-0000-000028CC0000}"/>
    <cellStyle name="Vírgula 8 3 2 4 2 5" xfId="52258" xr:uid="{00000000-0005-0000-0000-000029CC0000}"/>
    <cellStyle name="Vírgula 8 3 2 4 2 6" xfId="52259" xr:uid="{00000000-0005-0000-0000-00002ACC0000}"/>
    <cellStyle name="Vírgula 8 3 2 4 3" xfId="52260" xr:uid="{00000000-0005-0000-0000-00002BCC0000}"/>
    <cellStyle name="Vírgula 8 3 2 4 3 2" xfId="52261" xr:uid="{00000000-0005-0000-0000-00002CCC0000}"/>
    <cellStyle name="Vírgula 8 3 2 4 3 3" xfId="52262" xr:uid="{00000000-0005-0000-0000-00002DCC0000}"/>
    <cellStyle name="Vírgula 8 3 2 4 3 4" xfId="52263" xr:uid="{00000000-0005-0000-0000-00002ECC0000}"/>
    <cellStyle name="Vírgula 8 3 2 4 4" xfId="52264" xr:uid="{00000000-0005-0000-0000-00002FCC0000}"/>
    <cellStyle name="Vírgula 8 3 2 4 4 2" xfId="52265" xr:uid="{00000000-0005-0000-0000-000030CC0000}"/>
    <cellStyle name="Vírgula 8 3 2 4 4 3" xfId="52266" xr:uid="{00000000-0005-0000-0000-000031CC0000}"/>
    <cellStyle name="Vírgula 8 3 2 4 4 4" xfId="52267" xr:uid="{00000000-0005-0000-0000-000032CC0000}"/>
    <cellStyle name="Vírgula 8 3 2 4 5" xfId="52268" xr:uid="{00000000-0005-0000-0000-000033CC0000}"/>
    <cellStyle name="Vírgula 8 3 2 4 5 2" xfId="52269" xr:uid="{00000000-0005-0000-0000-000034CC0000}"/>
    <cellStyle name="Vírgula 8 3 2 4 5 3" xfId="52270" xr:uid="{00000000-0005-0000-0000-000035CC0000}"/>
    <cellStyle name="Vírgula 8 3 2 4 5 4" xfId="52271" xr:uid="{00000000-0005-0000-0000-000036CC0000}"/>
    <cellStyle name="Vírgula 8 3 2 4 6" xfId="52272" xr:uid="{00000000-0005-0000-0000-000037CC0000}"/>
    <cellStyle name="Vírgula 8 3 2 4 6 2" xfId="52273" xr:uid="{00000000-0005-0000-0000-000038CC0000}"/>
    <cellStyle name="Vírgula 8 3 2 4 6 3" xfId="52274" xr:uid="{00000000-0005-0000-0000-000039CC0000}"/>
    <cellStyle name="Vírgula 8 3 2 4 7" xfId="52275" xr:uid="{00000000-0005-0000-0000-00003ACC0000}"/>
    <cellStyle name="Vírgula 8 3 2 4 8" xfId="52276" xr:uid="{00000000-0005-0000-0000-00003BCC0000}"/>
    <cellStyle name="Vírgula 8 3 2 4 9" xfId="52277" xr:uid="{00000000-0005-0000-0000-00003CCC0000}"/>
    <cellStyle name="Vírgula 8 3 2 5" xfId="52278" xr:uid="{00000000-0005-0000-0000-00003DCC0000}"/>
    <cellStyle name="Vírgula 8 3 2 5 2" xfId="52279" xr:uid="{00000000-0005-0000-0000-00003ECC0000}"/>
    <cellStyle name="Vírgula 8 3 2 5 2 2" xfId="52280" xr:uid="{00000000-0005-0000-0000-00003FCC0000}"/>
    <cellStyle name="Vírgula 8 3 2 5 2 2 2" xfId="52281" xr:uid="{00000000-0005-0000-0000-000040CC0000}"/>
    <cellStyle name="Vírgula 8 3 2 5 2 2 3" xfId="52282" xr:uid="{00000000-0005-0000-0000-000041CC0000}"/>
    <cellStyle name="Vírgula 8 3 2 5 2 2 4" xfId="52283" xr:uid="{00000000-0005-0000-0000-000042CC0000}"/>
    <cellStyle name="Vírgula 8 3 2 5 2 3" xfId="52284" xr:uid="{00000000-0005-0000-0000-000043CC0000}"/>
    <cellStyle name="Vírgula 8 3 2 5 2 3 2" xfId="52285" xr:uid="{00000000-0005-0000-0000-000044CC0000}"/>
    <cellStyle name="Vírgula 8 3 2 5 2 3 3" xfId="52286" xr:uid="{00000000-0005-0000-0000-000045CC0000}"/>
    <cellStyle name="Vírgula 8 3 2 5 2 4" xfId="52287" xr:uid="{00000000-0005-0000-0000-000046CC0000}"/>
    <cellStyle name="Vírgula 8 3 2 5 2 5" xfId="52288" xr:uid="{00000000-0005-0000-0000-000047CC0000}"/>
    <cellStyle name="Vírgula 8 3 2 5 2 6" xfId="52289" xr:uid="{00000000-0005-0000-0000-000048CC0000}"/>
    <cellStyle name="Vírgula 8 3 2 5 3" xfId="52290" xr:uid="{00000000-0005-0000-0000-000049CC0000}"/>
    <cellStyle name="Vírgula 8 3 2 5 3 2" xfId="52291" xr:uid="{00000000-0005-0000-0000-00004ACC0000}"/>
    <cellStyle name="Vírgula 8 3 2 5 3 3" xfId="52292" xr:uid="{00000000-0005-0000-0000-00004BCC0000}"/>
    <cellStyle name="Vírgula 8 3 2 5 3 4" xfId="52293" xr:uid="{00000000-0005-0000-0000-00004CCC0000}"/>
    <cellStyle name="Vírgula 8 3 2 5 4" xfId="52294" xr:uid="{00000000-0005-0000-0000-00004DCC0000}"/>
    <cellStyle name="Vírgula 8 3 2 5 4 2" xfId="52295" xr:uid="{00000000-0005-0000-0000-00004ECC0000}"/>
    <cellStyle name="Vírgula 8 3 2 5 4 3" xfId="52296" xr:uid="{00000000-0005-0000-0000-00004FCC0000}"/>
    <cellStyle name="Vírgula 8 3 2 5 4 4" xfId="52297" xr:uid="{00000000-0005-0000-0000-000050CC0000}"/>
    <cellStyle name="Vírgula 8 3 2 5 5" xfId="52298" xr:uid="{00000000-0005-0000-0000-000051CC0000}"/>
    <cellStyle name="Vírgula 8 3 2 5 5 2" xfId="52299" xr:uid="{00000000-0005-0000-0000-000052CC0000}"/>
    <cellStyle name="Vírgula 8 3 2 5 5 3" xfId="52300" xr:uid="{00000000-0005-0000-0000-000053CC0000}"/>
    <cellStyle name="Vírgula 8 3 2 5 5 4" xfId="52301" xr:uid="{00000000-0005-0000-0000-000054CC0000}"/>
    <cellStyle name="Vírgula 8 3 2 5 6" xfId="52302" xr:uid="{00000000-0005-0000-0000-000055CC0000}"/>
    <cellStyle name="Vírgula 8 3 2 5 6 2" xfId="52303" xr:uid="{00000000-0005-0000-0000-000056CC0000}"/>
    <cellStyle name="Vírgula 8 3 2 5 6 3" xfId="52304" xr:uid="{00000000-0005-0000-0000-000057CC0000}"/>
    <cellStyle name="Vírgula 8 3 2 5 7" xfId="52305" xr:uid="{00000000-0005-0000-0000-000058CC0000}"/>
    <cellStyle name="Vírgula 8 3 2 5 8" xfId="52306" xr:uid="{00000000-0005-0000-0000-000059CC0000}"/>
    <cellStyle name="Vírgula 8 3 2 5 9" xfId="52307" xr:uid="{00000000-0005-0000-0000-00005ACC0000}"/>
    <cellStyle name="Vírgula 8 3 2 6" xfId="52308" xr:uid="{00000000-0005-0000-0000-00005BCC0000}"/>
    <cellStyle name="Vírgula 8 3 2 6 2" xfId="52309" xr:uid="{00000000-0005-0000-0000-00005CCC0000}"/>
    <cellStyle name="Vírgula 8 3 2 6 2 2" xfId="52310" xr:uid="{00000000-0005-0000-0000-00005DCC0000}"/>
    <cellStyle name="Vírgula 8 3 2 6 2 2 2" xfId="52311" xr:uid="{00000000-0005-0000-0000-00005ECC0000}"/>
    <cellStyle name="Vírgula 8 3 2 6 2 2 3" xfId="52312" xr:uid="{00000000-0005-0000-0000-00005FCC0000}"/>
    <cellStyle name="Vírgula 8 3 2 6 2 2 4" xfId="52313" xr:uid="{00000000-0005-0000-0000-000060CC0000}"/>
    <cellStyle name="Vírgula 8 3 2 6 2 3" xfId="52314" xr:uid="{00000000-0005-0000-0000-000061CC0000}"/>
    <cellStyle name="Vírgula 8 3 2 6 2 3 2" xfId="52315" xr:uid="{00000000-0005-0000-0000-000062CC0000}"/>
    <cellStyle name="Vírgula 8 3 2 6 2 3 3" xfId="52316" xr:uid="{00000000-0005-0000-0000-000063CC0000}"/>
    <cellStyle name="Vírgula 8 3 2 6 2 4" xfId="52317" xr:uid="{00000000-0005-0000-0000-000064CC0000}"/>
    <cellStyle name="Vírgula 8 3 2 6 2 5" xfId="52318" xr:uid="{00000000-0005-0000-0000-000065CC0000}"/>
    <cellStyle name="Vírgula 8 3 2 6 2 6" xfId="52319" xr:uid="{00000000-0005-0000-0000-000066CC0000}"/>
    <cellStyle name="Vírgula 8 3 2 6 3" xfId="52320" xr:uid="{00000000-0005-0000-0000-000067CC0000}"/>
    <cellStyle name="Vírgula 8 3 2 6 3 2" xfId="52321" xr:uid="{00000000-0005-0000-0000-000068CC0000}"/>
    <cellStyle name="Vírgula 8 3 2 6 3 3" xfId="52322" xr:uid="{00000000-0005-0000-0000-000069CC0000}"/>
    <cellStyle name="Vírgula 8 3 2 6 3 4" xfId="52323" xr:uid="{00000000-0005-0000-0000-00006ACC0000}"/>
    <cellStyle name="Vírgula 8 3 2 6 4" xfId="52324" xr:uid="{00000000-0005-0000-0000-00006BCC0000}"/>
    <cellStyle name="Vírgula 8 3 2 6 4 2" xfId="52325" xr:uid="{00000000-0005-0000-0000-00006CCC0000}"/>
    <cellStyle name="Vírgula 8 3 2 6 4 3" xfId="52326" xr:uid="{00000000-0005-0000-0000-00006DCC0000}"/>
    <cellStyle name="Vírgula 8 3 2 6 4 4" xfId="52327" xr:uid="{00000000-0005-0000-0000-00006ECC0000}"/>
    <cellStyle name="Vírgula 8 3 2 6 5" xfId="52328" xr:uid="{00000000-0005-0000-0000-00006FCC0000}"/>
    <cellStyle name="Vírgula 8 3 2 6 5 2" xfId="52329" xr:uid="{00000000-0005-0000-0000-000070CC0000}"/>
    <cellStyle name="Vírgula 8 3 2 6 5 3" xfId="52330" xr:uid="{00000000-0005-0000-0000-000071CC0000}"/>
    <cellStyle name="Vírgula 8 3 2 6 6" xfId="52331" xr:uid="{00000000-0005-0000-0000-000072CC0000}"/>
    <cellStyle name="Vírgula 8 3 2 6 7" xfId="52332" xr:uid="{00000000-0005-0000-0000-000073CC0000}"/>
    <cellStyle name="Vírgula 8 3 2 6 8" xfId="52333" xr:uid="{00000000-0005-0000-0000-000074CC0000}"/>
    <cellStyle name="Vírgula 8 3 2 7" xfId="52334" xr:uid="{00000000-0005-0000-0000-000075CC0000}"/>
    <cellStyle name="Vírgula 8 3 2 7 2" xfId="52335" xr:uid="{00000000-0005-0000-0000-000076CC0000}"/>
    <cellStyle name="Vírgula 8 3 2 7 2 2" xfId="52336" xr:uid="{00000000-0005-0000-0000-000077CC0000}"/>
    <cellStyle name="Vírgula 8 3 2 7 2 3" xfId="52337" xr:uid="{00000000-0005-0000-0000-000078CC0000}"/>
    <cellStyle name="Vírgula 8 3 2 7 2 4" xfId="52338" xr:uid="{00000000-0005-0000-0000-000079CC0000}"/>
    <cellStyle name="Vírgula 8 3 2 7 3" xfId="52339" xr:uid="{00000000-0005-0000-0000-00007ACC0000}"/>
    <cellStyle name="Vírgula 8 3 2 7 3 2" xfId="52340" xr:uid="{00000000-0005-0000-0000-00007BCC0000}"/>
    <cellStyle name="Vírgula 8 3 2 7 3 3" xfId="52341" xr:uid="{00000000-0005-0000-0000-00007CCC0000}"/>
    <cellStyle name="Vírgula 8 3 2 7 4" xfId="52342" xr:uid="{00000000-0005-0000-0000-00007DCC0000}"/>
    <cellStyle name="Vírgula 8 3 2 7 5" xfId="52343" xr:uid="{00000000-0005-0000-0000-00007ECC0000}"/>
    <cellStyle name="Vírgula 8 3 2 7 6" xfId="52344" xr:uid="{00000000-0005-0000-0000-00007FCC0000}"/>
    <cellStyle name="Vírgula 8 3 2 8" xfId="52345" xr:uid="{00000000-0005-0000-0000-000080CC0000}"/>
    <cellStyle name="Vírgula 8 3 2 8 2" xfId="52346" xr:uid="{00000000-0005-0000-0000-000081CC0000}"/>
    <cellStyle name="Vírgula 8 3 2 8 3" xfId="52347" xr:uid="{00000000-0005-0000-0000-000082CC0000}"/>
    <cellStyle name="Vírgula 8 3 2 8 4" xfId="52348" xr:uid="{00000000-0005-0000-0000-000083CC0000}"/>
    <cellStyle name="Vírgula 8 3 2 9" xfId="52349" xr:uid="{00000000-0005-0000-0000-000084CC0000}"/>
    <cellStyle name="Vírgula 8 3 2 9 2" xfId="52350" xr:uid="{00000000-0005-0000-0000-000085CC0000}"/>
    <cellStyle name="Vírgula 8 3 2 9 3" xfId="52351" xr:uid="{00000000-0005-0000-0000-000086CC0000}"/>
    <cellStyle name="Vírgula 8 3 2 9 4" xfId="52352" xr:uid="{00000000-0005-0000-0000-000087CC0000}"/>
    <cellStyle name="Vírgula 8 3 3" xfId="343" xr:uid="{00000000-0005-0000-0000-000088CC0000}"/>
    <cellStyle name="Vírgula 8 3 3 10" xfId="52353" xr:uid="{00000000-0005-0000-0000-000089CC0000}"/>
    <cellStyle name="Vírgula 8 3 3 10 2" xfId="52354" xr:uid="{00000000-0005-0000-0000-00008ACC0000}"/>
    <cellStyle name="Vírgula 8 3 3 10 3" xfId="52355" xr:uid="{00000000-0005-0000-0000-00008BCC0000}"/>
    <cellStyle name="Vírgula 8 3 3 10 4" xfId="52356" xr:uid="{00000000-0005-0000-0000-00008CCC0000}"/>
    <cellStyle name="Vírgula 8 3 3 11" xfId="52357" xr:uid="{00000000-0005-0000-0000-00008DCC0000}"/>
    <cellStyle name="Vírgula 8 3 3 11 2" xfId="52358" xr:uid="{00000000-0005-0000-0000-00008ECC0000}"/>
    <cellStyle name="Vírgula 8 3 3 11 3" xfId="52359" xr:uid="{00000000-0005-0000-0000-00008FCC0000}"/>
    <cellStyle name="Vírgula 8 3 3 12" xfId="52360" xr:uid="{00000000-0005-0000-0000-000090CC0000}"/>
    <cellStyle name="Vírgula 8 3 3 13" xfId="52361" xr:uid="{00000000-0005-0000-0000-000091CC0000}"/>
    <cellStyle name="Vírgula 8 3 3 14" xfId="52362" xr:uid="{00000000-0005-0000-0000-000092CC0000}"/>
    <cellStyle name="Vírgula 8 3 3 2" xfId="52363" xr:uid="{00000000-0005-0000-0000-000093CC0000}"/>
    <cellStyle name="Vírgula 8 3 3 2 10" xfId="52364" xr:uid="{00000000-0005-0000-0000-000094CC0000}"/>
    <cellStyle name="Vírgula 8 3 3 2 11" xfId="52365" xr:uid="{00000000-0005-0000-0000-000095CC0000}"/>
    <cellStyle name="Vírgula 8 3 3 2 2" xfId="52366" xr:uid="{00000000-0005-0000-0000-000096CC0000}"/>
    <cellStyle name="Vírgula 8 3 3 2 2 10" xfId="52367" xr:uid="{00000000-0005-0000-0000-000097CC0000}"/>
    <cellStyle name="Vírgula 8 3 3 2 2 2" xfId="52368" xr:uid="{00000000-0005-0000-0000-000098CC0000}"/>
    <cellStyle name="Vírgula 8 3 3 2 2 2 2" xfId="52369" xr:uid="{00000000-0005-0000-0000-000099CC0000}"/>
    <cellStyle name="Vírgula 8 3 3 2 2 2 2 2" xfId="52370" xr:uid="{00000000-0005-0000-0000-00009ACC0000}"/>
    <cellStyle name="Vírgula 8 3 3 2 2 2 2 2 2" xfId="52371" xr:uid="{00000000-0005-0000-0000-00009BCC0000}"/>
    <cellStyle name="Vírgula 8 3 3 2 2 2 2 2 3" xfId="52372" xr:uid="{00000000-0005-0000-0000-00009CCC0000}"/>
    <cellStyle name="Vírgula 8 3 3 2 2 2 2 2 4" xfId="52373" xr:uid="{00000000-0005-0000-0000-00009DCC0000}"/>
    <cellStyle name="Vírgula 8 3 3 2 2 2 2 3" xfId="52374" xr:uid="{00000000-0005-0000-0000-00009ECC0000}"/>
    <cellStyle name="Vírgula 8 3 3 2 2 2 2 3 2" xfId="52375" xr:uid="{00000000-0005-0000-0000-00009FCC0000}"/>
    <cellStyle name="Vírgula 8 3 3 2 2 2 2 3 3" xfId="52376" xr:uid="{00000000-0005-0000-0000-0000A0CC0000}"/>
    <cellStyle name="Vírgula 8 3 3 2 2 2 2 4" xfId="52377" xr:uid="{00000000-0005-0000-0000-0000A1CC0000}"/>
    <cellStyle name="Vírgula 8 3 3 2 2 2 2 5" xfId="52378" xr:uid="{00000000-0005-0000-0000-0000A2CC0000}"/>
    <cellStyle name="Vírgula 8 3 3 2 2 2 2 6" xfId="52379" xr:uid="{00000000-0005-0000-0000-0000A3CC0000}"/>
    <cellStyle name="Vírgula 8 3 3 2 2 2 3" xfId="52380" xr:uid="{00000000-0005-0000-0000-0000A4CC0000}"/>
    <cellStyle name="Vírgula 8 3 3 2 2 2 3 2" xfId="52381" xr:uid="{00000000-0005-0000-0000-0000A5CC0000}"/>
    <cellStyle name="Vírgula 8 3 3 2 2 2 3 3" xfId="52382" xr:uid="{00000000-0005-0000-0000-0000A6CC0000}"/>
    <cellStyle name="Vírgula 8 3 3 2 2 2 3 4" xfId="52383" xr:uid="{00000000-0005-0000-0000-0000A7CC0000}"/>
    <cellStyle name="Vírgula 8 3 3 2 2 2 4" xfId="52384" xr:uid="{00000000-0005-0000-0000-0000A8CC0000}"/>
    <cellStyle name="Vírgula 8 3 3 2 2 2 4 2" xfId="52385" xr:uid="{00000000-0005-0000-0000-0000A9CC0000}"/>
    <cellStyle name="Vírgula 8 3 3 2 2 2 4 3" xfId="52386" xr:uid="{00000000-0005-0000-0000-0000AACC0000}"/>
    <cellStyle name="Vírgula 8 3 3 2 2 2 4 4" xfId="52387" xr:uid="{00000000-0005-0000-0000-0000ABCC0000}"/>
    <cellStyle name="Vírgula 8 3 3 2 2 2 5" xfId="52388" xr:uid="{00000000-0005-0000-0000-0000ACCC0000}"/>
    <cellStyle name="Vírgula 8 3 3 2 2 2 5 2" xfId="52389" xr:uid="{00000000-0005-0000-0000-0000ADCC0000}"/>
    <cellStyle name="Vírgula 8 3 3 2 2 2 5 3" xfId="52390" xr:uid="{00000000-0005-0000-0000-0000AECC0000}"/>
    <cellStyle name="Vírgula 8 3 3 2 2 2 5 4" xfId="52391" xr:uid="{00000000-0005-0000-0000-0000AFCC0000}"/>
    <cellStyle name="Vírgula 8 3 3 2 2 2 6" xfId="52392" xr:uid="{00000000-0005-0000-0000-0000B0CC0000}"/>
    <cellStyle name="Vírgula 8 3 3 2 2 2 6 2" xfId="52393" xr:uid="{00000000-0005-0000-0000-0000B1CC0000}"/>
    <cellStyle name="Vírgula 8 3 3 2 2 2 6 3" xfId="52394" xr:uid="{00000000-0005-0000-0000-0000B2CC0000}"/>
    <cellStyle name="Vírgula 8 3 3 2 2 2 7" xfId="52395" xr:uid="{00000000-0005-0000-0000-0000B3CC0000}"/>
    <cellStyle name="Vírgula 8 3 3 2 2 2 8" xfId="52396" xr:uid="{00000000-0005-0000-0000-0000B4CC0000}"/>
    <cellStyle name="Vírgula 8 3 3 2 2 2 9" xfId="52397" xr:uid="{00000000-0005-0000-0000-0000B5CC0000}"/>
    <cellStyle name="Vírgula 8 3 3 2 2 3" xfId="52398" xr:uid="{00000000-0005-0000-0000-0000B6CC0000}"/>
    <cellStyle name="Vírgula 8 3 3 2 2 3 2" xfId="52399" xr:uid="{00000000-0005-0000-0000-0000B7CC0000}"/>
    <cellStyle name="Vírgula 8 3 3 2 2 3 2 2" xfId="52400" xr:uid="{00000000-0005-0000-0000-0000B8CC0000}"/>
    <cellStyle name="Vírgula 8 3 3 2 2 3 2 3" xfId="52401" xr:uid="{00000000-0005-0000-0000-0000B9CC0000}"/>
    <cellStyle name="Vírgula 8 3 3 2 2 3 2 4" xfId="52402" xr:uid="{00000000-0005-0000-0000-0000BACC0000}"/>
    <cellStyle name="Vírgula 8 3 3 2 2 3 3" xfId="52403" xr:uid="{00000000-0005-0000-0000-0000BBCC0000}"/>
    <cellStyle name="Vírgula 8 3 3 2 2 3 3 2" xfId="52404" xr:uid="{00000000-0005-0000-0000-0000BCCC0000}"/>
    <cellStyle name="Vírgula 8 3 3 2 2 3 3 3" xfId="52405" xr:uid="{00000000-0005-0000-0000-0000BDCC0000}"/>
    <cellStyle name="Vírgula 8 3 3 2 2 3 4" xfId="52406" xr:uid="{00000000-0005-0000-0000-0000BECC0000}"/>
    <cellStyle name="Vírgula 8 3 3 2 2 3 5" xfId="52407" xr:uid="{00000000-0005-0000-0000-0000BFCC0000}"/>
    <cellStyle name="Vírgula 8 3 3 2 2 3 6" xfId="52408" xr:uid="{00000000-0005-0000-0000-0000C0CC0000}"/>
    <cellStyle name="Vírgula 8 3 3 2 2 4" xfId="52409" xr:uid="{00000000-0005-0000-0000-0000C1CC0000}"/>
    <cellStyle name="Vírgula 8 3 3 2 2 4 2" xfId="52410" xr:uid="{00000000-0005-0000-0000-0000C2CC0000}"/>
    <cellStyle name="Vírgula 8 3 3 2 2 4 3" xfId="52411" xr:uid="{00000000-0005-0000-0000-0000C3CC0000}"/>
    <cellStyle name="Vírgula 8 3 3 2 2 4 4" xfId="52412" xr:uid="{00000000-0005-0000-0000-0000C4CC0000}"/>
    <cellStyle name="Vírgula 8 3 3 2 2 5" xfId="52413" xr:uid="{00000000-0005-0000-0000-0000C5CC0000}"/>
    <cellStyle name="Vírgula 8 3 3 2 2 5 2" xfId="52414" xr:uid="{00000000-0005-0000-0000-0000C6CC0000}"/>
    <cellStyle name="Vírgula 8 3 3 2 2 5 3" xfId="52415" xr:uid="{00000000-0005-0000-0000-0000C7CC0000}"/>
    <cellStyle name="Vírgula 8 3 3 2 2 5 4" xfId="52416" xr:uid="{00000000-0005-0000-0000-0000C8CC0000}"/>
    <cellStyle name="Vírgula 8 3 3 2 2 6" xfId="52417" xr:uid="{00000000-0005-0000-0000-0000C9CC0000}"/>
    <cellStyle name="Vírgula 8 3 3 2 2 6 2" xfId="52418" xr:uid="{00000000-0005-0000-0000-0000CACC0000}"/>
    <cellStyle name="Vírgula 8 3 3 2 2 6 3" xfId="52419" xr:uid="{00000000-0005-0000-0000-0000CBCC0000}"/>
    <cellStyle name="Vírgula 8 3 3 2 2 6 4" xfId="52420" xr:uid="{00000000-0005-0000-0000-0000CCCC0000}"/>
    <cellStyle name="Vírgula 8 3 3 2 2 7" xfId="52421" xr:uid="{00000000-0005-0000-0000-0000CDCC0000}"/>
    <cellStyle name="Vírgula 8 3 3 2 2 7 2" xfId="52422" xr:uid="{00000000-0005-0000-0000-0000CECC0000}"/>
    <cellStyle name="Vírgula 8 3 3 2 2 7 3" xfId="52423" xr:uid="{00000000-0005-0000-0000-0000CFCC0000}"/>
    <cellStyle name="Vírgula 8 3 3 2 2 8" xfId="52424" xr:uid="{00000000-0005-0000-0000-0000D0CC0000}"/>
    <cellStyle name="Vírgula 8 3 3 2 2 9" xfId="52425" xr:uid="{00000000-0005-0000-0000-0000D1CC0000}"/>
    <cellStyle name="Vírgula 8 3 3 2 3" xfId="52426" xr:uid="{00000000-0005-0000-0000-0000D2CC0000}"/>
    <cellStyle name="Vírgula 8 3 3 2 3 2" xfId="52427" xr:uid="{00000000-0005-0000-0000-0000D3CC0000}"/>
    <cellStyle name="Vírgula 8 3 3 2 3 2 2" xfId="52428" xr:uid="{00000000-0005-0000-0000-0000D4CC0000}"/>
    <cellStyle name="Vírgula 8 3 3 2 3 2 2 2" xfId="52429" xr:uid="{00000000-0005-0000-0000-0000D5CC0000}"/>
    <cellStyle name="Vírgula 8 3 3 2 3 2 2 3" xfId="52430" xr:uid="{00000000-0005-0000-0000-0000D6CC0000}"/>
    <cellStyle name="Vírgula 8 3 3 2 3 2 2 4" xfId="52431" xr:uid="{00000000-0005-0000-0000-0000D7CC0000}"/>
    <cellStyle name="Vírgula 8 3 3 2 3 2 3" xfId="52432" xr:uid="{00000000-0005-0000-0000-0000D8CC0000}"/>
    <cellStyle name="Vírgula 8 3 3 2 3 2 3 2" xfId="52433" xr:uid="{00000000-0005-0000-0000-0000D9CC0000}"/>
    <cellStyle name="Vírgula 8 3 3 2 3 2 3 3" xfId="52434" xr:uid="{00000000-0005-0000-0000-0000DACC0000}"/>
    <cellStyle name="Vírgula 8 3 3 2 3 2 4" xfId="52435" xr:uid="{00000000-0005-0000-0000-0000DBCC0000}"/>
    <cellStyle name="Vírgula 8 3 3 2 3 2 5" xfId="52436" xr:uid="{00000000-0005-0000-0000-0000DCCC0000}"/>
    <cellStyle name="Vírgula 8 3 3 2 3 2 6" xfId="52437" xr:uid="{00000000-0005-0000-0000-0000DDCC0000}"/>
    <cellStyle name="Vírgula 8 3 3 2 3 3" xfId="52438" xr:uid="{00000000-0005-0000-0000-0000DECC0000}"/>
    <cellStyle name="Vírgula 8 3 3 2 3 3 2" xfId="52439" xr:uid="{00000000-0005-0000-0000-0000DFCC0000}"/>
    <cellStyle name="Vírgula 8 3 3 2 3 3 3" xfId="52440" xr:uid="{00000000-0005-0000-0000-0000E0CC0000}"/>
    <cellStyle name="Vírgula 8 3 3 2 3 3 4" xfId="52441" xr:uid="{00000000-0005-0000-0000-0000E1CC0000}"/>
    <cellStyle name="Vírgula 8 3 3 2 3 4" xfId="52442" xr:uid="{00000000-0005-0000-0000-0000E2CC0000}"/>
    <cellStyle name="Vírgula 8 3 3 2 3 4 2" xfId="52443" xr:uid="{00000000-0005-0000-0000-0000E3CC0000}"/>
    <cellStyle name="Vírgula 8 3 3 2 3 4 3" xfId="52444" xr:uid="{00000000-0005-0000-0000-0000E4CC0000}"/>
    <cellStyle name="Vírgula 8 3 3 2 3 4 4" xfId="52445" xr:uid="{00000000-0005-0000-0000-0000E5CC0000}"/>
    <cellStyle name="Vírgula 8 3 3 2 3 5" xfId="52446" xr:uid="{00000000-0005-0000-0000-0000E6CC0000}"/>
    <cellStyle name="Vírgula 8 3 3 2 3 5 2" xfId="52447" xr:uid="{00000000-0005-0000-0000-0000E7CC0000}"/>
    <cellStyle name="Vírgula 8 3 3 2 3 5 3" xfId="52448" xr:uid="{00000000-0005-0000-0000-0000E8CC0000}"/>
    <cellStyle name="Vírgula 8 3 3 2 3 5 4" xfId="52449" xr:uid="{00000000-0005-0000-0000-0000E9CC0000}"/>
    <cellStyle name="Vírgula 8 3 3 2 3 6" xfId="52450" xr:uid="{00000000-0005-0000-0000-0000EACC0000}"/>
    <cellStyle name="Vírgula 8 3 3 2 3 6 2" xfId="52451" xr:uid="{00000000-0005-0000-0000-0000EBCC0000}"/>
    <cellStyle name="Vírgula 8 3 3 2 3 6 3" xfId="52452" xr:uid="{00000000-0005-0000-0000-0000ECCC0000}"/>
    <cellStyle name="Vírgula 8 3 3 2 3 7" xfId="52453" xr:uid="{00000000-0005-0000-0000-0000EDCC0000}"/>
    <cellStyle name="Vírgula 8 3 3 2 3 8" xfId="52454" xr:uid="{00000000-0005-0000-0000-0000EECC0000}"/>
    <cellStyle name="Vírgula 8 3 3 2 3 9" xfId="52455" xr:uid="{00000000-0005-0000-0000-0000EFCC0000}"/>
    <cellStyle name="Vírgula 8 3 3 2 4" xfId="52456" xr:uid="{00000000-0005-0000-0000-0000F0CC0000}"/>
    <cellStyle name="Vírgula 8 3 3 2 4 2" xfId="52457" xr:uid="{00000000-0005-0000-0000-0000F1CC0000}"/>
    <cellStyle name="Vírgula 8 3 3 2 4 2 2" xfId="52458" xr:uid="{00000000-0005-0000-0000-0000F2CC0000}"/>
    <cellStyle name="Vírgula 8 3 3 2 4 2 3" xfId="52459" xr:uid="{00000000-0005-0000-0000-0000F3CC0000}"/>
    <cellStyle name="Vírgula 8 3 3 2 4 2 4" xfId="52460" xr:uid="{00000000-0005-0000-0000-0000F4CC0000}"/>
    <cellStyle name="Vírgula 8 3 3 2 4 3" xfId="52461" xr:uid="{00000000-0005-0000-0000-0000F5CC0000}"/>
    <cellStyle name="Vírgula 8 3 3 2 4 3 2" xfId="52462" xr:uid="{00000000-0005-0000-0000-0000F6CC0000}"/>
    <cellStyle name="Vírgula 8 3 3 2 4 3 3" xfId="52463" xr:uid="{00000000-0005-0000-0000-0000F7CC0000}"/>
    <cellStyle name="Vírgula 8 3 3 2 4 4" xfId="52464" xr:uid="{00000000-0005-0000-0000-0000F8CC0000}"/>
    <cellStyle name="Vírgula 8 3 3 2 4 5" xfId="52465" xr:uid="{00000000-0005-0000-0000-0000F9CC0000}"/>
    <cellStyle name="Vírgula 8 3 3 2 4 6" xfId="52466" xr:uid="{00000000-0005-0000-0000-0000FACC0000}"/>
    <cellStyle name="Vírgula 8 3 3 2 5" xfId="52467" xr:uid="{00000000-0005-0000-0000-0000FBCC0000}"/>
    <cellStyle name="Vírgula 8 3 3 2 5 2" xfId="52468" xr:uid="{00000000-0005-0000-0000-0000FCCC0000}"/>
    <cellStyle name="Vírgula 8 3 3 2 5 3" xfId="52469" xr:uid="{00000000-0005-0000-0000-0000FDCC0000}"/>
    <cellStyle name="Vírgula 8 3 3 2 5 4" xfId="52470" xr:uid="{00000000-0005-0000-0000-0000FECC0000}"/>
    <cellStyle name="Vírgula 8 3 3 2 6" xfId="52471" xr:uid="{00000000-0005-0000-0000-0000FFCC0000}"/>
    <cellStyle name="Vírgula 8 3 3 2 6 2" xfId="52472" xr:uid="{00000000-0005-0000-0000-000000CD0000}"/>
    <cellStyle name="Vírgula 8 3 3 2 6 3" xfId="52473" xr:uid="{00000000-0005-0000-0000-000001CD0000}"/>
    <cellStyle name="Vírgula 8 3 3 2 6 4" xfId="52474" xr:uid="{00000000-0005-0000-0000-000002CD0000}"/>
    <cellStyle name="Vírgula 8 3 3 2 7" xfId="52475" xr:uid="{00000000-0005-0000-0000-000003CD0000}"/>
    <cellStyle name="Vírgula 8 3 3 2 7 2" xfId="52476" xr:uid="{00000000-0005-0000-0000-000004CD0000}"/>
    <cellStyle name="Vírgula 8 3 3 2 7 3" xfId="52477" xr:uid="{00000000-0005-0000-0000-000005CD0000}"/>
    <cellStyle name="Vírgula 8 3 3 2 7 4" xfId="52478" xr:uid="{00000000-0005-0000-0000-000006CD0000}"/>
    <cellStyle name="Vírgula 8 3 3 2 8" xfId="52479" xr:uid="{00000000-0005-0000-0000-000007CD0000}"/>
    <cellStyle name="Vírgula 8 3 3 2 8 2" xfId="52480" xr:uid="{00000000-0005-0000-0000-000008CD0000}"/>
    <cellStyle name="Vírgula 8 3 3 2 8 3" xfId="52481" xr:uid="{00000000-0005-0000-0000-000009CD0000}"/>
    <cellStyle name="Vírgula 8 3 3 2 9" xfId="52482" xr:uid="{00000000-0005-0000-0000-00000ACD0000}"/>
    <cellStyle name="Vírgula 8 3 3 3" xfId="52483" xr:uid="{00000000-0005-0000-0000-00000BCD0000}"/>
    <cellStyle name="Vírgula 8 3 3 3 10" xfId="52484" xr:uid="{00000000-0005-0000-0000-00000CCD0000}"/>
    <cellStyle name="Vírgula 8 3 3 3 2" xfId="52485" xr:uid="{00000000-0005-0000-0000-00000DCD0000}"/>
    <cellStyle name="Vírgula 8 3 3 3 2 2" xfId="52486" xr:uid="{00000000-0005-0000-0000-00000ECD0000}"/>
    <cellStyle name="Vírgula 8 3 3 3 2 2 2" xfId="52487" xr:uid="{00000000-0005-0000-0000-00000FCD0000}"/>
    <cellStyle name="Vírgula 8 3 3 3 2 2 2 2" xfId="52488" xr:uid="{00000000-0005-0000-0000-000010CD0000}"/>
    <cellStyle name="Vírgula 8 3 3 3 2 2 2 3" xfId="52489" xr:uid="{00000000-0005-0000-0000-000011CD0000}"/>
    <cellStyle name="Vírgula 8 3 3 3 2 2 2 4" xfId="52490" xr:uid="{00000000-0005-0000-0000-000012CD0000}"/>
    <cellStyle name="Vírgula 8 3 3 3 2 2 3" xfId="52491" xr:uid="{00000000-0005-0000-0000-000013CD0000}"/>
    <cellStyle name="Vírgula 8 3 3 3 2 2 3 2" xfId="52492" xr:uid="{00000000-0005-0000-0000-000014CD0000}"/>
    <cellStyle name="Vírgula 8 3 3 3 2 2 3 3" xfId="52493" xr:uid="{00000000-0005-0000-0000-000015CD0000}"/>
    <cellStyle name="Vírgula 8 3 3 3 2 2 4" xfId="52494" xr:uid="{00000000-0005-0000-0000-000016CD0000}"/>
    <cellStyle name="Vírgula 8 3 3 3 2 2 5" xfId="52495" xr:uid="{00000000-0005-0000-0000-000017CD0000}"/>
    <cellStyle name="Vírgula 8 3 3 3 2 2 6" xfId="52496" xr:uid="{00000000-0005-0000-0000-000018CD0000}"/>
    <cellStyle name="Vírgula 8 3 3 3 2 3" xfId="52497" xr:uid="{00000000-0005-0000-0000-000019CD0000}"/>
    <cellStyle name="Vírgula 8 3 3 3 2 3 2" xfId="52498" xr:uid="{00000000-0005-0000-0000-00001ACD0000}"/>
    <cellStyle name="Vírgula 8 3 3 3 2 3 3" xfId="52499" xr:uid="{00000000-0005-0000-0000-00001BCD0000}"/>
    <cellStyle name="Vírgula 8 3 3 3 2 3 4" xfId="52500" xr:uid="{00000000-0005-0000-0000-00001CCD0000}"/>
    <cellStyle name="Vírgula 8 3 3 3 2 4" xfId="52501" xr:uid="{00000000-0005-0000-0000-00001DCD0000}"/>
    <cellStyle name="Vírgula 8 3 3 3 2 4 2" xfId="52502" xr:uid="{00000000-0005-0000-0000-00001ECD0000}"/>
    <cellStyle name="Vírgula 8 3 3 3 2 4 3" xfId="52503" xr:uid="{00000000-0005-0000-0000-00001FCD0000}"/>
    <cellStyle name="Vírgula 8 3 3 3 2 4 4" xfId="52504" xr:uid="{00000000-0005-0000-0000-000020CD0000}"/>
    <cellStyle name="Vírgula 8 3 3 3 2 5" xfId="52505" xr:uid="{00000000-0005-0000-0000-000021CD0000}"/>
    <cellStyle name="Vírgula 8 3 3 3 2 5 2" xfId="52506" xr:uid="{00000000-0005-0000-0000-000022CD0000}"/>
    <cellStyle name="Vírgula 8 3 3 3 2 5 3" xfId="52507" xr:uid="{00000000-0005-0000-0000-000023CD0000}"/>
    <cellStyle name="Vírgula 8 3 3 3 2 5 4" xfId="52508" xr:uid="{00000000-0005-0000-0000-000024CD0000}"/>
    <cellStyle name="Vírgula 8 3 3 3 2 6" xfId="52509" xr:uid="{00000000-0005-0000-0000-000025CD0000}"/>
    <cellStyle name="Vírgula 8 3 3 3 2 6 2" xfId="52510" xr:uid="{00000000-0005-0000-0000-000026CD0000}"/>
    <cellStyle name="Vírgula 8 3 3 3 2 6 3" xfId="52511" xr:uid="{00000000-0005-0000-0000-000027CD0000}"/>
    <cellStyle name="Vírgula 8 3 3 3 2 7" xfId="52512" xr:uid="{00000000-0005-0000-0000-000028CD0000}"/>
    <cellStyle name="Vírgula 8 3 3 3 2 8" xfId="52513" xr:uid="{00000000-0005-0000-0000-000029CD0000}"/>
    <cellStyle name="Vírgula 8 3 3 3 2 9" xfId="52514" xr:uid="{00000000-0005-0000-0000-00002ACD0000}"/>
    <cellStyle name="Vírgula 8 3 3 3 3" xfId="52515" xr:uid="{00000000-0005-0000-0000-00002BCD0000}"/>
    <cellStyle name="Vírgula 8 3 3 3 3 2" xfId="52516" xr:uid="{00000000-0005-0000-0000-00002CCD0000}"/>
    <cellStyle name="Vírgula 8 3 3 3 3 2 2" xfId="52517" xr:uid="{00000000-0005-0000-0000-00002DCD0000}"/>
    <cellStyle name="Vírgula 8 3 3 3 3 2 3" xfId="52518" xr:uid="{00000000-0005-0000-0000-00002ECD0000}"/>
    <cellStyle name="Vírgula 8 3 3 3 3 2 4" xfId="52519" xr:uid="{00000000-0005-0000-0000-00002FCD0000}"/>
    <cellStyle name="Vírgula 8 3 3 3 3 3" xfId="52520" xr:uid="{00000000-0005-0000-0000-000030CD0000}"/>
    <cellStyle name="Vírgula 8 3 3 3 3 3 2" xfId="52521" xr:uid="{00000000-0005-0000-0000-000031CD0000}"/>
    <cellStyle name="Vírgula 8 3 3 3 3 3 3" xfId="52522" xr:uid="{00000000-0005-0000-0000-000032CD0000}"/>
    <cellStyle name="Vírgula 8 3 3 3 3 4" xfId="52523" xr:uid="{00000000-0005-0000-0000-000033CD0000}"/>
    <cellStyle name="Vírgula 8 3 3 3 3 5" xfId="52524" xr:uid="{00000000-0005-0000-0000-000034CD0000}"/>
    <cellStyle name="Vírgula 8 3 3 3 3 6" xfId="52525" xr:uid="{00000000-0005-0000-0000-000035CD0000}"/>
    <cellStyle name="Vírgula 8 3 3 3 4" xfId="52526" xr:uid="{00000000-0005-0000-0000-000036CD0000}"/>
    <cellStyle name="Vírgula 8 3 3 3 4 2" xfId="52527" xr:uid="{00000000-0005-0000-0000-000037CD0000}"/>
    <cellStyle name="Vírgula 8 3 3 3 4 3" xfId="52528" xr:uid="{00000000-0005-0000-0000-000038CD0000}"/>
    <cellStyle name="Vírgula 8 3 3 3 4 4" xfId="52529" xr:uid="{00000000-0005-0000-0000-000039CD0000}"/>
    <cellStyle name="Vírgula 8 3 3 3 5" xfId="52530" xr:uid="{00000000-0005-0000-0000-00003ACD0000}"/>
    <cellStyle name="Vírgula 8 3 3 3 5 2" xfId="52531" xr:uid="{00000000-0005-0000-0000-00003BCD0000}"/>
    <cellStyle name="Vírgula 8 3 3 3 5 3" xfId="52532" xr:uid="{00000000-0005-0000-0000-00003CCD0000}"/>
    <cellStyle name="Vírgula 8 3 3 3 5 4" xfId="52533" xr:uid="{00000000-0005-0000-0000-00003DCD0000}"/>
    <cellStyle name="Vírgula 8 3 3 3 6" xfId="52534" xr:uid="{00000000-0005-0000-0000-00003ECD0000}"/>
    <cellStyle name="Vírgula 8 3 3 3 6 2" xfId="52535" xr:uid="{00000000-0005-0000-0000-00003FCD0000}"/>
    <cellStyle name="Vírgula 8 3 3 3 6 3" xfId="52536" xr:uid="{00000000-0005-0000-0000-000040CD0000}"/>
    <cellStyle name="Vírgula 8 3 3 3 6 4" xfId="52537" xr:uid="{00000000-0005-0000-0000-000041CD0000}"/>
    <cellStyle name="Vírgula 8 3 3 3 7" xfId="52538" xr:uid="{00000000-0005-0000-0000-000042CD0000}"/>
    <cellStyle name="Vírgula 8 3 3 3 7 2" xfId="52539" xr:uid="{00000000-0005-0000-0000-000043CD0000}"/>
    <cellStyle name="Vírgula 8 3 3 3 7 3" xfId="52540" xr:uid="{00000000-0005-0000-0000-000044CD0000}"/>
    <cellStyle name="Vírgula 8 3 3 3 8" xfId="52541" xr:uid="{00000000-0005-0000-0000-000045CD0000}"/>
    <cellStyle name="Vírgula 8 3 3 3 9" xfId="52542" xr:uid="{00000000-0005-0000-0000-000046CD0000}"/>
    <cellStyle name="Vírgula 8 3 3 4" xfId="52543" xr:uid="{00000000-0005-0000-0000-000047CD0000}"/>
    <cellStyle name="Vírgula 8 3 3 4 2" xfId="52544" xr:uid="{00000000-0005-0000-0000-000048CD0000}"/>
    <cellStyle name="Vírgula 8 3 3 4 2 2" xfId="52545" xr:uid="{00000000-0005-0000-0000-000049CD0000}"/>
    <cellStyle name="Vírgula 8 3 3 4 2 2 2" xfId="52546" xr:uid="{00000000-0005-0000-0000-00004ACD0000}"/>
    <cellStyle name="Vírgula 8 3 3 4 2 2 3" xfId="52547" xr:uid="{00000000-0005-0000-0000-00004BCD0000}"/>
    <cellStyle name="Vírgula 8 3 3 4 2 2 4" xfId="52548" xr:uid="{00000000-0005-0000-0000-00004CCD0000}"/>
    <cellStyle name="Vírgula 8 3 3 4 2 3" xfId="52549" xr:uid="{00000000-0005-0000-0000-00004DCD0000}"/>
    <cellStyle name="Vírgula 8 3 3 4 2 3 2" xfId="52550" xr:uid="{00000000-0005-0000-0000-00004ECD0000}"/>
    <cellStyle name="Vírgula 8 3 3 4 2 3 3" xfId="52551" xr:uid="{00000000-0005-0000-0000-00004FCD0000}"/>
    <cellStyle name="Vírgula 8 3 3 4 2 4" xfId="52552" xr:uid="{00000000-0005-0000-0000-000050CD0000}"/>
    <cellStyle name="Vírgula 8 3 3 4 2 5" xfId="52553" xr:uid="{00000000-0005-0000-0000-000051CD0000}"/>
    <cellStyle name="Vírgula 8 3 3 4 2 6" xfId="52554" xr:uid="{00000000-0005-0000-0000-000052CD0000}"/>
    <cellStyle name="Vírgula 8 3 3 4 3" xfId="52555" xr:uid="{00000000-0005-0000-0000-000053CD0000}"/>
    <cellStyle name="Vírgula 8 3 3 4 3 2" xfId="52556" xr:uid="{00000000-0005-0000-0000-000054CD0000}"/>
    <cellStyle name="Vírgula 8 3 3 4 3 3" xfId="52557" xr:uid="{00000000-0005-0000-0000-000055CD0000}"/>
    <cellStyle name="Vírgula 8 3 3 4 3 4" xfId="52558" xr:uid="{00000000-0005-0000-0000-000056CD0000}"/>
    <cellStyle name="Vírgula 8 3 3 4 4" xfId="52559" xr:uid="{00000000-0005-0000-0000-000057CD0000}"/>
    <cellStyle name="Vírgula 8 3 3 4 4 2" xfId="52560" xr:uid="{00000000-0005-0000-0000-000058CD0000}"/>
    <cellStyle name="Vírgula 8 3 3 4 4 3" xfId="52561" xr:uid="{00000000-0005-0000-0000-000059CD0000}"/>
    <cellStyle name="Vírgula 8 3 3 4 4 4" xfId="52562" xr:uid="{00000000-0005-0000-0000-00005ACD0000}"/>
    <cellStyle name="Vírgula 8 3 3 4 5" xfId="52563" xr:uid="{00000000-0005-0000-0000-00005BCD0000}"/>
    <cellStyle name="Vírgula 8 3 3 4 5 2" xfId="52564" xr:uid="{00000000-0005-0000-0000-00005CCD0000}"/>
    <cellStyle name="Vírgula 8 3 3 4 5 3" xfId="52565" xr:uid="{00000000-0005-0000-0000-00005DCD0000}"/>
    <cellStyle name="Vírgula 8 3 3 4 5 4" xfId="52566" xr:uid="{00000000-0005-0000-0000-00005ECD0000}"/>
    <cellStyle name="Vírgula 8 3 3 4 6" xfId="52567" xr:uid="{00000000-0005-0000-0000-00005FCD0000}"/>
    <cellStyle name="Vírgula 8 3 3 4 6 2" xfId="52568" xr:uid="{00000000-0005-0000-0000-000060CD0000}"/>
    <cellStyle name="Vírgula 8 3 3 4 6 3" xfId="52569" xr:uid="{00000000-0005-0000-0000-000061CD0000}"/>
    <cellStyle name="Vírgula 8 3 3 4 7" xfId="52570" xr:uid="{00000000-0005-0000-0000-000062CD0000}"/>
    <cellStyle name="Vírgula 8 3 3 4 8" xfId="52571" xr:uid="{00000000-0005-0000-0000-000063CD0000}"/>
    <cellStyle name="Vírgula 8 3 3 4 9" xfId="52572" xr:uid="{00000000-0005-0000-0000-000064CD0000}"/>
    <cellStyle name="Vírgula 8 3 3 5" xfId="52573" xr:uid="{00000000-0005-0000-0000-000065CD0000}"/>
    <cellStyle name="Vírgula 8 3 3 5 2" xfId="52574" xr:uid="{00000000-0005-0000-0000-000066CD0000}"/>
    <cellStyle name="Vírgula 8 3 3 5 2 2" xfId="52575" xr:uid="{00000000-0005-0000-0000-000067CD0000}"/>
    <cellStyle name="Vírgula 8 3 3 5 2 2 2" xfId="52576" xr:uid="{00000000-0005-0000-0000-000068CD0000}"/>
    <cellStyle name="Vírgula 8 3 3 5 2 2 3" xfId="52577" xr:uid="{00000000-0005-0000-0000-000069CD0000}"/>
    <cellStyle name="Vírgula 8 3 3 5 2 2 4" xfId="52578" xr:uid="{00000000-0005-0000-0000-00006ACD0000}"/>
    <cellStyle name="Vírgula 8 3 3 5 2 3" xfId="52579" xr:uid="{00000000-0005-0000-0000-00006BCD0000}"/>
    <cellStyle name="Vírgula 8 3 3 5 2 3 2" xfId="52580" xr:uid="{00000000-0005-0000-0000-00006CCD0000}"/>
    <cellStyle name="Vírgula 8 3 3 5 2 3 3" xfId="52581" xr:uid="{00000000-0005-0000-0000-00006DCD0000}"/>
    <cellStyle name="Vírgula 8 3 3 5 2 4" xfId="52582" xr:uid="{00000000-0005-0000-0000-00006ECD0000}"/>
    <cellStyle name="Vírgula 8 3 3 5 2 5" xfId="52583" xr:uid="{00000000-0005-0000-0000-00006FCD0000}"/>
    <cellStyle name="Vírgula 8 3 3 5 2 6" xfId="52584" xr:uid="{00000000-0005-0000-0000-000070CD0000}"/>
    <cellStyle name="Vírgula 8 3 3 5 3" xfId="52585" xr:uid="{00000000-0005-0000-0000-000071CD0000}"/>
    <cellStyle name="Vírgula 8 3 3 5 3 2" xfId="52586" xr:uid="{00000000-0005-0000-0000-000072CD0000}"/>
    <cellStyle name="Vírgula 8 3 3 5 3 3" xfId="52587" xr:uid="{00000000-0005-0000-0000-000073CD0000}"/>
    <cellStyle name="Vírgula 8 3 3 5 3 4" xfId="52588" xr:uid="{00000000-0005-0000-0000-000074CD0000}"/>
    <cellStyle name="Vírgula 8 3 3 5 4" xfId="52589" xr:uid="{00000000-0005-0000-0000-000075CD0000}"/>
    <cellStyle name="Vírgula 8 3 3 5 4 2" xfId="52590" xr:uid="{00000000-0005-0000-0000-000076CD0000}"/>
    <cellStyle name="Vírgula 8 3 3 5 4 3" xfId="52591" xr:uid="{00000000-0005-0000-0000-000077CD0000}"/>
    <cellStyle name="Vírgula 8 3 3 5 4 4" xfId="52592" xr:uid="{00000000-0005-0000-0000-000078CD0000}"/>
    <cellStyle name="Vírgula 8 3 3 5 5" xfId="52593" xr:uid="{00000000-0005-0000-0000-000079CD0000}"/>
    <cellStyle name="Vírgula 8 3 3 5 5 2" xfId="52594" xr:uid="{00000000-0005-0000-0000-00007ACD0000}"/>
    <cellStyle name="Vírgula 8 3 3 5 5 3" xfId="52595" xr:uid="{00000000-0005-0000-0000-00007BCD0000}"/>
    <cellStyle name="Vírgula 8 3 3 5 5 4" xfId="52596" xr:uid="{00000000-0005-0000-0000-00007CCD0000}"/>
    <cellStyle name="Vírgula 8 3 3 5 6" xfId="52597" xr:uid="{00000000-0005-0000-0000-00007DCD0000}"/>
    <cellStyle name="Vírgula 8 3 3 5 6 2" xfId="52598" xr:uid="{00000000-0005-0000-0000-00007ECD0000}"/>
    <cellStyle name="Vírgula 8 3 3 5 6 3" xfId="52599" xr:uid="{00000000-0005-0000-0000-00007FCD0000}"/>
    <cellStyle name="Vírgula 8 3 3 5 7" xfId="52600" xr:uid="{00000000-0005-0000-0000-000080CD0000}"/>
    <cellStyle name="Vírgula 8 3 3 5 8" xfId="52601" xr:uid="{00000000-0005-0000-0000-000081CD0000}"/>
    <cellStyle name="Vírgula 8 3 3 5 9" xfId="52602" xr:uid="{00000000-0005-0000-0000-000082CD0000}"/>
    <cellStyle name="Vírgula 8 3 3 6" xfId="52603" xr:uid="{00000000-0005-0000-0000-000083CD0000}"/>
    <cellStyle name="Vírgula 8 3 3 6 2" xfId="52604" xr:uid="{00000000-0005-0000-0000-000084CD0000}"/>
    <cellStyle name="Vírgula 8 3 3 6 2 2" xfId="52605" xr:uid="{00000000-0005-0000-0000-000085CD0000}"/>
    <cellStyle name="Vírgula 8 3 3 6 2 2 2" xfId="52606" xr:uid="{00000000-0005-0000-0000-000086CD0000}"/>
    <cellStyle name="Vírgula 8 3 3 6 2 2 3" xfId="52607" xr:uid="{00000000-0005-0000-0000-000087CD0000}"/>
    <cellStyle name="Vírgula 8 3 3 6 2 2 4" xfId="52608" xr:uid="{00000000-0005-0000-0000-000088CD0000}"/>
    <cellStyle name="Vírgula 8 3 3 6 2 3" xfId="52609" xr:uid="{00000000-0005-0000-0000-000089CD0000}"/>
    <cellStyle name="Vírgula 8 3 3 6 2 3 2" xfId="52610" xr:uid="{00000000-0005-0000-0000-00008ACD0000}"/>
    <cellStyle name="Vírgula 8 3 3 6 2 3 3" xfId="52611" xr:uid="{00000000-0005-0000-0000-00008BCD0000}"/>
    <cellStyle name="Vírgula 8 3 3 6 2 4" xfId="52612" xr:uid="{00000000-0005-0000-0000-00008CCD0000}"/>
    <cellStyle name="Vírgula 8 3 3 6 2 5" xfId="52613" xr:uid="{00000000-0005-0000-0000-00008DCD0000}"/>
    <cellStyle name="Vírgula 8 3 3 6 2 6" xfId="52614" xr:uid="{00000000-0005-0000-0000-00008ECD0000}"/>
    <cellStyle name="Vírgula 8 3 3 6 3" xfId="52615" xr:uid="{00000000-0005-0000-0000-00008FCD0000}"/>
    <cellStyle name="Vírgula 8 3 3 6 3 2" xfId="52616" xr:uid="{00000000-0005-0000-0000-000090CD0000}"/>
    <cellStyle name="Vírgula 8 3 3 6 3 3" xfId="52617" xr:uid="{00000000-0005-0000-0000-000091CD0000}"/>
    <cellStyle name="Vírgula 8 3 3 6 3 4" xfId="52618" xr:uid="{00000000-0005-0000-0000-000092CD0000}"/>
    <cellStyle name="Vírgula 8 3 3 6 4" xfId="52619" xr:uid="{00000000-0005-0000-0000-000093CD0000}"/>
    <cellStyle name="Vírgula 8 3 3 6 4 2" xfId="52620" xr:uid="{00000000-0005-0000-0000-000094CD0000}"/>
    <cellStyle name="Vírgula 8 3 3 6 4 3" xfId="52621" xr:uid="{00000000-0005-0000-0000-000095CD0000}"/>
    <cellStyle name="Vírgula 8 3 3 6 4 4" xfId="52622" xr:uid="{00000000-0005-0000-0000-000096CD0000}"/>
    <cellStyle name="Vírgula 8 3 3 6 5" xfId="52623" xr:uid="{00000000-0005-0000-0000-000097CD0000}"/>
    <cellStyle name="Vírgula 8 3 3 6 5 2" xfId="52624" xr:uid="{00000000-0005-0000-0000-000098CD0000}"/>
    <cellStyle name="Vírgula 8 3 3 6 5 3" xfId="52625" xr:uid="{00000000-0005-0000-0000-000099CD0000}"/>
    <cellStyle name="Vírgula 8 3 3 6 6" xfId="52626" xr:uid="{00000000-0005-0000-0000-00009ACD0000}"/>
    <cellStyle name="Vírgula 8 3 3 6 7" xfId="52627" xr:uid="{00000000-0005-0000-0000-00009BCD0000}"/>
    <cellStyle name="Vírgula 8 3 3 6 8" xfId="52628" xr:uid="{00000000-0005-0000-0000-00009CCD0000}"/>
    <cellStyle name="Vírgula 8 3 3 7" xfId="52629" xr:uid="{00000000-0005-0000-0000-00009DCD0000}"/>
    <cellStyle name="Vírgula 8 3 3 7 2" xfId="52630" xr:uid="{00000000-0005-0000-0000-00009ECD0000}"/>
    <cellStyle name="Vírgula 8 3 3 7 2 2" xfId="52631" xr:uid="{00000000-0005-0000-0000-00009FCD0000}"/>
    <cellStyle name="Vírgula 8 3 3 7 2 3" xfId="52632" xr:uid="{00000000-0005-0000-0000-0000A0CD0000}"/>
    <cellStyle name="Vírgula 8 3 3 7 2 4" xfId="52633" xr:uid="{00000000-0005-0000-0000-0000A1CD0000}"/>
    <cellStyle name="Vírgula 8 3 3 7 3" xfId="52634" xr:uid="{00000000-0005-0000-0000-0000A2CD0000}"/>
    <cellStyle name="Vírgula 8 3 3 7 3 2" xfId="52635" xr:uid="{00000000-0005-0000-0000-0000A3CD0000}"/>
    <cellStyle name="Vírgula 8 3 3 7 3 3" xfId="52636" xr:uid="{00000000-0005-0000-0000-0000A4CD0000}"/>
    <cellStyle name="Vírgula 8 3 3 7 4" xfId="52637" xr:uid="{00000000-0005-0000-0000-0000A5CD0000}"/>
    <cellStyle name="Vírgula 8 3 3 7 5" xfId="52638" xr:uid="{00000000-0005-0000-0000-0000A6CD0000}"/>
    <cellStyle name="Vírgula 8 3 3 7 6" xfId="52639" xr:uid="{00000000-0005-0000-0000-0000A7CD0000}"/>
    <cellStyle name="Vírgula 8 3 3 8" xfId="52640" xr:uid="{00000000-0005-0000-0000-0000A8CD0000}"/>
    <cellStyle name="Vírgula 8 3 3 8 2" xfId="52641" xr:uid="{00000000-0005-0000-0000-0000A9CD0000}"/>
    <cellStyle name="Vírgula 8 3 3 8 3" xfId="52642" xr:uid="{00000000-0005-0000-0000-0000AACD0000}"/>
    <cellStyle name="Vírgula 8 3 3 8 4" xfId="52643" xr:uid="{00000000-0005-0000-0000-0000ABCD0000}"/>
    <cellStyle name="Vírgula 8 3 3 9" xfId="52644" xr:uid="{00000000-0005-0000-0000-0000ACCD0000}"/>
    <cellStyle name="Vírgula 8 3 3 9 2" xfId="52645" xr:uid="{00000000-0005-0000-0000-0000ADCD0000}"/>
    <cellStyle name="Vírgula 8 3 3 9 3" xfId="52646" xr:uid="{00000000-0005-0000-0000-0000AECD0000}"/>
    <cellStyle name="Vírgula 8 3 3 9 4" xfId="52647" xr:uid="{00000000-0005-0000-0000-0000AFCD0000}"/>
    <cellStyle name="Vírgula 8 3 4" xfId="469" xr:uid="{00000000-0005-0000-0000-0000B0CD0000}"/>
    <cellStyle name="Vírgula 8 3 4 10" xfId="52648" xr:uid="{00000000-0005-0000-0000-0000B1CD0000}"/>
    <cellStyle name="Vírgula 8 3 4 11" xfId="52649" xr:uid="{00000000-0005-0000-0000-0000B2CD0000}"/>
    <cellStyle name="Vírgula 8 3 4 2" xfId="52650" xr:uid="{00000000-0005-0000-0000-0000B3CD0000}"/>
    <cellStyle name="Vírgula 8 3 4 2 10" xfId="52651" xr:uid="{00000000-0005-0000-0000-0000B4CD0000}"/>
    <cellStyle name="Vírgula 8 3 4 2 2" xfId="52652" xr:uid="{00000000-0005-0000-0000-0000B5CD0000}"/>
    <cellStyle name="Vírgula 8 3 4 2 2 2" xfId="52653" xr:uid="{00000000-0005-0000-0000-0000B6CD0000}"/>
    <cellStyle name="Vírgula 8 3 4 2 2 2 2" xfId="52654" xr:uid="{00000000-0005-0000-0000-0000B7CD0000}"/>
    <cellStyle name="Vírgula 8 3 4 2 2 2 2 2" xfId="52655" xr:uid="{00000000-0005-0000-0000-0000B8CD0000}"/>
    <cellStyle name="Vírgula 8 3 4 2 2 2 2 3" xfId="52656" xr:uid="{00000000-0005-0000-0000-0000B9CD0000}"/>
    <cellStyle name="Vírgula 8 3 4 2 2 2 2 4" xfId="52657" xr:uid="{00000000-0005-0000-0000-0000BACD0000}"/>
    <cellStyle name="Vírgula 8 3 4 2 2 2 3" xfId="52658" xr:uid="{00000000-0005-0000-0000-0000BBCD0000}"/>
    <cellStyle name="Vírgula 8 3 4 2 2 2 3 2" xfId="52659" xr:uid="{00000000-0005-0000-0000-0000BCCD0000}"/>
    <cellStyle name="Vírgula 8 3 4 2 2 2 3 3" xfId="52660" xr:uid="{00000000-0005-0000-0000-0000BDCD0000}"/>
    <cellStyle name="Vírgula 8 3 4 2 2 2 4" xfId="52661" xr:uid="{00000000-0005-0000-0000-0000BECD0000}"/>
    <cellStyle name="Vírgula 8 3 4 2 2 2 5" xfId="52662" xr:uid="{00000000-0005-0000-0000-0000BFCD0000}"/>
    <cellStyle name="Vírgula 8 3 4 2 2 2 6" xfId="52663" xr:uid="{00000000-0005-0000-0000-0000C0CD0000}"/>
    <cellStyle name="Vírgula 8 3 4 2 2 3" xfId="52664" xr:uid="{00000000-0005-0000-0000-0000C1CD0000}"/>
    <cellStyle name="Vírgula 8 3 4 2 2 3 2" xfId="52665" xr:uid="{00000000-0005-0000-0000-0000C2CD0000}"/>
    <cellStyle name="Vírgula 8 3 4 2 2 3 3" xfId="52666" xr:uid="{00000000-0005-0000-0000-0000C3CD0000}"/>
    <cellStyle name="Vírgula 8 3 4 2 2 3 4" xfId="52667" xr:uid="{00000000-0005-0000-0000-0000C4CD0000}"/>
    <cellStyle name="Vírgula 8 3 4 2 2 4" xfId="52668" xr:uid="{00000000-0005-0000-0000-0000C5CD0000}"/>
    <cellStyle name="Vírgula 8 3 4 2 2 4 2" xfId="52669" xr:uid="{00000000-0005-0000-0000-0000C6CD0000}"/>
    <cellStyle name="Vírgula 8 3 4 2 2 4 3" xfId="52670" xr:uid="{00000000-0005-0000-0000-0000C7CD0000}"/>
    <cellStyle name="Vírgula 8 3 4 2 2 4 4" xfId="52671" xr:uid="{00000000-0005-0000-0000-0000C8CD0000}"/>
    <cellStyle name="Vírgula 8 3 4 2 2 5" xfId="52672" xr:uid="{00000000-0005-0000-0000-0000C9CD0000}"/>
    <cellStyle name="Vírgula 8 3 4 2 2 5 2" xfId="52673" xr:uid="{00000000-0005-0000-0000-0000CACD0000}"/>
    <cellStyle name="Vírgula 8 3 4 2 2 5 3" xfId="52674" xr:uid="{00000000-0005-0000-0000-0000CBCD0000}"/>
    <cellStyle name="Vírgula 8 3 4 2 2 5 4" xfId="52675" xr:uid="{00000000-0005-0000-0000-0000CCCD0000}"/>
    <cellStyle name="Vírgula 8 3 4 2 2 6" xfId="52676" xr:uid="{00000000-0005-0000-0000-0000CDCD0000}"/>
    <cellStyle name="Vírgula 8 3 4 2 2 6 2" xfId="52677" xr:uid="{00000000-0005-0000-0000-0000CECD0000}"/>
    <cellStyle name="Vírgula 8 3 4 2 2 6 3" xfId="52678" xr:uid="{00000000-0005-0000-0000-0000CFCD0000}"/>
    <cellStyle name="Vírgula 8 3 4 2 2 7" xfId="52679" xr:uid="{00000000-0005-0000-0000-0000D0CD0000}"/>
    <cellStyle name="Vírgula 8 3 4 2 2 8" xfId="52680" xr:uid="{00000000-0005-0000-0000-0000D1CD0000}"/>
    <cellStyle name="Vírgula 8 3 4 2 2 9" xfId="52681" xr:uid="{00000000-0005-0000-0000-0000D2CD0000}"/>
    <cellStyle name="Vírgula 8 3 4 2 3" xfId="52682" xr:uid="{00000000-0005-0000-0000-0000D3CD0000}"/>
    <cellStyle name="Vírgula 8 3 4 2 3 2" xfId="52683" xr:uid="{00000000-0005-0000-0000-0000D4CD0000}"/>
    <cellStyle name="Vírgula 8 3 4 2 3 2 2" xfId="52684" xr:uid="{00000000-0005-0000-0000-0000D5CD0000}"/>
    <cellStyle name="Vírgula 8 3 4 2 3 2 3" xfId="52685" xr:uid="{00000000-0005-0000-0000-0000D6CD0000}"/>
    <cellStyle name="Vírgula 8 3 4 2 3 2 4" xfId="52686" xr:uid="{00000000-0005-0000-0000-0000D7CD0000}"/>
    <cellStyle name="Vírgula 8 3 4 2 3 3" xfId="52687" xr:uid="{00000000-0005-0000-0000-0000D8CD0000}"/>
    <cellStyle name="Vírgula 8 3 4 2 3 3 2" xfId="52688" xr:uid="{00000000-0005-0000-0000-0000D9CD0000}"/>
    <cellStyle name="Vírgula 8 3 4 2 3 3 3" xfId="52689" xr:uid="{00000000-0005-0000-0000-0000DACD0000}"/>
    <cellStyle name="Vírgula 8 3 4 2 3 4" xfId="52690" xr:uid="{00000000-0005-0000-0000-0000DBCD0000}"/>
    <cellStyle name="Vírgula 8 3 4 2 3 5" xfId="52691" xr:uid="{00000000-0005-0000-0000-0000DCCD0000}"/>
    <cellStyle name="Vírgula 8 3 4 2 3 6" xfId="52692" xr:uid="{00000000-0005-0000-0000-0000DDCD0000}"/>
    <cellStyle name="Vírgula 8 3 4 2 4" xfId="52693" xr:uid="{00000000-0005-0000-0000-0000DECD0000}"/>
    <cellStyle name="Vírgula 8 3 4 2 4 2" xfId="52694" xr:uid="{00000000-0005-0000-0000-0000DFCD0000}"/>
    <cellStyle name="Vírgula 8 3 4 2 4 3" xfId="52695" xr:uid="{00000000-0005-0000-0000-0000E0CD0000}"/>
    <cellStyle name="Vírgula 8 3 4 2 4 4" xfId="52696" xr:uid="{00000000-0005-0000-0000-0000E1CD0000}"/>
    <cellStyle name="Vírgula 8 3 4 2 5" xfId="52697" xr:uid="{00000000-0005-0000-0000-0000E2CD0000}"/>
    <cellStyle name="Vírgula 8 3 4 2 5 2" xfId="52698" xr:uid="{00000000-0005-0000-0000-0000E3CD0000}"/>
    <cellStyle name="Vírgula 8 3 4 2 5 3" xfId="52699" xr:uid="{00000000-0005-0000-0000-0000E4CD0000}"/>
    <cellStyle name="Vírgula 8 3 4 2 5 4" xfId="52700" xr:uid="{00000000-0005-0000-0000-0000E5CD0000}"/>
    <cellStyle name="Vírgula 8 3 4 2 6" xfId="52701" xr:uid="{00000000-0005-0000-0000-0000E6CD0000}"/>
    <cellStyle name="Vírgula 8 3 4 2 6 2" xfId="52702" xr:uid="{00000000-0005-0000-0000-0000E7CD0000}"/>
    <cellStyle name="Vírgula 8 3 4 2 6 3" xfId="52703" xr:uid="{00000000-0005-0000-0000-0000E8CD0000}"/>
    <cellStyle name="Vírgula 8 3 4 2 6 4" xfId="52704" xr:uid="{00000000-0005-0000-0000-0000E9CD0000}"/>
    <cellStyle name="Vírgula 8 3 4 2 7" xfId="52705" xr:uid="{00000000-0005-0000-0000-0000EACD0000}"/>
    <cellStyle name="Vírgula 8 3 4 2 7 2" xfId="52706" xr:uid="{00000000-0005-0000-0000-0000EBCD0000}"/>
    <cellStyle name="Vírgula 8 3 4 2 7 3" xfId="52707" xr:uid="{00000000-0005-0000-0000-0000ECCD0000}"/>
    <cellStyle name="Vírgula 8 3 4 2 8" xfId="52708" xr:uid="{00000000-0005-0000-0000-0000EDCD0000}"/>
    <cellStyle name="Vírgula 8 3 4 2 9" xfId="52709" xr:uid="{00000000-0005-0000-0000-0000EECD0000}"/>
    <cellStyle name="Vírgula 8 3 4 3" xfId="52710" xr:uid="{00000000-0005-0000-0000-0000EFCD0000}"/>
    <cellStyle name="Vírgula 8 3 4 3 2" xfId="52711" xr:uid="{00000000-0005-0000-0000-0000F0CD0000}"/>
    <cellStyle name="Vírgula 8 3 4 3 2 2" xfId="52712" xr:uid="{00000000-0005-0000-0000-0000F1CD0000}"/>
    <cellStyle name="Vírgula 8 3 4 3 2 2 2" xfId="52713" xr:uid="{00000000-0005-0000-0000-0000F2CD0000}"/>
    <cellStyle name="Vírgula 8 3 4 3 2 2 3" xfId="52714" xr:uid="{00000000-0005-0000-0000-0000F3CD0000}"/>
    <cellStyle name="Vírgula 8 3 4 3 2 2 4" xfId="52715" xr:uid="{00000000-0005-0000-0000-0000F4CD0000}"/>
    <cellStyle name="Vírgula 8 3 4 3 2 3" xfId="52716" xr:uid="{00000000-0005-0000-0000-0000F5CD0000}"/>
    <cellStyle name="Vírgula 8 3 4 3 2 3 2" xfId="52717" xr:uid="{00000000-0005-0000-0000-0000F6CD0000}"/>
    <cellStyle name="Vírgula 8 3 4 3 2 3 3" xfId="52718" xr:uid="{00000000-0005-0000-0000-0000F7CD0000}"/>
    <cellStyle name="Vírgula 8 3 4 3 2 4" xfId="52719" xr:uid="{00000000-0005-0000-0000-0000F8CD0000}"/>
    <cellStyle name="Vírgula 8 3 4 3 2 5" xfId="52720" xr:uid="{00000000-0005-0000-0000-0000F9CD0000}"/>
    <cellStyle name="Vírgula 8 3 4 3 2 6" xfId="52721" xr:uid="{00000000-0005-0000-0000-0000FACD0000}"/>
    <cellStyle name="Vírgula 8 3 4 3 3" xfId="52722" xr:uid="{00000000-0005-0000-0000-0000FBCD0000}"/>
    <cellStyle name="Vírgula 8 3 4 3 3 2" xfId="52723" xr:uid="{00000000-0005-0000-0000-0000FCCD0000}"/>
    <cellStyle name="Vírgula 8 3 4 3 3 3" xfId="52724" xr:uid="{00000000-0005-0000-0000-0000FDCD0000}"/>
    <cellStyle name="Vírgula 8 3 4 3 3 4" xfId="52725" xr:uid="{00000000-0005-0000-0000-0000FECD0000}"/>
    <cellStyle name="Vírgula 8 3 4 3 4" xfId="52726" xr:uid="{00000000-0005-0000-0000-0000FFCD0000}"/>
    <cellStyle name="Vírgula 8 3 4 3 4 2" xfId="52727" xr:uid="{00000000-0005-0000-0000-000000CE0000}"/>
    <cellStyle name="Vírgula 8 3 4 3 4 3" xfId="52728" xr:uid="{00000000-0005-0000-0000-000001CE0000}"/>
    <cellStyle name="Vírgula 8 3 4 3 4 4" xfId="52729" xr:uid="{00000000-0005-0000-0000-000002CE0000}"/>
    <cellStyle name="Vírgula 8 3 4 3 5" xfId="52730" xr:uid="{00000000-0005-0000-0000-000003CE0000}"/>
    <cellStyle name="Vírgula 8 3 4 3 5 2" xfId="52731" xr:uid="{00000000-0005-0000-0000-000004CE0000}"/>
    <cellStyle name="Vírgula 8 3 4 3 5 3" xfId="52732" xr:uid="{00000000-0005-0000-0000-000005CE0000}"/>
    <cellStyle name="Vírgula 8 3 4 3 5 4" xfId="52733" xr:uid="{00000000-0005-0000-0000-000006CE0000}"/>
    <cellStyle name="Vírgula 8 3 4 3 6" xfId="52734" xr:uid="{00000000-0005-0000-0000-000007CE0000}"/>
    <cellStyle name="Vírgula 8 3 4 3 6 2" xfId="52735" xr:uid="{00000000-0005-0000-0000-000008CE0000}"/>
    <cellStyle name="Vírgula 8 3 4 3 6 3" xfId="52736" xr:uid="{00000000-0005-0000-0000-000009CE0000}"/>
    <cellStyle name="Vírgula 8 3 4 3 7" xfId="52737" xr:uid="{00000000-0005-0000-0000-00000ACE0000}"/>
    <cellStyle name="Vírgula 8 3 4 3 8" xfId="52738" xr:uid="{00000000-0005-0000-0000-00000BCE0000}"/>
    <cellStyle name="Vírgula 8 3 4 3 9" xfId="52739" xr:uid="{00000000-0005-0000-0000-00000CCE0000}"/>
    <cellStyle name="Vírgula 8 3 4 4" xfId="52740" xr:uid="{00000000-0005-0000-0000-00000DCE0000}"/>
    <cellStyle name="Vírgula 8 3 4 4 2" xfId="52741" xr:uid="{00000000-0005-0000-0000-00000ECE0000}"/>
    <cellStyle name="Vírgula 8 3 4 4 2 2" xfId="52742" xr:uid="{00000000-0005-0000-0000-00000FCE0000}"/>
    <cellStyle name="Vírgula 8 3 4 4 2 3" xfId="52743" xr:uid="{00000000-0005-0000-0000-000010CE0000}"/>
    <cellStyle name="Vírgula 8 3 4 4 2 4" xfId="52744" xr:uid="{00000000-0005-0000-0000-000011CE0000}"/>
    <cellStyle name="Vírgula 8 3 4 4 3" xfId="52745" xr:uid="{00000000-0005-0000-0000-000012CE0000}"/>
    <cellStyle name="Vírgula 8 3 4 4 3 2" xfId="52746" xr:uid="{00000000-0005-0000-0000-000013CE0000}"/>
    <cellStyle name="Vírgula 8 3 4 4 3 3" xfId="52747" xr:uid="{00000000-0005-0000-0000-000014CE0000}"/>
    <cellStyle name="Vírgula 8 3 4 4 4" xfId="52748" xr:uid="{00000000-0005-0000-0000-000015CE0000}"/>
    <cellStyle name="Vírgula 8 3 4 4 5" xfId="52749" xr:uid="{00000000-0005-0000-0000-000016CE0000}"/>
    <cellStyle name="Vírgula 8 3 4 4 6" xfId="52750" xr:uid="{00000000-0005-0000-0000-000017CE0000}"/>
    <cellStyle name="Vírgula 8 3 4 5" xfId="52751" xr:uid="{00000000-0005-0000-0000-000018CE0000}"/>
    <cellStyle name="Vírgula 8 3 4 5 2" xfId="52752" xr:uid="{00000000-0005-0000-0000-000019CE0000}"/>
    <cellStyle name="Vírgula 8 3 4 5 3" xfId="52753" xr:uid="{00000000-0005-0000-0000-00001ACE0000}"/>
    <cellStyle name="Vírgula 8 3 4 5 4" xfId="52754" xr:uid="{00000000-0005-0000-0000-00001BCE0000}"/>
    <cellStyle name="Vírgula 8 3 4 6" xfId="52755" xr:uid="{00000000-0005-0000-0000-00001CCE0000}"/>
    <cellStyle name="Vírgula 8 3 4 6 2" xfId="52756" xr:uid="{00000000-0005-0000-0000-00001DCE0000}"/>
    <cellStyle name="Vírgula 8 3 4 6 3" xfId="52757" xr:uid="{00000000-0005-0000-0000-00001ECE0000}"/>
    <cellStyle name="Vírgula 8 3 4 6 4" xfId="52758" xr:uid="{00000000-0005-0000-0000-00001FCE0000}"/>
    <cellStyle name="Vírgula 8 3 4 7" xfId="52759" xr:uid="{00000000-0005-0000-0000-000020CE0000}"/>
    <cellStyle name="Vírgula 8 3 4 7 2" xfId="52760" xr:uid="{00000000-0005-0000-0000-000021CE0000}"/>
    <cellStyle name="Vírgula 8 3 4 7 3" xfId="52761" xr:uid="{00000000-0005-0000-0000-000022CE0000}"/>
    <cellStyle name="Vírgula 8 3 4 7 4" xfId="52762" xr:uid="{00000000-0005-0000-0000-000023CE0000}"/>
    <cellStyle name="Vírgula 8 3 4 8" xfId="52763" xr:uid="{00000000-0005-0000-0000-000024CE0000}"/>
    <cellStyle name="Vírgula 8 3 4 8 2" xfId="52764" xr:uid="{00000000-0005-0000-0000-000025CE0000}"/>
    <cellStyle name="Vírgula 8 3 4 8 3" xfId="52765" xr:uid="{00000000-0005-0000-0000-000026CE0000}"/>
    <cellStyle name="Vírgula 8 3 4 9" xfId="52766" xr:uid="{00000000-0005-0000-0000-000027CE0000}"/>
    <cellStyle name="Vírgula 8 3 5" xfId="52767" xr:uid="{00000000-0005-0000-0000-000028CE0000}"/>
    <cellStyle name="Vírgula 8 3 5 10" xfId="52768" xr:uid="{00000000-0005-0000-0000-000029CE0000}"/>
    <cellStyle name="Vírgula 8 3 5 11" xfId="52769" xr:uid="{00000000-0005-0000-0000-00002ACE0000}"/>
    <cellStyle name="Vírgula 8 3 5 2" xfId="52770" xr:uid="{00000000-0005-0000-0000-00002BCE0000}"/>
    <cellStyle name="Vírgula 8 3 5 2 10" xfId="52771" xr:uid="{00000000-0005-0000-0000-00002CCE0000}"/>
    <cellStyle name="Vírgula 8 3 5 2 2" xfId="52772" xr:uid="{00000000-0005-0000-0000-00002DCE0000}"/>
    <cellStyle name="Vírgula 8 3 5 2 2 2" xfId="52773" xr:uid="{00000000-0005-0000-0000-00002ECE0000}"/>
    <cellStyle name="Vírgula 8 3 5 2 2 2 2" xfId="52774" xr:uid="{00000000-0005-0000-0000-00002FCE0000}"/>
    <cellStyle name="Vírgula 8 3 5 2 2 2 2 2" xfId="52775" xr:uid="{00000000-0005-0000-0000-000030CE0000}"/>
    <cellStyle name="Vírgula 8 3 5 2 2 2 2 3" xfId="52776" xr:uid="{00000000-0005-0000-0000-000031CE0000}"/>
    <cellStyle name="Vírgula 8 3 5 2 2 2 2 4" xfId="52777" xr:uid="{00000000-0005-0000-0000-000032CE0000}"/>
    <cellStyle name="Vírgula 8 3 5 2 2 2 3" xfId="52778" xr:uid="{00000000-0005-0000-0000-000033CE0000}"/>
    <cellStyle name="Vírgula 8 3 5 2 2 2 3 2" xfId="52779" xr:uid="{00000000-0005-0000-0000-000034CE0000}"/>
    <cellStyle name="Vírgula 8 3 5 2 2 2 3 3" xfId="52780" xr:uid="{00000000-0005-0000-0000-000035CE0000}"/>
    <cellStyle name="Vírgula 8 3 5 2 2 2 4" xfId="52781" xr:uid="{00000000-0005-0000-0000-000036CE0000}"/>
    <cellStyle name="Vírgula 8 3 5 2 2 2 5" xfId="52782" xr:uid="{00000000-0005-0000-0000-000037CE0000}"/>
    <cellStyle name="Vírgula 8 3 5 2 2 2 6" xfId="52783" xr:uid="{00000000-0005-0000-0000-000038CE0000}"/>
    <cellStyle name="Vírgula 8 3 5 2 2 3" xfId="52784" xr:uid="{00000000-0005-0000-0000-000039CE0000}"/>
    <cellStyle name="Vírgula 8 3 5 2 2 3 2" xfId="52785" xr:uid="{00000000-0005-0000-0000-00003ACE0000}"/>
    <cellStyle name="Vírgula 8 3 5 2 2 3 3" xfId="52786" xr:uid="{00000000-0005-0000-0000-00003BCE0000}"/>
    <cellStyle name="Vírgula 8 3 5 2 2 3 4" xfId="52787" xr:uid="{00000000-0005-0000-0000-00003CCE0000}"/>
    <cellStyle name="Vírgula 8 3 5 2 2 4" xfId="52788" xr:uid="{00000000-0005-0000-0000-00003DCE0000}"/>
    <cellStyle name="Vírgula 8 3 5 2 2 4 2" xfId="52789" xr:uid="{00000000-0005-0000-0000-00003ECE0000}"/>
    <cellStyle name="Vírgula 8 3 5 2 2 4 3" xfId="52790" xr:uid="{00000000-0005-0000-0000-00003FCE0000}"/>
    <cellStyle name="Vírgula 8 3 5 2 2 4 4" xfId="52791" xr:uid="{00000000-0005-0000-0000-000040CE0000}"/>
    <cellStyle name="Vírgula 8 3 5 2 2 5" xfId="52792" xr:uid="{00000000-0005-0000-0000-000041CE0000}"/>
    <cellStyle name="Vírgula 8 3 5 2 2 5 2" xfId="52793" xr:uid="{00000000-0005-0000-0000-000042CE0000}"/>
    <cellStyle name="Vírgula 8 3 5 2 2 5 3" xfId="52794" xr:uid="{00000000-0005-0000-0000-000043CE0000}"/>
    <cellStyle name="Vírgula 8 3 5 2 2 5 4" xfId="52795" xr:uid="{00000000-0005-0000-0000-000044CE0000}"/>
    <cellStyle name="Vírgula 8 3 5 2 2 6" xfId="52796" xr:uid="{00000000-0005-0000-0000-000045CE0000}"/>
    <cellStyle name="Vírgula 8 3 5 2 2 6 2" xfId="52797" xr:uid="{00000000-0005-0000-0000-000046CE0000}"/>
    <cellStyle name="Vírgula 8 3 5 2 2 6 3" xfId="52798" xr:uid="{00000000-0005-0000-0000-000047CE0000}"/>
    <cellStyle name="Vírgula 8 3 5 2 2 7" xfId="52799" xr:uid="{00000000-0005-0000-0000-000048CE0000}"/>
    <cellStyle name="Vírgula 8 3 5 2 2 8" xfId="52800" xr:uid="{00000000-0005-0000-0000-000049CE0000}"/>
    <cellStyle name="Vírgula 8 3 5 2 2 9" xfId="52801" xr:uid="{00000000-0005-0000-0000-00004ACE0000}"/>
    <cellStyle name="Vírgula 8 3 5 2 3" xfId="52802" xr:uid="{00000000-0005-0000-0000-00004BCE0000}"/>
    <cellStyle name="Vírgula 8 3 5 2 3 2" xfId="52803" xr:uid="{00000000-0005-0000-0000-00004CCE0000}"/>
    <cellStyle name="Vírgula 8 3 5 2 3 2 2" xfId="52804" xr:uid="{00000000-0005-0000-0000-00004DCE0000}"/>
    <cellStyle name="Vírgula 8 3 5 2 3 2 3" xfId="52805" xr:uid="{00000000-0005-0000-0000-00004ECE0000}"/>
    <cellStyle name="Vírgula 8 3 5 2 3 2 4" xfId="52806" xr:uid="{00000000-0005-0000-0000-00004FCE0000}"/>
    <cellStyle name="Vírgula 8 3 5 2 3 3" xfId="52807" xr:uid="{00000000-0005-0000-0000-000050CE0000}"/>
    <cellStyle name="Vírgula 8 3 5 2 3 3 2" xfId="52808" xr:uid="{00000000-0005-0000-0000-000051CE0000}"/>
    <cellStyle name="Vírgula 8 3 5 2 3 3 3" xfId="52809" xr:uid="{00000000-0005-0000-0000-000052CE0000}"/>
    <cellStyle name="Vírgula 8 3 5 2 3 4" xfId="52810" xr:uid="{00000000-0005-0000-0000-000053CE0000}"/>
    <cellStyle name="Vírgula 8 3 5 2 3 5" xfId="52811" xr:uid="{00000000-0005-0000-0000-000054CE0000}"/>
    <cellStyle name="Vírgula 8 3 5 2 3 6" xfId="52812" xr:uid="{00000000-0005-0000-0000-000055CE0000}"/>
    <cellStyle name="Vírgula 8 3 5 2 4" xfId="52813" xr:uid="{00000000-0005-0000-0000-000056CE0000}"/>
    <cellStyle name="Vírgula 8 3 5 2 4 2" xfId="52814" xr:uid="{00000000-0005-0000-0000-000057CE0000}"/>
    <cellStyle name="Vírgula 8 3 5 2 4 3" xfId="52815" xr:uid="{00000000-0005-0000-0000-000058CE0000}"/>
    <cellStyle name="Vírgula 8 3 5 2 4 4" xfId="52816" xr:uid="{00000000-0005-0000-0000-000059CE0000}"/>
    <cellStyle name="Vírgula 8 3 5 2 5" xfId="52817" xr:uid="{00000000-0005-0000-0000-00005ACE0000}"/>
    <cellStyle name="Vírgula 8 3 5 2 5 2" xfId="52818" xr:uid="{00000000-0005-0000-0000-00005BCE0000}"/>
    <cellStyle name="Vírgula 8 3 5 2 5 3" xfId="52819" xr:uid="{00000000-0005-0000-0000-00005CCE0000}"/>
    <cellStyle name="Vírgula 8 3 5 2 5 4" xfId="52820" xr:uid="{00000000-0005-0000-0000-00005DCE0000}"/>
    <cellStyle name="Vírgula 8 3 5 2 6" xfId="52821" xr:uid="{00000000-0005-0000-0000-00005ECE0000}"/>
    <cellStyle name="Vírgula 8 3 5 2 6 2" xfId="52822" xr:uid="{00000000-0005-0000-0000-00005FCE0000}"/>
    <cellStyle name="Vírgula 8 3 5 2 6 3" xfId="52823" xr:uid="{00000000-0005-0000-0000-000060CE0000}"/>
    <cellStyle name="Vírgula 8 3 5 2 6 4" xfId="52824" xr:uid="{00000000-0005-0000-0000-000061CE0000}"/>
    <cellStyle name="Vírgula 8 3 5 2 7" xfId="52825" xr:uid="{00000000-0005-0000-0000-000062CE0000}"/>
    <cellStyle name="Vírgula 8 3 5 2 7 2" xfId="52826" xr:uid="{00000000-0005-0000-0000-000063CE0000}"/>
    <cellStyle name="Vírgula 8 3 5 2 7 3" xfId="52827" xr:uid="{00000000-0005-0000-0000-000064CE0000}"/>
    <cellStyle name="Vírgula 8 3 5 2 8" xfId="52828" xr:uid="{00000000-0005-0000-0000-000065CE0000}"/>
    <cellStyle name="Vírgula 8 3 5 2 9" xfId="52829" xr:uid="{00000000-0005-0000-0000-000066CE0000}"/>
    <cellStyle name="Vírgula 8 3 5 3" xfId="52830" xr:uid="{00000000-0005-0000-0000-000067CE0000}"/>
    <cellStyle name="Vírgula 8 3 5 3 2" xfId="52831" xr:uid="{00000000-0005-0000-0000-000068CE0000}"/>
    <cellStyle name="Vírgula 8 3 5 3 2 2" xfId="52832" xr:uid="{00000000-0005-0000-0000-000069CE0000}"/>
    <cellStyle name="Vírgula 8 3 5 3 2 2 2" xfId="52833" xr:uid="{00000000-0005-0000-0000-00006ACE0000}"/>
    <cellStyle name="Vírgula 8 3 5 3 2 2 3" xfId="52834" xr:uid="{00000000-0005-0000-0000-00006BCE0000}"/>
    <cellStyle name="Vírgula 8 3 5 3 2 2 4" xfId="52835" xr:uid="{00000000-0005-0000-0000-00006CCE0000}"/>
    <cellStyle name="Vírgula 8 3 5 3 2 3" xfId="52836" xr:uid="{00000000-0005-0000-0000-00006DCE0000}"/>
    <cellStyle name="Vírgula 8 3 5 3 2 3 2" xfId="52837" xr:uid="{00000000-0005-0000-0000-00006ECE0000}"/>
    <cellStyle name="Vírgula 8 3 5 3 2 3 3" xfId="52838" xr:uid="{00000000-0005-0000-0000-00006FCE0000}"/>
    <cellStyle name="Vírgula 8 3 5 3 2 4" xfId="52839" xr:uid="{00000000-0005-0000-0000-000070CE0000}"/>
    <cellStyle name="Vírgula 8 3 5 3 2 5" xfId="52840" xr:uid="{00000000-0005-0000-0000-000071CE0000}"/>
    <cellStyle name="Vírgula 8 3 5 3 2 6" xfId="52841" xr:uid="{00000000-0005-0000-0000-000072CE0000}"/>
    <cellStyle name="Vírgula 8 3 5 3 3" xfId="52842" xr:uid="{00000000-0005-0000-0000-000073CE0000}"/>
    <cellStyle name="Vírgula 8 3 5 3 3 2" xfId="52843" xr:uid="{00000000-0005-0000-0000-000074CE0000}"/>
    <cellStyle name="Vírgula 8 3 5 3 3 3" xfId="52844" xr:uid="{00000000-0005-0000-0000-000075CE0000}"/>
    <cellStyle name="Vírgula 8 3 5 3 3 4" xfId="52845" xr:uid="{00000000-0005-0000-0000-000076CE0000}"/>
    <cellStyle name="Vírgula 8 3 5 3 4" xfId="52846" xr:uid="{00000000-0005-0000-0000-000077CE0000}"/>
    <cellStyle name="Vírgula 8 3 5 3 4 2" xfId="52847" xr:uid="{00000000-0005-0000-0000-000078CE0000}"/>
    <cellStyle name="Vírgula 8 3 5 3 4 3" xfId="52848" xr:uid="{00000000-0005-0000-0000-000079CE0000}"/>
    <cellStyle name="Vírgula 8 3 5 3 4 4" xfId="52849" xr:uid="{00000000-0005-0000-0000-00007ACE0000}"/>
    <cellStyle name="Vírgula 8 3 5 3 5" xfId="52850" xr:uid="{00000000-0005-0000-0000-00007BCE0000}"/>
    <cellStyle name="Vírgula 8 3 5 3 5 2" xfId="52851" xr:uid="{00000000-0005-0000-0000-00007CCE0000}"/>
    <cellStyle name="Vírgula 8 3 5 3 5 3" xfId="52852" xr:uid="{00000000-0005-0000-0000-00007DCE0000}"/>
    <cellStyle name="Vírgula 8 3 5 3 5 4" xfId="52853" xr:uid="{00000000-0005-0000-0000-00007ECE0000}"/>
    <cellStyle name="Vírgula 8 3 5 3 6" xfId="52854" xr:uid="{00000000-0005-0000-0000-00007FCE0000}"/>
    <cellStyle name="Vírgula 8 3 5 3 6 2" xfId="52855" xr:uid="{00000000-0005-0000-0000-000080CE0000}"/>
    <cellStyle name="Vírgula 8 3 5 3 6 3" xfId="52856" xr:uid="{00000000-0005-0000-0000-000081CE0000}"/>
    <cellStyle name="Vírgula 8 3 5 3 7" xfId="52857" xr:uid="{00000000-0005-0000-0000-000082CE0000}"/>
    <cellStyle name="Vírgula 8 3 5 3 8" xfId="52858" xr:uid="{00000000-0005-0000-0000-000083CE0000}"/>
    <cellStyle name="Vírgula 8 3 5 3 9" xfId="52859" xr:uid="{00000000-0005-0000-0000-000084CE0000}"/>
    <cellStyle name="Vírgula 8 3 5 4" xfId="52860" xr:uid="{00000000-0005-0000-0000-000085CE0000}"/>
    <cellStyle name="Vírgula 8 3 5 4 2" xfId="52861" xr:uid="{00000000-0005-0000-0000-000086CE0000}"/>
    <cellStyle name="Vírgula 8 3 5 4 2 2" xfId="52862" xr:uid="{00000000-0005-0000-0000-000087CE0000}"/>
    <cellStyle name="Vírgula 8 3 5 4 2 3" xfId="52863" xr:uid="{00000000-0005-0000-0000-000088CE0000}"/>
    <cellStyle name="Vírgula 8 3 5 4 2 4" xfId="52864" xr:uid="{00000000-0005-0000-0000-000089CE0000}"/>
    <cellStyle name="Vírgula 8 3 5 4 3" xfId="52865" xr:uid="{00000000-0005-0000-0000-00008ACE0000}"/>
    <cellStyle name="Vírgula 8 3 5 4 3 2" xfId="52866" xr:uid="{00000000-0005-0000-0000-00008BCE0000}"/>
    <cellStyle name="Vírgula 8 3 5 4 3 3" xfId="52867" xr:uid="{00000000-0005-0000-0000-00008CCE0000}"/>
    <cellStyle name="Vírgula 8 3 5 4 4" xfId="52868" xr:uid="{00000000-0005-0000-0000-00008DCE0000}"/>
    <cellStyle name="Vírgula 8 3 5 4 5" xfId="52869" xr:uid="{00000000-0005-0000-0000-00008ECE0000}"/>
    <cellStyle name="Vírgula 8 3 5 4 6" xfId="52870" xr:uid="{00000000-0005-0000-0000-00008FCE0000}"/>
    <cellStyle name="Vírgula 8 3 5 5" xfId="52871" xr:uid="{00000000-0005-0000-0000-000090CE0000}"/>
    <cellStyle name="Vírgula 8 3 5 5 2" xfId="52872" xr:uid="{00000000-0005-0000-0000-000091CE0000}"/>
    <cellStyle name="Vírgula 8 3 5 5 3" xfId="52873" xr:uid="{00000000-0005-0000-0000-000092CE0000}"/>
    <cellStyle name="Vírgula 8 3 5 5 4" xfId="52874" xr:uid="{00000000-0005-0000-0000-000093CE0000}"/>
    <cellStyle name="Vírgula 8 3 5 6" xfId="52875" xr:uid="{00000000-0005-0000-0000-000094CE0000}"/>
    <cellStyle name="Vírgula 8 3 5 6 2" xfId="52876" xr:uid="{00000000-0005-0000-0000-000095CE0000}"/>
    <cellStyle name="Vírgula 8 3 5 6 3" xfId="52877" xr:uid="{00000000-0005-0000-0000-000096CE0000}"/>
    <cellStyle name="Vírgula 8 3 5 6 4" xfId="52878" xr:uid="{00000000-0005-0000-0000-000097CE0000}"/>
    <cellStyle name="Vírgula 8 3 5 7" xfId="52879" xr:uid="{00000000-0005-0000-0000-000098CE0000}"/>
    <cellStyle name="Vírgula 8 3 5 7 2" xfId="52880" xr:uid="{00000000-0005-0000-0000-000099CE0000}"/>
    <cellStyle name="Vírgula 8 3 5 7 3" xfId="52881" xr:uid="{00000000-0005-0000-0000-00009ACE0000}"/>
    <cellStyle name="Vírgula 8 3 5 7 4" xfId="52882" xr:uid="{00000000-0005-0000-0000-00009BCE0000}"/>
    <cellStyle name="Vírgula 8 3 5 8" xfId="52883" xr:uid="{00000000-0005-0000-0000-00009CCE0000}"/>
    <cellStyle name="Vírgula 8 3 5 8 2" xfId="52884" xr:uid="{00000000-0005-0000-0000-00009DCE0000}"/>
    <cellStyle name="Vírgula 8 3 5 8 3" xfId="52885" xr:uid="{00000000-0005-0000-0000-00009ECE0000}"/>
    <cellStyle name="Vírgula 8 3 5 9" xfId="52886" xr:uid="{00000000-0005-0000-0000-00009FCE0000}"/>
    <cellStyle name="Vírgula 8 3 6" xfId="52887" xr:uid="{00000000-0005-0000-0000-0000A0CE0000}"/>
    <cellStyle name="Vírgula 8 3 6 10" xfId="52888" xr:uid="{00000000-0005-0000-0000-0000A1CE0000}"/>
    <cellStyle name="Vírgula 8 3 6 11" xfId="52889" xr:uid="{00000000-0005-0000-0000-0000A2CE0000}"/>
    <cellStyle name="Vírgula 8 3 6 2" xfId="52890" xr:uid="{00000000-0005-0000-0000-0000A3CE0000}"/>
    <cellStyle name="Vírgula 8 3 6 2 10" xfId="52891" xr:uid="{00000000-0005-0000-0000-0000A4CE0000}"/>
    <cellStyle name="Vírgula 8 3 6 2 2" xfId="52892" xr:uid="{00000000-0005-0000-0000-0000A5CE0000}"/>
    <cellStyle name="Vírgula 8 3 6 2 2 2" xfId="52893" xr:uid="{00000000-0005-0000-0000-0000A6CE0000}"/>
    <cellStyle name="Vírgula 8 3 6 2 2 2 2" xfId="52894" xr:uid="{00000000-0005-0000-0000-0000A7CE0000}"/>
    <cellStyle name="Vírgula 8 3 6 2 2 2 2 2" xfId="52895" xr:uid="{00000000-0005-0000-0000-0000A8CE0000}"/>
    <cellStyle name="Vírgula 8 3 6 2 2 2 2 3" xfId="52896" xr:uid="{00000000-0005-0000-0000-0000A9CE0000}"/>
    <cellStyle name="Vírgula 8 3 6 2 2 2 2 4" xfId="52897" xr:uid="{00000000-0005-0000-0000-0000AACE0000}"/>
    <cellStyle name="Vírgula 8 3 6 2 2 2 3" xfId="52898" xr:uid="{00000000-0005-0000-0000-0000ABCE0000}"/>
    <cellStyle name="Vírgula 8 3 6 2 2 2 3 2" xfId="52899" xr:uid="{00000000-0005-0000-0000-0000ACCE0000}"/>
    <cellStyle name="Vírgula 8 3 6 2 2 2 3 3" xfId="52900" xr:uid="{00000000-0005-0000-0000-0000ADCE0000}"/>
    <cellStyle name="Vírgula 8 3 6 2 2 2 4" xfId="52901" xr:uid="{00000000-0005-0000-0000-0000AECE0000}"/>
    <cellStyle name="Vírgula 8 3 6 2 2 2 5" xfId="52902" xr:uid="{00000000-0005-0000-0000-0000AFCE0000}"/>
    <cellStyle name="Vírgula 8 3 6 2 2 2 6" xfId="52903" xr:uid="{00000000-0005-0000-0000-0000B0CE0000}"/>
    <cellStyle name="Vírgula 8 3 6 2 2 3" xfId="52904" xr:uid="{00000000-0005-0000-0000-0000B1CE0000}"/>
    <cellStyle name="Vírgula 8 3 6 2 2 3 2" xfId="52905" xr:uid="{00000000-0005-0000-0000-0000B2CE0000}"/>
    <cellStyle name="Vírgula 8 3 6 2 2 3 3" xfId="52906" xr:uid="{00000000-0005-0000-0000-0000B3CE0000}"/>
    <cellStyle name="Vírgula 8 3 6 2 2 3 4" xfId="52907" xr:uid="{00000000-0005-0000-0000-0000B4CE0000}"/>
    <cellStyle name="Vírgula 8 3 6 2 2 4" xfId="52908" xr:uid="{00000000-0005-0000-0000-0000B5CE0000}"/>
    <cellStyle name="Vírgula 8 3 6 2 2 4 2" xfId="52909" xr:uid="{00000000-0005-0000-0000-0000B6CE0000}"/>
    <cellStyle name="Vírgula 8 3 6 2 2 4 3" xfId="52910" xr:uid="{00000000-0005-0000-0000-0000B7CE0000}"/>
    <cellStyle name="Vírgula 8 3 6 2 2 4 4" xfId="52911" xr:uid="{00000000-0005-0000-0000-0000B8CE0000}"/>
    <cellStyle name="Vírgula 8 3 6 2 2 5" xfId="52912" xr:uid="{00000000-0005-0000-0000-0000B9CE0000}"/>
    <cellStyle name="Vírgula 8 3 6 2 2 5 2" xfId="52913" xr:uid="{00000000-0005-0000-0000-0000BACE0000}"/>
    <cellStyle name="Vírgula 8 3 6 2 2 5 3" xfId="52914" xr:uid="{00000000-0005-0000-0000-0000BBCE0000}"/>
    <cellStyle name="Vírgula 8 3 6 2 2 5 4" xfId="52915" xr:uid="{00000000-0005-0000-0000-0000BCCE0000}"/>
    <cellStyle name="Vírgula 8 3 6 2 2 6" xfId="52916" xr:uid="{00000000-0005-0000-0000-0000BDCE0000}"/>
    <cellStyle name="Vírgula 8 3 6 2 2 6 2" xfId="52917" xr:uid="{00000000-0005-0000-0000-0000BECE0000}"/>
    <cellStyle name="Vírgula 8 3 6 2 2 6 3" xfId="52918" xr:uid="{00000000-0005-0000-0000-0000BFCE0000}"/>
    <cellStyle name="Vírgula 8 3 6 2 2 7" xfId="52919" xr:uid="{00000000-0005-0000-0000-0000C0CE0000}"/>
    <cellStyle name="Vírgula 8 3 6 2 2 8" xfId="52920" xr:uid="{00000000-0005-0000-0000-0000C1CE0000}"/>
    <cellStyle name="Vírgula 8 3 6 2 2 9" xfId="52921" xr:uid="{00000000-0005-0000-0000-0000C2CE0000}"/>
    <cellStyle name="Vírgula 8 3 6 2 3" xfId="52922" xr:uid="{00000000-0005-0000-0000-0000C3CE0000}"/>
    <cellStyle name="Vírgula 8 3 6 2 3 2" xfId="52923" xr:uid="{00000000-0005-0000-0000-0000C4CE0000}"/>
    <cellStyle name="Vírgula 8 3 6 2 3 2 2" xfId="52924" xr:uid="{00000000-0005-0000-0000-0000C5CE0000}"/>
    <cellStyle name="Vírgula 8 3 6 2 3 2 3" xfId="52925" xr:uid="{00000000-0005-0000-0000-0000C6CE0000}"/>
    <cellStyle name="Vírgula 8 3 6 2 3 2 4" xfId="52926" xr:uid="{00000000-0005-0000-0000-0000C7CE0000}"/>
    <cellStyle name="Vírgula 8 3 6 2 3 3" xfId="52927" xr:uid="{00000000-0005-0000-0000-0000C8CE0000}"/>
    <cellStyle name="Vírgula 8 3 6 2 3 3 2" xfId="52928" xr:uid="{00000000-0005-0000-0000-0000C9CE0000}"/>
    <cellStyle name="Vírgula 8 3 6 2 3 3 3" xfId="52929" xr:uid="{00000000-0005-0000-0000-0000CACE0000}"/>
    <cellStyle name="Vírgula 8 3 6 2 3 4" xfId="52930" xr:uid="{00000000-0005-0000-0000-0000CBCE0000}"/>
    <cellStyle name="Vírgula 8 3 6 2 3 5" xfId="52931" xr:uid="{00000000-0005-0000-0000-0000CCCE0000}"/>
    <cellStyle name="Vírgula 8 3 6 2 3 6" xfId="52932" xr:uid="{00000000-0005-0000-0000-0000CDCE0000}"/>
    <cellStyle name="Vírgula 8 3 6 2 4" xfId="52933" xr:uid="{00000000-0005-0000-0000-0000CECE0000}"/>
    <cellStyle name="Vírgula 8 3 6 2 4 2" xfId="52934" xr:uid="{00000000-0005-0000-0000-0000CFCE0000}"/>
    <cellStyle name="Vírgula 8 3 6 2 4 3" xfId="52935" xr:uid="{00000000-0005-0000-0000-0000D0CE0000}"/>
    <cellStyle name="Vírgula 8 3 6 2 4 4" xfId="52936" xr:uid="{00000000-0005-0000-0000-0000D1CE0000}"/>
    <cellStyle name="Vírgula 8 3 6 2 5" xfId="52937" xr:uid="{00000000-0005-0000-0000-0000D2CE0000}"/>
    <cellStyle name="Vírgula 8 3 6 2 5 2" xfId="52938" xr:uid="{00000000-0005-0000-0000-0000D3CE0000}"/>
    <cellStyle name="Vírgula 8 3 6 2 5 3" xfId="52939" xr:uid="{00000000-0005-0000-0000-0000D4CE0000}"/>
    <cellStyle name="Vírgula 8 3 6 2 5 4" xfId="52940" xr:uid="{00000000-0005-0000-0000-0000D5CE0000}"/>
    <cellStyle name="Vírgula 8 3 6 2 6" xfId="52941" xr:uid="{00000000-0005-0000-0000-0000D6CE0000}"/>
    <cellStyle name="Vírgula 8 3 6 2 6 2" xfId="52942" xr:uid="{00000000-0005-0000-0000-0000D7CE0000}"/>
    <cellStyle name="Vírgula 8 3 6 2 6 3" xfId="52943" xr:uid="{00000000-0005-0000-0000-0000D8CE0000}"/>
    <cellStyle name="Vírgula 8 3 6 2 6 4" xfId="52944" xr:uid="{00000000-0005-0000-0000-0000D9CE0000}"/>
    <cellStyle name="Vírgula 8 3 6 2 7" xfId="52945" xr:uid="{00000000-0005-0000-0000-0000DACE0000}"/>
    <cellStyle name="Vírgula 8 3 6 2 7 2" xfId="52946" xr:uid="{00000000-0005-0000-0000-0000DBCE0000}"/>
    <cellStyle name="Vírgula 8 3 6 2 7 3" xfId="52947" xr:uid="{00000000-0005-0000-0000-0000DCCE0000}"/>
    <cellStyle name="Vírgula 8 3 6 2 8" xfId="52948" xr:uid="{00000000-0005-0000-0000-0000DDCE0000}"/>
    <cellStyle name="Vírgula 8 3 6 2 9" xfId="52949" xr:uid="{00000000-0005-0000-0000-0000DECE0000}"/>
    <cellStyle name="Vírgula 8 3 6 3" xfId="52950" xr:uid="{00000000-0005-0000-0000-0000DFCE0000}"/>
    <cellStyle name="Vírgula 8 3 6 3 2" xfId="52951" xr:uid="{00000000-0005-0000-0000-0000E0CE0000}"/>
    <cellStyle name="Vírgula 8 3 6 3 2 2" xfId="52952" xr:uid="{00000000-0005-0000-0000-0000E1CE0000}"/>
    <cellStyle name="Vírgula 8 3 6 3 2 2 2" xfId="52953" xr:uid="{00000000-0005-0000-0000-0000E2CE0000}"/>
    <cellStyle name="Vírgula 8 3 6 3 2 2 3" xfId="52954" xr:uid="{00000000-0005-0000-0000-0000E3CE0000}"/>
    <cellStyle name="Vírgula 8 3 6 3 2 2 4" xfId="52955" xr:uid="{00000000-0005-0000-0000-0000E4CE0000}"/>
    <cellStyle name="Vírgula 8 3 6 3 2 3" xfId="52956" xr:uid="{00000000-0005-0000-0000-0000E5CE0000}"/>
    <cellStyle name="Vírgula 8 3 6 3 2 3 2" xfId="52957" xr:uid="{00000000-0005-0000-0000-0000E6CE0000}"/>
    <cellStyle name="Vírgula 8 3 6 3 2 3 3" xfId="52958" xr:uid="{00000000-0005-0000-0000-0000E7CE0000}"/>
    <cellStyle name="Vírgula 8 3 6 3 2 4" xfId="52959" xr:uid="{00000000-0005-0000-0000-0000E8CE0000}"/>
    <cellStyle name="Vírgula 8 3 6 3 2 5" xfId="52960" xr:uid="{00000000-0005-0000-0000-0000E9CE0000}"/>
    <cellStyle name="Vírgula 8 3 6 3 2 6" xfId="52961" xr:uid="{00000000-0005-0000-0000-0000EACE0000}"/>
    <cellStyle name="Vírgula 8 3 6 3 3" xfId="52962" xr:uid="{00000000-0005-0000-0000-0000EBCE0000}"/>
    <cellStyle name="Vírgula 8 3 6 3 3 2" xfId="52963" xr:uid="{00000000-0005-0000-0000-0000ECCE0000}"/>
    <cellStyle name="Vírgula 8 3 6 3 3 3" xfId="52964" xr:uid="{00000000-0005-0000-0000-0000EDCE0000}"/>
    <cellStyle name="Vírgula 8 3 6 3 3 4" xfId="52965" xr:uid="{00000000-0005-0000-0000-0000EECE0000}"/>
    <cellStyle name="Vírgula 8 3 6 3 4" xfId="52966" xr:uid="{00000000-0005-0000-0000-0000EFCE0000}"/>
    <cellStyle name="Vírgula 8 3 6 3 4 2" xfId="52967" xr:uid="{00000000-0005-0000-0000-0000F0CE0000}"/>
    <cellStyle name="Vírgula 8 3 6 3 4 3" xfId="52968" xr:uid="{00000000-0005-0000-0000-0000F1CE0000}"/>
    <cellStyle name="Vírgula 8 3 6 3 4 4" xfId="52969" xr:uid="{00000000-0005-0000-0000-0000F2CE0000}"/>
    <cellStyle name="Vírgula 8 3 6 3 5" xfId="52970" xr:uid="{00000000-0005-0000-0000-0000F3CE0000}"/>
    <cellStyle name="Vírgula 8 3 6 3 5 2" xfId="52971" xr:uid="{00000000-0005-0000-0000-0000F4CE0000}"/>
    <cellStyle name="Vírgula 8 3 6 3 5 3" xfId="52972" xr:uid="{00000000-0005-0000-0000-0000F5CE0000}"/>
    <cellStyle name="Vírgula 8 3 6 3 5 4" xfId="52973" xr:uid="{00000000-0005-0000-0000-0000F6CE0000}"/>
    <cellStyle name="Vírgula 8 3 6 3 6" xfId="52974" xr:uid="{00000000-0005-0000-0000-0000F7CE0000}"/>
    <cellStyle name="Vírgula 8 3 6 3 6 2" xfId="52975" xr:uid="{00000000-0005-0000-0000-0000F8CE0000}"/>
    <cellStyle name="Vírgula 8 3 6 3 6 3" xfId="52976" xr:uid="{00000000-0005-0000-0000-0000F9CE0000}"/>
    <cellStyle name="Vírgula 8 3 6 3 7" xfId="52977" xr:uid="{00000000-0005-0000-0000-0000FACE0000}"/>
    <cellStyle name="Vírgula 8 3 6 3 8" xfId="52978" xr:uid="{00000000-0005-0000-0000-0000FBCE0000}"/>
    <cellStyle name="Vírgula 8 3 6 3 9" xfId="52979" xr:uid="{00000000-0005-0000-0000-0000FCCE0000}"/>
    <cellStyle name="Vírgula 8 3 6 4" xfId="52980" xr:uid="{00000000-0005-0000-0000-0000FDCE0000}"/>
    <cellStyle name="Vírgula 8 3 6 4 2" xfId="52981" xr:uid="{00000000-0005-0000-0000-0000FECE0000}"/>
    <cellStyle name="Vírgula 8 3 6 4 2 2" xfId="52982" xr:uid="{00000000-0005-0000-0000-0000FFCE0000}"/>
    <cellStyle name="Vírgula 8 3 6 4 2 3" xfId="52983" xr:uid="{00000000-0005-0000-0000-000000CF0000}"/>
    <cellStyle name="Vírgula 8 3 6 4 2 4" xfId="52984" xr:uid="{00000000-0005-0000-0000-000001CF0000}"/>
    <cellStyle name="Vírgula 8 3 6 4 3" xfId="52985" xr:uid="{00000000-0005-0000-0000-000002CF0000}"/>
    <cellStyle name="Vírgula 8 3 6 4 3 2" xfId="52986" xr:uid="{00000000-0005-0000-0000-000003CF0000}"/>
    <cellStyle name="Vírgula 8 3 6 4 3 3" xfId="52987" xr:uid="{00000000-0005-0000-0000-000004CF0000}"/>
    <cellStyle name="Vírgula 8 3 6 4 4" xfId="52988" xr:uid="{00000000-0005-0000-0000-000005CF0000}"/>
    <cellStyle name="Vírgula 8 3 6 4 5" xfId="52989" xr:uid="{00000000-0005-0000-0000-000006CF0000}"/>
    <cellStyle name="Vírgula 8 3 6 4 6" xfId="52990" xr:uid="{00000000-0005-0000-0000-000007CF0000}"/>
    <cellStyle name="Vírgula 8 3 6 5" xfId="52991" xr:uid="{00000000-0005-0000-0000-000008CF0000}"/>
    <cellStyle name="Vírgula 8 3 6 5 2" xfId="52992" xr:uid="{00000000-0005-0000-0000-000009CF0000}"/>
    <cellStyle name="Vírgula 8 3 6 5 3" xfId="52993" xr:uid="{00000000-0005-0000-0000-00000ACF0000}"/>
    <cellStyle name="Vírgula 8 3 6 5 4" xfId="52994" xr:uid="{00000000-0005-0000-0000-00000BCF0000}"/>
    <cellStyle name="Vírgula 8 3 6 6" xfId="52995" xr:uid="{00000000-0005-0000-0000-00000CCF0000}"/>
    <cellStyle name="Vírgula 8 3 6 6 2" xfId="52996" xr:uid="{00000000-0005-0000-0000-00000DCF0000}"/>
    <cellStyle name="Vírgula 8 3 6 6 3" xfId="52997" xr:uid="{00000000-0005-0000-0000-00000ECF0000}"/>
    <cellStyle name="Vírgula 8 3 6 6 4" xfId="52998" xr:uid="{00000000-0005-0000-0000-00000FCF0000}"/>
    <cellStyle name="Vírgula 8 3 6 7" xfId="52999" xr:uid="{00000000-0005-0000-0000-000010CF0000}"/>
    <cellStyle name="Vírgula 8 3 6 7 2" xfId="53000" xr:uid="{00000000-0005-0000-0000-000011CF0000}"/>
    <cellStyle name="Vírgula 8 3 6 7 3" xfId="53001" xr:uid="{00000000-0005-0000-0000-000012CF0000}"/>
    <cellStyle name="Vírgula 8 3 6 7 4" xfId="53002" xr:uid="{00000000-0005-0000-0000-000013CF0000}"/>
    <cellStyle name="Vírgula 8 3 6 8" xfId="53003" xr:uid="{00000000-0005-0000-0000-000014CF0000}"/>
    <cellStyle name="Vírgula 8 3 6 8 2" xfId="53004" xr:uid="{00000000-0005-0000-0000-000015CF0000}"/>
    <cellStyle name="Vírgula 8 3 6 8 3" xfId="53005" xr:uid="{00000000-0005-0000-0000-000016CF0000}"/>
    <cellStyle name="Vírgula 8 3 6 9" xfId="53006" xr:uid="{00000000-0005-0000-0000-000017CF0000}"/>
    <cellStyle name="Vírgula 8 3 7" xfId="53007" xr:uid="{00000000-0005-0000-0000-000018CF0000}"/>
    <cellStyle name="Vírgula 8 3 7 10" xfId="53008" xr:uid="{00000000-0005-0000-0000-000019CF0000}"/>
    <cellStyle name="Vírgula 8 3 7 2" xfId="53009" xr:uid="{00000000-0005-0000-0000-00001ACF0000}"/>
    <cellStyle name="Vírgula 8 3 7 2 2" xfId="53010" xr:uid="{00000000-0005-0000-0000-00001BCF0000}"/>
    <cellStyle name="Vírgula 8 3 7 2 2 2" xfId="53011" xr:uid="{00000000-0005-0000-0000-00001CCF0000}"/>
    <cellStyle name="Vírgula 8 3 7 2 2 2 2" xfId="53012" xr:uid="{00000000-0005-0000-0000-00001DCF0000}"/>
    <cellStyle name="Vírgula 8 3 7 2 2 2 3" xfId="53013" xr:uid="{00000000-0005-0000-0000-00001ECF0000}"/>
    <cellStyle name="Vírgula 8 3 7 2 2 2 4" xfId="53014" xr:uid="{00000000-0005-0000-0000-00001FCF0000}"/>
    <cellStyle name="Vírgula 8 3 7 2 2 3" xfId="53015" xr:uid="{00000000-0005-0000-0000-000020CF0000}"/>
    <cellStyle name="Vírgula 8 3 7 2 2 3 2" xfId="53016" xr:uid="{00000000-0005-0000-0000-000021CF0000}"/>
    <cellStyle name="Vírgula 8 3 7 2 2 3 3" xfId="53017" xr:uid="{00000000-0005-0000-0000-000022CF0000}"/>
    <cellStyle name="Vírgula 8 3 7 2 2 4" xfId="53018" xr:uid="{00000000-0005-0000-0000-000023CF0000}"/>
    <cellStyle name="Vírgula 8 3 7 2 2 5" xfId="53019" xr:uid="{00000000-0005-0000-0000-000024CF0000}"/>
    <cellStyle name="Vírgula 8 3 7 2 2 6" xfId="53020" xr:uid="{00000000-0005-0000-0000-000025CF0000}"/>
    <cellStyle name="Vírgula 8 3 7 2 3" xfId="53021" xr:uid="{00000000-0005-0000-0000-000026CF0000}"/>
    <cellStyle name="Vírgula 8 3 7 2 3 2" xfId="53022" xr:uid="{00000000-0005-0000-0000-000027CF0000}"/>
    <cellStyle name="Vírgula 8 3 7 2 3 3" xfId="53023" xr:uid="{00000000-0005-0000-0000-000028CF0000}"/>
    <cellStyle name="Vírgula 8 3 7 2 3 4" xfId="53024" xr:uid="{00000000-0005-0000-0000-000029CF0000}"/>
    <cellStyle name="Vírgula 8 3 7 2 4" xfId="53025" xr:uid="{00000000-0005-0000-0000-00002ACF0000}"/>
    <cellStyle name="Vírgula 8 3 7 2 4 2" xfId="53026" xr:uid="{00000000-0005-0000-0000-00002BCF0000}"/>
    <cellStyle name="Vírgula 8 3 7 2 4 3" xfId="53027" xr:uid="{00000000-0005-0000-0000-00002CCF0000}"/>
    <cellStyle name="Vírgula 8 3 7 2 4 4" xfId="53028" xr:uid="{00000000-0005-0000-0000-00002DCF0000}"/>
    <cellStyle name="Vírgula 8 3 7 2 5" xfId="53029" xr:uid="{00000000-0005-0000-0000-00002ECF0000}"/>
    <cellStyle name="Vírgula 8 3 7 2 5 2" xfId="53030" xr:uid="{00000000-0005-0000-0000-00002FCF0000}"/>
    <cellStyle name="Vírgula 8 3 7 2 5 3" xfId="53031" xr:uid="{00000000-0005-0000-0000-000030CF0000}"/>
    <cellStyle name="Vírgula 8 3 7 2 5 4" xfId="53032" xr:uid="{00000000-0005-0000-0000-000031CF0000}"/>
    <cellStyle name="Vírgula 8 3 7 2 6" xfId="53033" xr:uid="{00000000-0005-0000-0000-000032CF0000}"/>
    <cellStyle name="Vírgula 8 3 7 2 6 2" xfId="53034" xr:uid="{00000000-0005-0000-0000-000033CF0000}"/>
    <cellStyle name="Vírgula 8 3 7 2 6 3" xfId="53035" xr:uid="{00000000-0005-0000-0000-000034CF0000}"/>
    <cellStyle name="Vírgula 8 3 7 2 7" xfId="53036" xr:uid="{00000000-0005-0000-0000-000035CF0000}"/>
    <cellStyle name="Vírgula 8 3 7 2 8" xfId="53037" xr:uid="{00000000-0005-0000-0000-000036CF0000}"/>
    <cellStyle name="Vírgula 8 3 7 2 9" xfId="53038" xr:uid="{00000000-0005-0000-0000-000037CF0000}"/>
    <cellStyle name="Vírgula 8 3 7 3" xfId="53039" xr:uid="{00000000-0005-0000-0000-000038CF0000}"/>
    <cellStyle name="Vírgula 8 3 7 3 2" xfId="53040" xr:uid="{00000000-0005-0000-0000-000039CF0000}"/>
    <cellStyle name="Vírgula 8 3 7 3 2 2" xfId="53041" xr:uid="{00000000-0005-0000-0000-00003ACF0000}"/>
    <cellStyle name="Vírgula 8 3 7 3 2 3" xfId="53042" xr:uid="{00000000-0005-0000-0000-00003BCF0000}"/>
    <cellStyle name="Vírgula 8 3 7 3 2 4" xfId="53043" xr:uid="{00000000-0005-0000-0000-00003CCF0000}"/>
    <cellStyle name="Vírgula 8 3 7 3 3" xfId="53044" xr:uid="{00000000-0005-0000-0000-00003DCF0000}"/>
    <cellStyle name="Vírgula 8 3 7 3 3 2" xfId="53045" xr:uid="{00000000-0005-0000-0000-00003ECF0000}"/>
    <cellStyle name="Vírgula 8 3 7 3 3 3" xfId="53046" xr:uid="{00000000-0005-0000-0000-00003FCF0000}"/>
    <cellStyle name="Vírgula 8 3 7 3 4" xfId="53047" xr:uid="{00000000-0005-0000-0000-000040CF0000}"/>
    <cellStyle name="Vírgula 8 3 7 3 5" xfId="53048" xr:uid="{00000000-0005-0000-0000-000041CF0000}"/>
    <cellStyle name="Vírgula 8 3 7 3 6" xfId="53049" xr:uid="{00000000-0005-0000-0000-000042CF0000}"/>
    <cellStyle name="Vírgula 8 3 7 4" xfId="53050" xr:uid="{00000000-0005-0000-0000-000043CF0000}"/>
    <cellStyle name="Vírgula 8 3 7 4 2" xfId="53051" xr:uid="{00000000-0005-0000-0000-000044CF0000}"/>
    <cellStyle name="Vírgula 8 3 7 4 3" xfId="53052" xr:uid="{00000000-0005-0000-0000-000045CF0000}"/>
    <cellStyle name="Vírgula 8 3 7 4 4" xfId="53053" xr:uid="{00000000-0005-0000-0000-000046CF0000}"/>
    <cellStyle name="Vírgula 8 3 7 5" xfId="53054" xr:uid="{00000000-0005-0000-0000-000047CF0000}"/>
    <cellStyle name="Vírgula 8 3 7 5 2" xfId="53055" xr:uid="{00000000-0005-0000-0000-000048CF0000}"/>
    <cellStyle name="Vírgula 8 3 7 5 3" xfId="53056" xr:uid="{00000000-0005-0000-0000-000049CF0000}"/>
    <cellStyle name="Vírgula 8 3 7 5 4" xfId="53057" xr:uid="{00000000-0005-0000-0000-00004ACF0000}"/>
    <cellStyle name="Vírgula 8 3 7 6" xfId="53058" xr:uid="{00000000-0005-0000-0000-00004BCF0000}"/>
    <cellStyle name="Vírgula 8 3 7 6 2" xfId="53059" xr:uid="{00000000-0005-0000-0000-00004CCF0000}"/>
    <cellStyle name="Vírgula 8 3 7 6 3" xfId="53060" xr:uid="{00000000-0005-0000-0000-00004DCF0000}"/>
    <cellStyle name="Vírgula 8 3 7 6 4" xfId="53061" xr:uid="{00000000-0005-0000-0000-00004ECF0000}"/>
    <cellStyle name="Vírgula 8 3 7 7" xfId="53062" xr:uid="{00000000-0005-0000-0000-00004FCF0000}"/>
    <cellStyle name="Vírgula 8 3 7 7 2" xfId="53063" xr:uid="{00000000-0005-0000-0000-000050CF0000}"/>
    <cellStyle name="Vírgula 8 3 7 7 3" xfId="53064" xr:uid="{00000000-0005-0000-0000-000051CF0000}"/>
    <cellStyle name="Vírgula 8 3 7 8" xfId="53065" xr:uid="{00000000-0005-0000-0000-000052CF0000}"/>
    <cellStyle name="Vírgula 8 3 7 9" xfId="53066" xr:uid="{00000000-0005-0000-0000-000053CF0000}"/>
    <cellStyle name="Vírgula 8 3 8" xfId="53067" xr:uid="{00000000-0005-0000-0000-000054CF0000}"/>
    <cellStyle name="Vírgula 8 3 8 2" xfId="53068" xr:uid="{00000000-0005-0000-0000-000055CF0000}"/>
    <cellStyle name="Vírgula 8 3 8 2 2" xfId="53069" xr:uid="{00000000-0005-0000-0000-000056CF0000}"/>
    <cellStyle name="Vírgula 8 3 8 2 2 2" xfId="53070" xr:uid="{00000000-0005-0000-0000-000057CF0000}"/>
    <cellStyle name="Vírgula 8 3 8 2 2 3" xfId="53071" xr:uid="{00000000-0005-0000-0000-000058CF0000}"/>
    <cellStyle name="Vírgula 8 3 8 2 2 4" xfId="53072" xr:uid="{00000000-0005-0000-0000-000059CF0000}"/>
    <cellStyle name="Vírgula 8 3 8 2 3" xfId="53073" xr:uid="{00000000-0005-0000-0000-00005ACF0000}"/>
    <cellStyle name="Vírgula 8 3 8 2 3 2" xfId="53074" xr:uid="{00000000-0005-0000-0000-00005BCF0000}"/>
    <cellStyle name="Vírgula 8 3 8 2 3 3" xfId="53075" xr:uid="{00000000-0005-0000-0000-00005CCF0000}"/>
    <cellStyle name="Vírgula 8 3 8 2 4" xfId="53076" xr:uid="{00000000-0005-0000-0000-00005DCF0000}"/>
    <cellStyle name="Vírgula 8 3 8 2 5" xfId="53077" xr:uid="{00000000-0005-0000-0000-00005ECF0000}"/>
    <cellStyle name="Vírgula 8 3 8 2 6" xfId="53078" xr:uid="{00000000-0005-0000-0000-00005FCF0000}"/>
    <cellStyle name="Vírgula 8 3 8 3" xfId="53079" xr:uid="{00000000-0005-0000-0000-000060CF0000}"/>
    <cellStyle name="Vírgula 8 3 8 3 2" xfId="53080" xr:uid="{00000000-0005-0000-0000-000061CF0000}"/>
    <cellStyle name="Vírgula 8 3 8 3 3" xfId="53081" xr:uid="{00000000-0005-0000-0000-000062CF0000}"/>
    <cellStyle name="Vírgula 8 3 8 3 4" xfId="53082" xr:uid="{00000000-0005-0000-0000-000063CF0000}"/>
    <cellStyle name="Vírgula 8 3 8 4" xfId="53083" xr:uid="{00000000-0005-0000-0000-000064CF0000}"/>
    <cellStyle name="Vírgula 8 3 8 4 2" xfId="53084" xr:uid="{00000000-0005-0000-0000-000065CF0000}"/>
    <cellStyle name="Vírgula 8 3 8 4 3" xfId="53085" xr:uid="{00000000-0005-0000-0000-000066CF0000}"/>
    <cellStyle name="Vírgula 8 3 8 4 4" xfId="53086" xr:uid="{00000000-0005-0000-0000-000067CF0000}"/>
    <cellStyle name="Vírgula 8 3 8 5" xfId="53087" xr:uid="{00000000-0005-0000-0000-000068CF0000}"/>
    <cellStyle name="Vírgula 8 3 8 5 2" xfId="53088" xr:uid="{00000000-0005-0000-0000-000069CF0000}"/>
    <cellStyle name="Vírgula 8 3 8 5 3" xfId="53089" xr:uid="{00000000-0005-0000-0000-00006ACF0000}"/>
    <cellStyle name="Vírgula 8 3 8 5 4" xfId="53090" xr:uid="{00000000-0005-0000-0000-00006BCF0000}"/>
    <cellStyle name="Vírgula 8 3 8 6" xfId="53091" xr:uid="{00000000-0005-0000-0000-00006CCF0000}"/>
    <cellStyle name="Vírgula 8 3 8 6 2" xfId="53092" xr:uid="{00000000-0005-0000-0000-00006DCF0000}"/>
    <cellStyle name="Vírgula 8 3 8 6 3" xfId="53093" xr:uid="{00000000-0005-0000-0000-00006ECF0000}"/>
    <cellStyle name="Vírgula 8 3 8 7" xfId="53094" xr:uid="{00000000-0005-0000-0000-00006FCF0000}"/>
    <cellStyle name="Vírgula 8 3 8 8" xfId="53095" xr:uid="{00000000-0005-0000-0000-000070CF0000}"/>
    <cellStyle name="Vírgula 8 3 8 9" xfId="53096" xr:uid="{00000000-0005-0000-0000-000071CF0000}"/>
    <cellStyle name="Vírgula 8 3 9" xfId="53097" xr:uid="{00000000-0005-0000-0000-000072CF0000}"/>
    <cellStyle name="Vírgula 8 3 9 2" xfId="53098" xr:uid="{00000000-0005-0000-0000-000073CF0000}"/>
    <cellStyle name="Vírgula 8 3 9 2 2" xfId="53099" xr:uid="{00000000-0005-0000-0000-000074CF0000}"/>
    <cellStyle name="Vírgula 8 3 9 2 2 2" xfId="53100" xr:uid="{00000000-0005-0000-0000-000075CF0000}"/>
    <cellStyle name="Vírgula 8 3 9 2 2 3" xfId="53101" xr:uid="{00000000-0005-0000-0000-000076CF0000}"/>
    <cellStyle name="Vírgula 8 3 9 2 2 4" xfId="53102" xr:uid="{00000000-0005-0000-0000-000077CF0000}"/>
    <cellStyle name="Vírgula 8 3 9 2 3" xfId="53103" xr:uid="{00000000-0005-0000-0000-000078CF0000}"/>
    <cellStyle name="Vírgula 8 3 9 2 3 2" xfId="53104" xr:uid="{00000000-0005-0000-0000-000079CF0000}"/>
    <cellStyle name="Vírgula 8 3 9 2 3 3" xfId="53105" xr:uid="{00000000-0005-0000-0000-00007ACF0000}"/>
    <cellStyle name="Vírgula 8 3 9 2 4" xfId="53106" xr:uid="{00000000-0005-0000-0000-00007BCF0000}"/>
    <cellStyle name="Vírgula 8 3 9 2 5" xfId="53107" xr:uid="{00000000-0005-0000-0000-00007CCF0000}"/>
    <cellStyle name="Vírgula 8 3 9 2 6" xfId="53108" xr:uid="{00000000-0005-0000-0000-00007DCF0000}"/>
    <cellStyle name="Vírgula 8 3 9 3" xfId="53109" xr:uid="{00000000-0005-0000-0000-00007ECF0000}"/>
    <cellStyle name="Vírgula 8 3 9 3 2" xfId="53110" xr:uid="{00000000-0005-0000-0000-00007FCF0000}"/>
    <cellStyle name="Vírgula 8 3 9 3 3" xfId="53111" xr:uid="{00000000-0005-0000-0000-000080CF0000}"/>
    <cellStyle name="Vírgula 8 3 9 3 4" xfId="53112" xr:uid="{00000000-0005-0000-0000-000081CF0000}"/>
    <cellStyle name="Vírgula 8 3 9 4" xfId="53113" xr:uid="{00000000-0005-0000-0000-000082CF0000}"/>
    <cellStyle name="Vírgula 8 3 9 4 2" xfId="53114" xr:uid="{00000000-0005-0000-0000-000083CF0000}"/>
    <cellStyle name="Vírgula 8 3 9 4 3" xfId="53115" xr:uid="{00000000-0005-0000-0000-000084CF0000}"/>
    <cellStyle name="Vírgula 8 3 9 4 4" xfId="53116" xr:uid="{00000000-0005-0000-0000-000085CF0000}"/>
    <cellStyle name="Vírgula 8 3 9 5" xfId="53117" xr:uid="{00000000-0005-0000-0000-000086CF0000}"/>
    <cellStyle name="Vírgula 8 3 9 5 2" xfId="53118" xr:uid="{00000000-0005-0000-0000-000087CF0000}"/>
    <cellStyle name="Vírgula 8 3 9 5 3" xfId="53119" xr:uid="{00000000-0005-0000-0000-000088CF0000}"/>
    <cellStyle name="Vírgula 8 3 9 5 4" xfId="53120" xr:uid="{00000000-0005-0000-0000-000089CF0000}"/>
    <cellStyle name="Vírgula 8 3 9 6" xfId="53121" xr:uid="{00000000-0005-0000-0000-00008ACF0000}"/>
    <cellStyle name="Vírgula 8 3 9 6 2" xfId="53122" xr:uid="{00000000-0005-0000-0000-00008BCF0000}"/>
    <cellStyle name="Vírgula 8 3 9 6 3" xfId="53123" xr:uid="{00000000-0005-0000-0000-00008CCF0000}"/>
    <cellStyle name="Vírgula 8 3 9 7" xfId="53124" xr:uid="{00000000-0005-0000-0000-00008DCF0000}"/>
    <cellStyle name="Vírgula 8 3 9 8" xfId="53125" xr:uid="{00000000-0005-0000-0000-00008ECF0000}"/>
    <cellStyle name="Vírgula 8 3 9 9" xfId="53126" xr:uid="{00000000-0005-0000-0000-00008FCF0000}"/>
    <cellStyle name="Vírgula 8 4" xfId="300" xr:uid="{00000000-0005-0000-0000-000090CF0000}"/>
    <cellStyle name="Vírgula 8 4 10" xfId="53127" xr:uid="{00000000-0005-0000-0000-000091CF0000}"/>
    <cellStyle name="Vírgula 8 4 10 2" xfId="53128" xr:uid="{00000000-0005-0000-0000-000092CF0000}"/>
    <cellStyle name="Vírgula 8 4 10 3" xfId="53129" xr:uid="{00000000-0005-0000-0000-000093CF0000}"/>
    <cellStyle name="Vírgula 8 4 10 4" xfId="53130" xr:uid="{00000000-0005-0000-0000-000094CF0000}"/>
    <cellStyle name="Vírgula 8 4 11" xfId="53131" xr:uid="{00000000-0005-0000-0000-000095CF0000}"/>
    <cellStyle name="Vírgula 8 4 11 2" xfId="53132" xr:uid="{00000000-0005-0000-0000-000096CF0000}"/>
    <cellStyle name="Vírgula 8 4 11 3" xfId="53133" xr:uid="{00000000-0005-0000-0000-000097CF0000}"/>
    <cellStyle name="Vírgula 8 4 12" xfId="53134" xr:uid="{00000000-0005-0000-0000-000098CF0000}"/>
    <cellStyle name="Vírgula 8 4 13" xfId="53135" xr:uid="{00000000-0005-0000-0000-000099CF0000}"/>
    <cellStyle name="Vírgula 8 4 14" xfId="53136" xr:uid="{00000000-0005-0000-0000-00009ACF0000}"/>
    <cellStyle name="Vírgula 8 4 2" xfId="586" xr:uid="{00000000-0005-0000-0000-00009BCF0000}"/>
    <cellStyle name="Vírgula 8 4 2 10" xfId="53137" xr:uid="{00000000-0005-0000-0000-00009CCF0000}"/>
    <cellStyle name="Vírgula 8 4 2 11" xfId="53138" xr:uid="{00000000-0005-0000-0000-00009DCF0000}"/>
    <cellStyle name="Vírgula 8 4 2 2" xfId="53139" xr:uid="{00000000-0005-0000-0000-00009ECF0000}"/>
    <cellStyle name="Vírgula 8 4 2 2 10" xfId="53140" xr:uid="{00000000-0005-0000-0000-00009FCF0000}"/>
    <cellStyle name="Vírgula 8 4 2 2 2" xfId="53141" xr:uid="{00000000-0005-0000-0000-0000A0CF0000}"/>
    <cellStyle name="Vírgula 8 4 2 2 2 2" xfId="53142" xr:uid="{00000000-0005-0000-0000-0000A1CF0000}"/>
    <cellStyle name="Vírgula 8 4 2 2 2 2 2" xfId="53143" xr:uid="{00000000-0005-0000-0000-0000A2CF0000}"/>
    <cellStyle name="Vírgula 8 4 2 2 2 2 2 2" xfId="53144" xr:uid="{00000000-0005-0000-0000-0000A3CF0000}"/>
    <cellStyle name="Vírgula 8 4 2 2 2 2 2 3" xfId="53145" xr:uid="{00000000-0005-0000-0000-0000A4CF0000}"/>
    <cellStyle name="Vírgula 8 4 2 2 2 2 2 4" xfId="53146" xr:uid="{00000000-0005-0000-0000-0000A5CF0000}"/>
    <cellStyle name="Vírgula 8 4 2 2 2 2 3" xfId="53147" xr:uid="{00000000-0005-0000-0000-0000A6CF0000}"/>
    <cellStyle name="Vírgula 8 4 2 2 2 2 3 2" xfId="53148" xr:uid="{00000000-0005-0000-0000-0000A7CF0000}"/>
    <cellStyle name="Vírgula 8 4 2 2 2 2 3 3" xfId="53149" xr:uid="{00000000-0005-0000-0000-0000A8CF0000}"/>
    <cellStyle name="Vírgula 8 4 2 2 2 2 4" xfId="53150" xr:uid="{00000000-0005-0000-0000-0000A9CF0000}"/>
    <cellStyle name="Vírgula 8 4 2 2 2 2 5" xfId="53151" xr:uid="{00000000-0005-0000-0000-0000AACF0000}"/>
    <cellStyle name="Vírgula 8 4 2 2 2 2 6" xfId="53152" xr:uid="{00000000-0005-0000-0000-0000ABCF0000}"/>
    <cellStyle name="Vírgula 8 4 2 2 2 3" xfId="53153" xr:uid="{00000000-0005-0000-0000-0000ACCF0000}"/>
    <cellStyle name="Vírgula 8 4 2 2 2 3 2" xfId="53154" xr:uid="{00000000-0005-0000-0000-0000ADCF0000}"/>
    <cellStyle name="Vírgula 8 4 2 2 2 3 3" xfId="53155" xr:uid="{00000000-0005-0000-0000-0000AECF0000}"/>
    <cellStyle name="Vírgula 8 4 2 2 2 3 4" xfId="53156" xr:uid="{00000000-0005-0000-0000-0000AFCF0000}"/>
    <cellStyle name="Vírgula 8 4 2 2 2 4" xfId="53157" xr:uid="{00000000-0005-0000-0000-0000B0CF0000}"/>
    <cellStyle name="Vírgula 8 4 2 2 2 4 2" xfId="53158" xr:uid="{00000000-0005-0000-0000-0000B1CF0000}"/>
    <cellStyle name="Vírgula 8 4 2 2 2 4 3" xfId="53159" xr:uid="{00000000-0005-0000-0000-0000B2CF0000}"/>
    <cellStyle name="Vírgula 8 4 2 2 2 4 4" xfId="53160" xr:uid="{00000000-0005-0000-0000-0000B3CF0000}"/>
    <cellStyle name="Vírgula 8 4 2 2 2 5" xfId="53161" xr:uid="{00000000-0005-0000-0000-0000B4CF0000}"/>
    <cellStyle name="Vírgula 8 4 2 2 2 5 2" xfId="53162" xr:uid="{00000000-0005-0000-0000-0000B5CF0000}"/>
    <cellStyle name="Vírgula 8 4 2 2 2 5 3" xfId="53163" xr:uid="{00000000-0005-0000-0000-0000B6CF0000}"/>
    <cellStyle name="Vírgula 8 4 2 2 2 5 4" xfId="53164" xr:uid="{00000000-0005-0000-0000-0000B7CF0000}"/>
    <cellStyle name="Vírgula 8 4 2 2 2 6" xfId="53165" xr:uid="{00000000-0005-0000-0000-0000B8CF0000}"/>
    <cellStyle name="Vírgula 8 4 2 2 2 6 2" xfId="53166" xr:uid="{00000000-0005-0000-0000-0000B9CF0000}"/>
    <cellStyle name="Vírgula 8 4 2 2 2 6 3" xfId="53167" xr:uid="{00000000-0005-0000-0000-0000BACF0000}"/>
    <cellStyle name="Vírgula 8 4 2 2 2 7" xfId="53168" xr:uid="{00000000-0005-0000-0000-0000BBCF0000}"/>
    <cellStyle name="Vírgula 8 4 2 2 2 8" xfId="53169" xr:uid="{00000000-0005-0000-0000-0000BCCF0000}"/>
    <cellStyle name="Vírgula 8 4 2 2 2 9" xfId="53170" xr:uid="{00000000-0005-0000-0000-0000BDCF0000}"/>
    <cellStyle name="Vírgula 8 4 2 2 3" xfId="53171" xr:uid="{00000000-0005-0000-0000-0000BECF0000}"/>
    <cellStyle name="Vírgula 8 4 2 2 3 2" xfId="53172" xr:uid="{00000000-0005-0000-0000-0000BFCF0000}"/>
    <cellStyle name="Vírgula 8 4 2 2 3 2 2" xfId="53173" xr:uid="{00000000-0005-0000-0000-0000C0CF0000}"/>
    <cellStyle name="Vírgula 8 4 2 2 3 2 3" xfId="53174" xr:uid="{00000000-0005-0000-0000-0000C1CF0000}"/>
    <cellStyle name="Vírgula 8 4 2 2 3 2 4" xfId="53175" xr:uid="{00000000-0005-0000-0000-0000C2CF0000}"/>
    <cellStyle name="Vírgula 8 4 2 2 3 3" xfId="53176" xr:uid="{00000000-0005-0000-0000-0000C3CF0000}"/>
    <cellStyle name="Vírgula 8 4 2 2 3 3 2" xfId="53177" xr:uid="{00000000-0005-0000-0000-0000C4CF0000}"/>
    <cellStyle name="Vírgula 8 4 2 2 3 3 3" xfId="53178" xr:uid="{00000000-0005-0000-0000-0000C5CF0000}"/>
    <cellStyle name="Vírgula 8 4 2 2 3 4" xfId="53179" xr:uid="{00000000-0005-0000-0000-0000C6CF0000}"/>
    <cellStyle name="Vírgula 8 4 2 2 3 5" xfId="53180" xr:uid="{00000000-0005-0000-0000-0000C7CF0000}"/>
    <cellStyle name="Vírgula 8 4 2 2 3 6" xfId="53181" xr:uid="{00000000-0005-0000-0000-0000C8CF0000}"/>
    <cellStyle name="Vírgula 8 4 2 2 4" xfId="53182" xr:uid="{00000000-0005-0000-0000-0000C9CF0000}"/>
    <cellStyle name="Vírgula 8 4 2 2 4 2" xfId="53183" xr:uid="{00000000-0005-0000-0000-0000CACF0000}"/>
    <cellStyle name="Vírgula 8 4 2 2 4 3" xfId="53184" xr:uid="{00000000-0005-0000-0000-0000CBCF0000}"/>
    <cellStyle name="Vírgula 8 4 2 2 4 4" xfId="53185" xr:uid="{00000000-0005-0000-0000-0000CCCF0000}"/>
    <cellStyle name="Vírgula 8 4 2 2 5" xfId="53186" xr:uid="{00000000-0005-0000-0000-0000CDCF0000}"/>
    <cellStyle name="Vírgula 8 4 2 2 5 2" xfId="53187" xr:uid="{00000000-0005-0000-0000-0000CECF0000}"/>
    <cellStyle name="Vírgula 8 4 2 2 5 3" xfId="53188" xr:uid="{00000000-0005-0000-0000-0000CFCF0000}"/>
    <cellStyle name="Vírgula 8 4 2 2 5 4" xfId="53189" xr:uid="{00000000-0005-0000-0000-0000D0CF0000}"/>
    <cellStyle name="Vírgula 8 4 2 2 6" xfId="53190" xr:uid="{00000000-0005-0000-0000-0000D1CF0000}"/>
    <cellStyle name="Vírgula 8 4 2 2 6 2" xfId="53191" xr:uid="{00000000-0005-0000-0000-0000D2CF0000}"/>
    <cellStyle name="Vírgula 8 4 2 2 6 3" xfId="53192" xr:uid="{00000000-0005-0000-0000-0000D3CF0000}"/>
    <cellStyle name="Vírgula 8 4 2 2 6 4" xfId="53193" xr:uid="{00000000-0005-0000-0000-0000D4CF0000}"/>
    <cellStyle name="Vírgula 8 4 2 2 7" xfId="53194" xr:uid="{00000000-0005-0000-0000-0000D5CF0000}"/>
    <cellStyle name="Vírgula 8 4 2 2 7 2" xfId="53195" xr:uid="{00000000-0005-0000-0000-0000D6CF0000}"/>
    <cellStyle name="Vírgula 8 4 2 2 7 3" xfId="53196" xr:uid="{00000000-0005-0000-0000-0000D7CF0000}"/>
    <cellStyle name="Vírgula 8 4 2 2 8" xfId="53197" xr:uid="{00000000-0005-0000-0000-0000D8CF0000}"/>
    <cellStyle name="Vírgula 8 4 2 2 9" xfId="53198" xr:uid="{00000000-0005-0000-0000-0000D9CF0000}"/>
    <cellStyle name="Vírgula 8 4 2 3" xfId="53199" xr:uid="{00000000-0005-0000-0000-0000DACF0000}"/>
    <cellStyle name="Vírgula 8 4 2 3 2" xfId="53200" xr:uid="{00000000-0005-0000-0000-0000DBCF0000}"/>
    <cellStyle name="Vírgula 8 4 2 3 2 2" xfId="53201" xr:uid="{00000000-0005-0000-0000-0000DCCF0000}"/>
    <cellStyle name="Vírgula 8 4 2 3 2 2 2" xfId="53202" xr:uid="{00000000-0005-0000-0000-0000DDCF0000}"/>
    <cellStyle name="Vírgula 8 4 2 3 2 2 3" xfId="53203" xr:uid="{00000000-0005-0000-0000-0000DECF0000}"/>
    <cellStyle name="Vírgula 8 4 2 3 2 2 4" xfId="53204" xr:uid="{00000000-0005-0000-0000-0000DFCF0000}"/>
    <cellStyle name="Vírgula 8 4 2 3 2 3" xfId="53205" xr:uid="{00000000-0005-0000-0000-0000E0CF0000}"/>
    <cellStyle name="Vírgula 8 4 2 3 2 3 2" xfId="53206" xr:uid="{00000000-0005-0000-0000-0000E1CF0000}"/>
    <cellStyle name="Vírgula 8 4 2 3 2 3 3" xfId="53207" xr:uid="{00000000-0005-0000-0000-0000E2CF0000}"/>
    <cellStyle name="Vírgula 8 4 2 3 2 4" xfId="53208" xr:uid="{00000000-0005-0000-0000-0000E3CF0000}"/>
    <cellStyle name="Vírgula 8 4 2 3 2 5" xfId="53209" xr:uid="{00000000-0005-0000-0000-0000E4CF0000}"/>
    <cellStyle name="Vírgula 8 4 2 3 2 6" xfId="53210" xr:uid="{00000000-0005-0000-0000-0000E5CF0000}"/>
    <cellStyle name="Vírgula 8 4 2 3 3" xfId="53211" xr:uid="{00000000-0005-0000-0000-0000E6CF0000}"/>
    <cellStyle name="Vírgula 8 4 2 3 3 2" xfId="53212" xr:uid="{00000000-0005-0000-0000-0000E7CF0000}"/>
    <cellStyle name="Vírgula 8 4 2 3 3 3" xfId="53213" xr:uid="{00000000-0005-0000-0000-0000E8CF0000}"/>
    <cellStyle name="Vírgula 8 4 2 3 3 4" xfId="53214" xr:uid="{00000000-0005-0000-0000-0000E9CF0000}"/>
    <cellStyle name="Vírgula 8 4 2 3 4" xfId="53215" xr:uid="{00000000-0005-0000-0000-0000EACF0000}"/>
    <cellStyle name="Vírgula 8 4 2 3 4 2" xfId="53216" xr:uid="{00000000-0005-0000-0000-0000EBCF0000}"/>
    <cellStyle name="Vírgula 8 4 2 3 4 3" xfId="53217" xr:uid="{00000000-0005-0000-0000-0000ECCF0000}"/>
    <cellStyle name="Vírgula 8 4 2 3 4 4" xfId="53218" xr:uid="{00000000-0005-0000-0000-0000EDCF0000}"/>
    <cellStyle name="Vírgula 8 4 2 3 5" xfId="53219" xr:uid="{00000000-0005-0000-0000-0000EECF0000}"/>
    <cellStyle name="Vírgula 8 4 2 3 5 2" xfId="53220" xr:uid="{00000000-0005-0000-0000-0000EFCF0000}"/>
    <cellStyle name="Vírgula 8 4 2 3 5 3" xfId="53221" xr:uid="{00000000-0005-0000-0000-0000F0CF0000}"/>
    <cellStyle name="Vírgula 8 4 2 3 5 4" xfId="53222" xr:uid="{00000000-0005-0000-0000-0000F1CF0000}"/>
    <cellStyle name="Vírgula 8 4 2 3 6" xfId="53223" xr:uid="{00000000-0005-0000-0000-0000F2CF0000}"/>
    <cellStyle name="Vírgula 8 4 2 3 6 2" xfId="53224" xr:uid="{00000000-0005-0000-0000-0000F3CF0000}"/>
    <cellStyle name="Vírgula 8 4 2 3 6 3" xfId="53225" xr:uid="{00000000-0005-0000-0000-0000F4CF0000}"/>
    <cellStyle name="Vírgula 8 4 2 3 7" xfId="53226" xr:uid="{00000000-0005-0000-0000-0000F5CF0000}"/>
    <cellStyle name="Vírgula 8 4 2 3 8" xfId="53227" xr:uid="{00000000-0005-0000-0000-0000F6CF0000}"/>
    <cellStyle name="Vírgula 8 4 2 3 9" xfId="53228" xr:uid="{00000000-0005-0000-0000-0000F7CF0000}"/>
    <cellStyle name="Vírgula 8 4 2 4" xfId="53229" xr:uid="{00000000-0005-0000-0000-0000F8CF0000}"/>
    <cellStyle name="Vírgula 8 4 2 4 2" xfId="53230" xr:uid="{00000000-0005-0000-0000-0000F9CF0000}"/>
    <cellStyle name="Vírgula 8 4 2 4 2 2" xfId="53231" xr:uid="{00000000-0005-0000-0000-0000FACF0000}"/>
    <cellStyle name="Vírgula 8 4 2 4 2 3" xfId="53232" xr:uid="{00000000-0005-0000-0000-0000FBCF0000}"/>
    <cellStyle name="Vírgula 8 4 2 4 2 4" xfId="53233" xr:uid="{00000000-0005-0000-0000-0000FCCF0000}"/>
    <cellStyle name="Vírgula 8 4 2 4 3" xfId="53234" xr:uid="{00000000-0005-0000-0000-0000FDCF0000}"/>
    <cellStyle name="Vírgula 8 4 2 4 3 2" xfId="53235" xr:uid="{00000000-0005-0000-0000-0000FECF0000}"/>
    <cellStyle name="Vírgula 8 4 2 4 3 3" xfId="53236" xr:uid="{00000000-0005-0000-0000-0000FFCF0000}"/>
    <cellStyle name="Vírgula 8 4 2 4 4" xfId="53237" xr:uid="{00000000-0005-0000-0000-000000D00000}"/>
    <cellStyle name="Vírgula 8 4 2 4 5" xfId="53238" xr:uid="{00000000-0005-0000-0000-000001D00000}"/>
    <cellStyle name="Vírgula 8 4 2 4 6" xfId="53239" xr:uid="{00000000-0005-0000-0000-000002D00000}"/>
    <cellStyle name="Vírgula 8 4 2 5" xfId="53240" xr:uid="{00000000-0005-0000-0000-000003D00000}"/>
    <cellStyle name="Vírgula 8 4 2 5 2" xfId="53241" xr:uid="{00000000-0005-0000-0000-000004D00000}"/>
    <cellStyle name="Vírgula 8 4 2 5 3" xfId="53242" xr:uid="{00000000-0005-0000-0000-000005D00000}"/>
    <cellStyle name="Vírgula 8 4 2 5 4" xfId="53243" xr:uid="{00000000-0005-0000-0000-000006D00000}"/>
    <cellStyle name="Vírgula 8 4 2 6" xfId="53244" xr:uid="{00000000-0005-0000-0000-000007D00000}"/>
    <cellStyle name="Vírgula 8 4 2 6 2" xfId="53245" xr:uid="{00000000-0005-0000-0000-000008D00000}"/>
    <cellStyle name="Vírgula 8 4 2 6 3" xfId="53246" xr:uid="{00000000-0005-0000-0000-000009D00000}"/>
    <cellStyle name="Vírgula 8 4 2 6 4" xfId="53247" xr:uid="{00000000-0005-0000-0000-00000AD00000}"/>
    <cellStyle name="Vírgula 8 4 2 7" xfId="53248" xr:uid="{00000000-0005-0000-0000-00000BD00000}"/>
    <cellStyle name="Vírgula 8 4 2 7 2" xfId="53249" xr:uid="{00000000-0005-0000-0000-00000CD00000}"/>
    <cellStyle name="Vírgula 8 4 2 7 3" xfId="53250" xr:uid="{00000000-0005-0000-0000-00000DD00000}"/>
    <cellStyle name="Vírgula 8 4 2 7 4" xfId="53251" xr:uid="{00000000-0005-0000-0000-00000ED00000}"/>
    <cellStyle name="Vírgula 8 4 2 8" xfId="53252" xr:uid="{00000000-0005-0000-0000-00000FD00000}"/>
    <cellStyle name="Vírgula 8 4 2 8 2" xfId="53253" xr:uid="{00000000-0005-0000-0000-000010D00000}"/>
    <cellStyle name="Vírgula 8 4 2 8 3" xfId="53254" xr:uid="{00000000-0005-0000-0000-000011D00000}"/>
    <cellStyle name="Vírgula 8 4 2 9" xfId="53255" xr:uid="{00000000-0005-0000-0000-000012D00000}"/>
    <cellStyle name="Vírgula 8 4 3" xfId="53256" xr:uid="{00000000-0005-0000-0000-000013D00000}"/>
    <cellStyle name="Vírgula 8 4 3 10" xfId="53257" xr:uid="{00000000-0005-0000-0000-000014D00000}"/>
    <cellStyle name="Vírgula 8 4 3 2" xfId="53258" xr:uid="{00000000-0005-0000-0000-000015D00000}"/>
    <cellStyle name="Vírgula 8 4 3 2 2" xfId="53259" xr:uid="{00000000-0005-0000-0000-000016D00000}"/>
    <cellStyle name="Vírgula 8 4 3 2 2 2" xfId="53260" xr:uid="{00000000-0005-0000-0000-000017D00000}"/>
    <cellStyle name="Vírgula 8 4 3 2 2 2 2" xfId="53261" xr:uid="{00000000-0005-0000-0000-000018D00000}"/>
    <cellStyle name="Vírgula 8 4 3 2 2 2 3" xfId="53262" xr:uid="{00000000-0005-0000-0000-000019D00000}"/>
    <cellStyle name="Vírgula 8 4 3 2 2 2 4" xfId="53263" xr:uid="{00000000-0005-0000-0000-00001AD00000}"/>
    <cellStyle name="Vírgula 8 4 3 2 2 3" xfId="53264" xr:uid="{00000000-0005-0000-0000-00001BD00000}"/>
    <cellStyle name="Vírgula 8 4 3 2 2 3 2" xfId="53265" xr:uid="{00000000-0005-0000-0000-00001CD00000}"/>
    <cellStyle name="Vírgula 8 4 3 2 2 3 3" xfId="53266" xr:uid="{00000000-0005-0000-0000-00001DD00000}"/>
    <cellStyle name="Vírgula 8 4 3 2 2 4" xfId="53267" xr:uid="{00000000-0005-0000-0000-00001ED00000}"/>
    <cellStyle name="Vírgula 8 4 3 2 2 5" xfId="53268" xr:uid="{00000000-0005-0000-0000-00001FD00000}"/>
    <cellStyle name="Vírgula 8 4 3 2 2 6" xfId="53269" xr:uid="{00000000-0005-0000-0000-000020D00000}"/>
    <cellStyle name="Vírgula 8 4 3 2 3" xfId="53270" xr:uid="{00000000-0005-0000-0000-000021D00000}"/>
    <cellStyle name="Vírgula 8 4 3 2 3 2" xfId="53271" xr:uid="{00000000-0005-0000-0000-000022D00000}"/>
    <cellStyle name="Vírgula 8 4 3 2 3 3" xfId="53272" xr:uid="{00000000-0005-0000-0000-000023D00000}"/>
    <cellStyle name="Vírgula 8 4 3 2 3 4" xfId="53273" xr:uid="{00000000-0005-0000-0000-000024D00000}"/>
    <cellStyle name="Vírgula 8 4 3 2 4" xfId="53274" xr:uid="{00000000-0005-0000-0000-000025D00000}"/>
    <cellStyle name="Vírgula 8 4 3 2 4 2" xfId="53275" xr:uid="{00000000-0005-0000-0000-000026D00000}"/>
    <cellStyle name="Vírgula 8 4 3 2 4 3" xfId="53276" xr:uid="{00000000-0005-0000-0000-000027D00000}"/>
    <cellStyle name="Vírgula 8 4 3 2 4 4" xfId="53277" xr:uid="{00000000-0005-0000-0000-000028D00000}"/>
    <cellStyle name="Vírgula 8 4 3 2 5" xfId="53278" xr:uid="{00000000-0005-0000-0000-000029D00000}"/>
    <cellStyle name="Vírgula 8 4 3 2 5 2" xfId="53279" xr:uid="{00000000-0005-0000-0000-00002AD00000}"/>
    <cellStyle name="Vírgula 8 4 3 2 5 3" xfId="53280" xr:uid="{00000000-0005-0000-0000-00002BD00000}"/>
    <cellStyle name="Vírgula 8 4 3 2 5 4" xfId="53281" xr:uid="{00000000-0005-0000-0000-00002CD00000}"/>
    <cellStyle name="Vírgula 8 4 3 2 6" xfId="53282" xr:uid="{00000000-0005-0000-0000-00002DD00000}"/>
    <cellStyle name="Vírgula 8 4 3 2 6 2" xfId="53283" xr:uid="{00000000-0005-0000-0000-00002ED00000}"/>
    <cellStyle name="Vírgula 8 4 3 2 6 3" xfId="53284" xr:uid="{00000000-0005-0000-0000-00002FD00000}"/>
    <cellStyle name="Vírgula 8 4 3 2 7" xfId="53285" xr:uid="{00000000-0005-0000-0000-000030D00000}"/>
    <cellStyle name="Vírgula 8 4 3 2 8" xfId="53286" xr:uid="{00000000-0005-0000-0000-000031D00000}"/>
    <cellStyle name="Vírgula 8 4 3 2 9" xfId="53287" xr:uid="{00000000-0005-0000-0000-000032D00000}"/>
    <cellStyle name="Vírgula 8 4 3 3" xfId="53288" xr:uid="{00000000-0005-0000-0000-000033D00000}"/>
    <cellStyle name="Vírgula 8 4 3 3 2" xfId="53289" xr:uid="{00000000-0005-0000-0000-000034D00000}"/>
    <cellStyle name="Vírgula 8 4 3 3 2 2" xfId="53290" xr:uid="{00000000-0005-0000-0000-000035D00000}"/>
    <cellStyle name="Vírgula 8 4 3 3 2 3" xfId="53291" xr:uid="{00000000-0005-0000-0000-000036D00000}"/>
    <cellStyle name="Vírgula 8 4 3 3 2 4" xfId="53292" xr:uid="{00000000-0005-0000-0000-000037D00000}"/>
    <cellStyle name="Vírgula 8 4 3 3 3" xfId="53293" xr:uid="{00000000-0005-0000-0000-000038D00000}"/>
    <cellStyle name="Vírgula 8 4 3 3 3 2" xfId="53294" xr:uid="{00000000-0005-0000-0000-000039D00000}"/>
    <cellStyle name="Vírgula 8 4 3 3 3 3" xfId="53295" xr:uid="{00000000-0005-0000-0000-00003AD00000}"/>
    <cellStyle name="Vírgula 8 4 3 3 4" xfId="53296" xr:uid="{00000000-0005-0000-0000-00003BD00000}"/>
    <cellStyle name="Vírgula 8 4 3 3 5" xfId="53297" xr:uid="{00000000-0005-0000-0000-00003CD00000}"/>
    <cellStyle name="Vírgula 8 4 3 3 6" xfId="53298" xr:uid="{00000000-0005-0000-0000-00003DD00000}"/>
    <cellStyle name="Vírgula 8 4 3 4" xfId="53299" xr:uid="{00000000-0005-0000-0000-00003ED00000}"/>
    <cellStyle name="Vírgula 8 4 3 4 2" xfId="53300" xr:uid="{00000000-0005-0000-0000-00003FD00000}"/>
    <cellStyle name="Vírgula 8 4 3 4 3" xfId="53301" xr:uid="{00000000-0005-0000-0000-000040D00000}"/>
    <cellStyle name="Vírgula 8 4 3 4 4" xfId="53302" xr:uid="{00000000-0005-0000-0000-000041D00000}"/>
    <cellStyle name="Vírgula 8 4 3 5" xfId="53303" xr:uid="{00000000-0005-0000-0000-000042D00000}"/>
    <cellStyle name="Vírgula 8 4 3 5 2" xfId="53304" xr:uid="{00000000-0005-0000-0000-000043D00000}"/>
    <cellStyle name="Vírgula 8 4 3 5 3" xfId="53305" xr:uid="{00000000-0005-0000-0000-000044D00000}"/>
    <cellStyle name="Vírgula 8 4 3 5 4" xfId="53306" xr:uid="{00000000-0005-0000-0000-000045D00000}"/>
    <cellStyle name="Vírgula 8 4 3 6" xfId="53307" xr:uid="{00000000-0005-0000-0000-000046D00000}"/>
    <cellStyle name="Vírgula 8 4 3 6 2" xfId="53308" xr:uid="{00000000-0005-0000-0000-000047D00000}"/>
    <cellStyle name="Vírgula 8 4 3 6 3" xfId="53309" xr:uid="{00000000-0005-0000-0000-000048D00000}"/>
    <cellStyle name="Vírgula 8 4 3 6 4" xfId="53310" xr:uid="{00000000-0005-0000-0000-000049D00000}"/>
    <cellStyle name="Vírgula 8 4 3 7" xfId="53311" xr:uid="{00000000-0005-0000-0000-00004AD00000}"/>
    <cellStyle name="Vírgula 8 4 3 7 2" xfId="53312" xr:uid="{00000000-0005-0000-0000-00004BD00000}"/>
    <cellStyle name="Vírgula 8 4 3 7 3" xfId="53313" xr:uid="{00000000-0005-0000-0000-00004CD00000}"/>
    <cellStyle name="Vírgula 8 4 3 8" xfId="53314" xr:uid="{00000000-0005-0000-0000-00004DD00000}"/>
    <cellStyle name="Vírgula 8 4 3 9" xfId="53315" xr:uid="{00000000-0005-0000-0000-00004ED00000}"/>
    <cellStyle name="Vírgula 8 4 4" xfId="53316" xr:uid="{00000000-0005-0000-0000-00004FD00000}"/>
    <cellStyle name="Vírgula 8 4 4 2" xfId="53317" xr:uid="{00000000-0005-0000-0000-000050D00000}"/>
    <cellStyle name="Vírgula 8 4 4 2 2" xfId="53318" xr:uid="{00000000-0005-0000-0000-000051D00000}"/>
    <cellStyle name="Vírgula 8 4 4 2 2 2" xfId="53319" xr:uid="{00000000-0005-0000-0000-000052D00000}"/>
    <cellStyle name="Vírgula 8 4 4 2 2 3" xfId="53320" xr:uid="{00000000-0005-0000-0000-000053D00000}"/>
    <cellStyle name="Vírgula 8 4 4 2 2 4" xfId="53321" xr:uid="{00000000-0005-0000-0000-000054D00000}"/>
    <cellStyle name="Vírgula 8 4 4 2 3" xfId="53322" xr:uid="{00000000-0005-0000-0000-000055D00000}"/>
    <cellStyle name="Vírgula 8 4 4 2 3 2" xfId="53323" xr:uid="{00000000-0005-0000-0000-000056D00000}"/>
    <cellStyle name="Vírgula 8 4 4 2 3 3" xfId="53324" xr:uid="{00000000-0005-0000-0000-000057D00000}"/>
    <cellStyle name="Vírgula 8 4 4 2 4" xfId="53325" xr:uid="{00000000-0005-0000-0000-000058D00000}"/>
    <cellStyle name="Vírgula 8 4 4 2 5" xfId="53326" xr:uid="{00000000-0005-0000-0000-000059D00000}"/>
    <cellStyle name="Vírgula 8 4 4 2 6" xfId="53327" xr:uid="{00000000-0005-0000-0000-00005AD00000}"/>
    <cellStyle name="Vírgula 8 4 4 3" xfId="53328" xr:uid="{00000000-0005-0000-0000-00005BD00000}"/>
    <cellStyle name="Vírgula 8 4 4 3 2" xfId="53329" xr:uid="{00000000-0005-0000-0000-00005CD00000}"/>
    <cellStyle name="Vírgula 8 4 4 3 3" xfId="53330" xr:uid="{00000000-0005-0000-0000-00005DD00000}"/>
    <cellStyle name="Vírgula 8 4 4 3 4" xfId="53331" xr:uid="{00000000-0005-0000-0000-00005ED00000}"/>
    <cellStyle name="Vírgula 8 4 4 4" xfId="53332" xr:uid="{00000000-0005-0000-0000-00005FD00000}"/>
    <cellStyle name="Vírgula 8 4 4 4 2" xfId="53333" xr:uid="{00000000-0005-0000-0000-000060D00000}"/>
    <cellStyle name="Vírgula 8 4 4 4 3" xfId="53334" xr:uid="{00000000-0005-0000-0000-000061D00000}"/>
    <cellStyle name="Vírgula 8 4 4 4 4" xfId="53335" xr:uid="{00000000-0005-0000-0000-000062D00000}"/>
    <cellStyle name="Vírgula 8 4 4 5" xfId="53336" xr:uid="{00000000-0005-0000-0000-000063D00000}"/>
    <cellStyle name="Vírgula 8 4 4 5 2" xfId="53337" xr:uid="{00000000-0005-0000-0000-000064D00000}"/>
    <cellStyle name="Vírgula 8 4 4 5 3" xfId="53338" xr:uid="{00000000-0005-0000-0000-000065D00000}"/>
    <cellStyle name="Vírgula 8 4 4 5 4" xfId="53339" xr:uid="{00000000-0005-0000-0000-000066D00000}"/>
    <cellStyle name="Vírgula 8 4 4 6" xfId="53340" xr:uid="{00000000-0005-0000-0000-000067D00000}"/>
    <cellStyle name="Vírgula 8 4 4 6 2" xfId="53341" xr:uid="{00000000-0005-0000-0000-000068D00000}"/>
    <cellStyle name="Vírgula 8 4 4 6 3" xfId="53342" xr:uid="{00000000-0005-0000-0000-000069D00000}"/>
    <cellStyle name="Vírgula 8 4 4 7" xfId="53343" xr:uid="{00000000-0005-0000-0000-00006AD00000}"/>
    <cellStyle name="Vírgula 8 4 4 8" xfId="53344" xr:uid="{00000000-0005-0000-0000-00006BD00000}"/>
    <cellStyle name="Vírgula 8 4 4 9" xfId="53345" xr:uid="{00000000-0005-0000-0000-00006CD00000}"/>
    <cellStyle name="Vírgula 8 4 5" xfId="53346" xr:uid="{00000000-0005-0000-0000-00006DD00000}"/>
    <cellStyle name="Vírgula 8 4 5 2" xfId="53347" xr:uid="{00000000-0005-0000-0000-00006ED00000}"/>
    <cellStyle name="Vírgula 8 4 5 2 2" xfId="53348" xr:uid="{00000000-0005-0000-0000-00006FD00000}"/>
    <cellStyle name="Vírgula 8 4 5 2 2 2" xfId="53349" xr:uid="{00000000-0005-0000-0000-000070D00000}"/>
    <cellStyle name="Vírgula 8 4 5 2 2 3" xfId="53350" xr:uid="{00000000-0005-0000-0000-000071D00000}"/>
    <cellStyle name="Vírgula 8 4 5 2 2 4" xfId="53351" xr:uid="{00000000-0005-0000-0000-000072D00000}"/>
    <cellStyle name="Vírgula 8 4 5 2 3" xfId="53352" xr:uid="{00000000-0005-0000-0000-000073D00000}"/>
    <cellStyle name="Vírgula 8 4 5 2 3 2" xfId="53353" xr:uid="{00000000-0005-0000-0000-000074D00000}"/>
    <cellStyle name="Vírgula 8 4 5 2 3 3" xfId="53354" xr:uid="{00000000-0005-0000-0000-000075D00000}"/>
    <cellStyle name="Vírgula 8 4 5 2 4" xfId="53355" xr:uid="{00000000-0005-0000-0000-000076D00000}"/>
    <cellStyle name="Vírgula 8 4 5 2 5" xfId="53356" xr:uid="{00000000-0005-0000-0000-000077D00000}"/>
    <cellStyle name="Vírgula 8 4 5 2 6" xfId="53357" xr:uid="{00000000-0005-0000-0000-000078D00000}"/>
    <cellStyle name="Vírgula 8 4 5 3" xfId="53358" xr:uid="{00000000-0005-0000-0000-000079D00000}"/>
    <cellStyle name="Vírgula 8 4 5 3 2" xfId="53359" xr:uid="{00000000-0005-0000-0000-00007AD00000}"/>
    <cellStyle name="Vírgula 8 4 5 3 3" xfId="53360" xr:uid="{00000000-0005-0000-0000-00007BD00000}"/>
    <cellStyle name="Vírgula 8 4 5 3 4" xfId="53361" xr:uid="{00000000-0005-0000-0000-00007CD00000}"/>
    <cellStyle name="Vírgula 8 4 5 4" xfId="53362" xr:uid="{00000000-0005-0000-0000-00007DD00000}"/>
    <cellStyle name="Vírgula 8 4 5 4 2" xfId="53363" xr:uid="{00000000-0005-0000-0000-00007ED00000}"/>
    <cellStyle name="Vírgula 8 4 5 4 3" xfId="53364" xr:uid="{00000000-0005-0000-0000-00007FD00000}"/>
    <cellStyle name="Vírgula 8 4 5 4 4" xfId="53365" xr:uid="{00000000-0005-0000-0000-000080D00000}"/>
    <cellStyle name="Vírgula 8 4 5 5" xfId="53366" xr:uid="{00000000-0005-0000-0000-000081D00000}"/>
    <cellStyle name="Vírgula 8 4 5 5 2" xfId="53367" xr:uid="{00000000-0005-0000-0000-000082D00000}"/>
    <cellStyle name="Vírgula 8 4 5 5 3" xfId="53368" xr:uid="{00000000-0005-0000-0000-000083D00000}"/>
    <cellStyle name="Vírgula 8 4 5 5 4" xfId="53369" xr:uid="{00000000-0005-0000-0000-000084D00000}"/>
    <cellStyle name="Vírgula 8 4 5 6" xfId="53370" xr:uid="{00000000-0005-0000-0000-000085D00000}"/>
    <cellStyle name="Vírgula 8 4 5 6 2" xfId="53371" xr:uid="{00000000-0005-0000-0000-000086D00000}"/>
    <cellStyle name="Vírgula 8 4 5 6 3" xfId="53372" xr:uid="{00000000-0005-0000-0000-000087D00000}"/>
    <cellStyle name="Vírgula 8 4 5 7" xfId="53373" xr:uid="{00000000-0005-0000-0000-000088D00000}"/>
    <cellStyle name="Vírgula 8 4 5 8" xfId="53374" xr:uid="{00000000-0005-0000-0000-000089D00000}"/>
    <cellStyle name="Vírgula 8 4 5 9" xfId="53375" xr:uid="{00000000-0005-0000-0000-00008AD00000}"/>
    <cellStyle name="Vírgula 8 4 6" xfId="53376" xr:uid="{00000000-0005-0000-0000-00008BD00000}"/>
    <cellStyle name="Vírgula 8 4 6 2" xfId="53377" xr:uid="{00000000-0005-0000-0000-00008CD00000}"/>
    <cellStyle name="Vírgula 8 4 6 2 2" xfId="53378" xr:uid="{00000000-0005-0000-0000-00008DD00000}"/>
    <cellStyle name="Vírgula 8 4 6 2 2 2" xfId="53379" xr:uid="{00000000-0005-0000-0000-00008ED00000}"/>
    <cellStyle name="Vírgula 8 4 6 2 2 3" xfId="53380" xr:uid="{00000000-0005-0000-0000-00008FD00000}"/>
    <cellStyle name="Vírgula 8 4 6 2 2 4" xfId="53381" xr:uid="{00000000-0005-0000-0000-000090D00000}"/>
    <cellStyle name="Vírgula 8 4 6 2 3" xfId="53382" xr:uid="{00000000-0005-0000-0000-000091D00000}"/>
    <cellStyle name="Vírgula 8 4 6 2 3 2" xfId="53383" xr:uid="{00000000-0005-0000-0000-000092D00000}"/>
    <cellStyle name="Vírgula 8 4 6 2 3 3" xfId="53384" xr:uid="{00000000-0005-0000-0000-000093D00000}"/>
    <cellStyle name="Vírgula 8 4 6 2 4" xfId="53385" xr:uid="{00000000-0005-0000-0000-000094D00000}"/>
    <cellStyle name="Vírgula 8 4 6 2 5" xfId="53386" xr:uid="{00000000-0005-0000-0000-000095D00000}"/>
    <cellStyle name="Vírgula 8 4 6 2 6" xfId="53387" xr:uid="{00000000-0005-0000-0000-000096D00000}"/>
    <cellStyle name="Vírgula 8 4 6 3" xfId="53388" xr:uid="{00000000-0005-0000-0000-000097D00000}"/>
    <cellStyle name="Vírgula 8 4 6 3 2" xfId="53389" xr:uid="{00000000-0005-0000-0000-000098D00000}"/>
    <cellStyle name="Vírgula 8 4 6 3 3" xfId="53390" xr:uid="{00000000-0005-0000-0000-000099D00000}"/>
    <cellStyle name="Vírgula 8 4 6 3 4" xfId="53391" xr:uid="{00000000-0005-0000-0000-00009AD00000}"/>
    <cellStyle name="Vírgula 8 4 6 4" xfId="53392" xr:uid="{00000000-0005-0000-0000-00009BD00000}"/>
    <cellStyle name="Vírgula 8 4 6 4 2" xfId="53393" xr:uid="{00000000-0005-0000-0000-00009CD00000}"/>
    <cellStyle name="Vírgula 8 4 6 4 3" xfId="53394" xr:uid="{00000000-0005-0000-0000-00009DD00000}"/>
    <cellStyle name="Vírgula 8 4 6 4 4" xfId="53395" xr:uid="{00000000-0005-0000-0000-00009ED00000}"/>
    <cellStyle name="Vírgula 8 4 6 5" xfId="53396" xr:uid="{00000000-0005-0000-0000-00009FD00000}"/>
    <cellStyle name="Vírgula 8 4 6 5 2" xfId="53397" xr:uid="{00000000-0005-0000-0000-0000A0D00000}"/>
    <cellStyle name="Vírgula 8 4 6 5 3" xfId="53398" xr:uid="{00000000-0005-0000-0000-0000A1D00000}"/>
    <cellStyle name="Vírgula 8 4 6 6" xfId="53399" xr:uid="{00000000-0005-0000-0000-0000A2D00000}"/>
    <cellStyle name="Vírgula 8 4 6 7" xfId="53400" xr:uid="{00000000-0005-0000-0000-0000A3D00000}"/>
    <cellStyle name="Vírgula 8 4 6 8" xfId="53401" xr:uid="{00000000-0005-0000-0000-0000A4D00000}"/>
    <cellStyle name="Vírgula 8 4 7" xfId="53402" xr:uid="{00000000-0005-0000-0000-0000A5D00000}"/>
    <cellStyle name="Vírgula 8 4 7 2" xfId="53403" xr:uid="{00000000-0005-0000-0000-0000A6D00000}"/>
    <cellStyle name="Vírgula 8 4 7 2 2" xfId="53404" xr:uid="{00000000-0005-0000-0000-0000A7D00000}"/>
    <cellStyle name="Vírgula 8 4 7 2 3" xfId="53405" xr:uid="{00000000-0005-0000-0000-0000A8D00000}"/>
    <cellStyle name="Vírgula 8 4 7 2 4" xfId="53406" xr:uid="{00000000-0005-0000-0000-0000A9D00000}"/>
    <cellStyle name="Vírgula 8 4 7 3" xfId="53407" xr:uid="{00000000-0005-0000-0000-0000AAD00000}"/>
    <cellStyle name="Vírgula 8 4 7 3 2" xfId="53408" xr:uid="{00000000-0005-0000-0000-0000ABD00000}"/>
    <cellStyle name="Vírgula 8 4 7 3 3" xfId="53409" xr:uid="{00000000-0005-0000-0000-0000ACD00000}"/>
    <cellStyle name="Vírgula 8 4 7 4" xfId="53410" xr:uid="{00000000-0005-0000-0000-0000ADD00000}"/>
    <cellStyle name="Vírgula 8 4 7 5" xfId="53411" xr:uid="{00000000-0005-0000-0000-0000AED00000}"/>
    <cellStyle name="Vírgula 8 4 7 6" xfId="53412" xr:uid="{00000000-0005-0000-0000-0000AFD00000}"/>
    <cellStyle name="Vírgula 8 4 8" xfId="53413" xr:uid="{00000000-0005-0000-0000-0000B0D00000}"/>
    <cellStyle name="Vírgula 8 4 8 2" xfId="53414" xr:uid="{00000000-0005-0000-0000-0000B1D00000}"/>
    <cellStyle name="Vírgula 8 4 8 3" xfId="53415" xr:uid="{00000000-0005-0000-0000-0000B2D00000}"/>
    <cellStyle name="Vírgula 8 4 8 4" xfId="53416" xr:uid="{00000000-0005-0000-0000-0000B3D00000}"/>
    <cellStyle name="Vírgula 8 4 9" xfId="53417" xr:uid="{00000000-0005-0000-0000-0000B4D00000}"/>
    <cellStyle name="Vírgula 8 4 9 2" xfId="53418" xr:uid="{00000000-0005-0000-0000-0000B5D00000}"/>
    <cellStyle name="Vírgula 8 4 9 3" xfId="53419" xr:uid="{00000000-0005-0000-0000-0000B6D00000}"/>
    <cellStyle name="Vírgula 8 4 9 4" xfId="53420" xr:uid="{00000000-0005-0000-0000-0000B7D00000}"/>
    <cellStyle name="Vírgula 8 5" xfId="341" xr:uid="{00000000-0005-0000-0000-0000B8D00000}"/>
    <cellStyle name="Vírgula 8 5 10" xfId="53421" xr:uid="{00000000-0005-0000-0000-0000B9D00000}"/>
    <cellStyle name="Vírgula 8 5 10 2" xfId="53422" xr:uid="{00000000-0005-0000-0000-0000BAD00000}"/>
    <cellStyle name="Vírgula 8 5 10 3" xfId="53423" xr:uid="{00000000-0005-0000-0000-0000BBD00000}"/>
    <cellStyle name="Vírgula 8 5 10 4" xfId="53424" xr:uid="{00000000-0005-0000-0000-0000BCD00000}"/>
    <cellStyle name="Vírgula 8 5 11" xfId="53425" xr:uid="{00000000-0005-0000-0000-0000BDD00000}"/>
    <cellStyle name="Vírgula 8 5 11 2" xfId="53426" xr:uid="{00000000-0005-0000-0000-0000BED00000}"/>
    <cellStyle name="Vírgula 8 5 11 3" xfId="53427" xr:uid="{00000000-0005-0000-0000-0000BFD00000}"/>
    <cellStyle name="Vírgula 8 5 12" xfId="53428" xr:uid="{00000000-0005-0000-0000-0000C0D00000}"/>
    <cellStyle name="Vírgula 8 5 13" xfId="53429" xr:uid="{00000000-0005-0000-0000-0000C1D00000}"/>
    <cellStyle name="Vírgula 8 5 14" xfId="53430" xr:uid="{00000000-0005-0000-0000-0000C2D00000}"/>
    <cellStyle name="Vírgula 8 5 2" xfId="53431" xr:uid="{00000000-0005-0000-0000-0000C3D00000}"/>
    <cellStyle name="Vírgula 8 5 2 10" xfId="53432" xr:uid="{00000000-0005-0000-0000-0000C4D00000}"/>
    <cellStyle name="Vírgula 8 5 2 11" xfId="53433" xr:uid="{00000000-0005-0000-0000-0000C5D00000}"/>
    <cellStyle name="Vírgula 8 5 2 2" xfId="53434" xr:uid="{00000000-0005-0000-0000-0000C6D00000}"/>
    <cellStyle name="Vírgula 8 5 2 2 10" xfId="53435" xr:uid="{00000000-0005-0000-0000-0000C7D00000}"/>
    <cellStyle name="Vírgula 8 5 2 2 2" xfId="53436" xr:uid="{00000000-0005-0000-0000-0000C8D00000}"/>
    <cellStyle name="Vírgula 8 5 2 2 2 2" xfId="53437" xr:uid="{00000000-0005-0000-0000-0000C9D00000}"/>
    <cellStyle name="Vírgula 8 5 2 2 2 2 2" xfId="53438" xr:uid="{00000000-0005-0000-0000-0000CAD00000}"/>
    <cellStyle name="Vírgula 8 5 2 2 2 2 2 2" xfId="53439" xr:uid="{00000000-0005-0000-0000-0000CBD00000}"/>
    <cellStyle name="Vírgula 8 5 2 2 2 2 2 3" xfId="53440" xr:uid="{00000000-0005-0000-0000-0000CCD00000}"/>
    <cellStyle name="Vírgula 8 5 2 2 2 2 2 4" xfId="53441" xr:uid="{00000000-0005-0000-0000-0000CDD00000}"/>
    <cellStyle name="Vírgula 8 5 2 2 2 2 3" xfId="53442" xr:uid="{00000000-0005-0000-0000-0000CED00000}"/>
    <cellStyle name="Vírgula 8 5 2 2 2 2 3 2" xfId="53443" xr:uid="{00000000-0005-0000-0000-0000CFD00000}"/>
    <cellStyle name="Vírgula 8 5 2 2 2 2 3 3" xfId="53444" xr:uid="{00000000-0005-0000-0000-0000D0D00000}"/>
    <cellStyle name="Vírgula 8 5 2 2 2 2 4" xfId="53445" xr:uid="{00000000-0005-0000-0000-0000D1D00000}"/>
    <cellStyle name="Vírgula 8 5 2 2 2 2 5" xfId="53446" xr:uid="{00000000-0005-0000-0000-0000D2D00000}"/>
    <cellStyle name="Vírgula 8 5 2 2 2 2 6" xfId="53447" xr:uid="{00000000-0005-0000-0000-0000D3D00000}"/>
    <cellStyle name="Vírgula 8 5 2 2 2 3" xfId="53448" xr:uid="{00000000-0005-0000-0000-0000D4D00000}"/>
    <cellStyle name="Vírgula 8 5 2 2 2 3 2" xfId="53449" xr:uid="{00000000-0005-0000-0000-0000D5D00000}"/>
    <cellStyle name="Vírgula 8 5 2 2 2 3 3" xfId="53450" xr:uid="{00000000-0005-0000-0000-0000D6D00000}"/>
    <cellStyle name="Vírgula 8 5 2 2 2 3 4" xfId="53451" xr:uid="{00000000-0005-0000-0000-0000D7D00000}"/>
    <cellStyle name="Vírgula 8 5 2 2 2 4" xfId="53452" xr:uid="{00000000-0005-0000-0000-0000D8D00000}"/>
    <cellStyle name="Vírgula 8 5 2 2 2 4 2" xfId="53453" xr:uid="{00000000-0005-0000-0000-0000D9D00000}"/>
    <cellStyle name="Vírgula 8 5 2 2 2 4 3" xfId="53454" xr:uid="{00000000-0005-0000-0000-0000DAD00000}"/>
    <cellStyle name="Vírgula 8 5 2 2 2 4 4" xfId="53455" xr:uid="{00000000-0005-0000-0000-0000DBD00000}"/>
    <cellStyle name="Vírgula 8 5 2 2 2 5" xfId="53456" xr:uid="{00000000-0005-0000-0000-0000DCD00000}"/>
    <cellStyle name="Vírgula 8 5 2 2 2 5 2" xfId="53457" xr:uid="{00000000-0005-0000-0000-0000DDD00000}"/>
    <cellStyle name="Vírgula 8 5 2 2 2 5 3" xfId="53458" xr:uid="{00000000-0005-0000-0000-0000DED00000}"/>
    <cellStyle name="Vírgula 8 5 2 2 2 5 4" xfId="53459" xr:uid="{00000000-0005-0000-0000-0000DFD00000}"/>
    <cellStyle name="Vírgula 8 5 2 2 2 6" xfId="53460" xr:uid="{00000000-0005-0000-0000-0000E0D00000}"/>
    <cellStyle name="Vírgula 8 5 2 2 2 6 2" xfId="53461" xr:uid="{00000000-0005-0000-0000-0000E1D00000}"/>
    <cellStyle name="Vírgula 8 5 2 2 2 6 3" xfId="53462" xr:uid="{00000000-0005-0000-0000-0000E2D00000}"/>
    <cellStyle name="Vírgula 8 5 2 2 2 7" xfId="53463" xr:uid="{00000000-0005-0000-0000-0000E3D00000}"/>
    <cellStyle name="Vírgula 8 5 2 2 2 8" xfId="53464" xr:uid="{00000000-0005-0000-0000-0000E4D00000}"/>
    <cellStyle name="Vírgula 8 5 2 2 2 9" xfId="53465" xr:uid="{00000000-0005-0000-0000-0000E5D00000}"/>
    <cellStyle name="Vírgula 8 5 2 2 3" xfId="53466" xr:uid="{00000000-0005-0000-0000-0000E6D00000}"/>
    <cellStyle name="Vírgula 8 5 2 2 3 2" xfId="53467" xr:uid="{00000000-0005-0000-0000-0000E7D00000}"/>
    <cellStyle name="Vírgula 8 5 2 2 3 2 2" xfId="53468" xr:uid="{00000000-0005-0000-0000-0000E8D00000}"/>
    <cellStyle name="Vírgula 8 5 2 2 3 2 3" xfId="53469" xr:uid="{00000000-0005-0000-0000-0000E9D00000}"/>
    <cellStyle name="Vírgula 8 5 2 2 3 2 4" xfId="53470" xr:uid="{00000000-0005-0000-0000-0000EAD00000}"/>
    <cellStyle name="Vírgula 8 5 2 2 3 3" xfId="53471" xr:uid="{00000000-0005-0000-0000-0000EBD00000}"/>
    <cellStyle name="Vírgula 8 5 2 2 3 3 2" xfId="53472" xr:uid="{00000000-0005-0000-0000-0000ECD00000}"/>
    <cellStyle name="Vírgula 8 5 2 2 3 3 3" xfId="53473" xr:uid="{00000000-0005-0000-0000-0000EDD00000}"/>
    <cellStyle name="Vírgula 8 5 2 2 3 4" xfId="53474" xr:uid="{00000000-0005-0000-0000-0000EED00000}"/>
    <cellStyle name="Vírgula 8 5 2 2 3 5" xfId="53475" xr:uid="{00000000-0005-0000-0000-0000EFD00000}"/>
    <cellStyle name="Vírgula 8 5 2 2 3 6" xfId="53476" xr:uid="{00000000-0005-0000-0000-0000F0D00000}"/>
    <cellStyle name="Vírgula 8 5 2 2 4" xfId="53477" xr:uid="{00000000-0005-0000-0000-0000F1D00000}"/>
    <cellStyle name="Vírgula 8 5 2 2 4 2" xfId="53478" xr:uid="{00000000-0005-0000-0000-0000F2D00000}"/>
    <cellStyle name="Vírgula 8 5 2 2 4 3" xfId="53479" xr:uid="{00000000-0005-0000-0000-0000F3D00000}"/>
    <cellStyle name="Vírgula 8 5 2 2 4 4" xfId="53480" xr:uid="{00000000-0005-0000-0000-0000F4D00000}"/>
    <cellStyle name="Vírgula 8 5 2 2 5" xfId="53481" xr:uid="{00000000-0005-0000-0000-0000F5D00000}"/>
    <cellStyle name="Vírgula 8 5 2 2 5 2" xfId="53482" xr:uid="{00000000-0005-0000-0000-0000F6D00000}"/>
    <cellStyle name="Vírgula 8 5 2 2 5 3" xfId="53483" xr:uid="{00000000-0005-0000-0000-0000F7D00000}"/>
    <cellStyle name="Vírgula 8 5 2 2 5 4" xfId="53484" xr:uid="{00000000-0005-0000-0000-0000F8D00000}"/>
    <cellStyle name="Vírgula 8 5 2 2 6" xfId="53485" xr:uid="{00000000-0005-0000-0000-0000F9D00000}"/>
    <cellStyle name="Vírgula 8 5 2 2 6 2" xfId="53486" xr:uid="{00000000-0005-0000-0000-0000FAD00000}"/>
    <cellStyle name="Vírgula 8 5 2 2 6 3" xfId="53487" xr:uid="{00000000-0005-0000-0000-0000FBD00000}"/>
    <cellStyle name="Vírgula 8 5 2 2 6 4" xfId="53488" xr:uid="{00000000-0005-0000-0000-0000FCD00000}"/>
    <cellStyle name="Vírgula 8 5 2 2 7" xfId="53489" xr:uid="{00000000-0005-0000-0000-0000FDD00000}"/>
    <cellStyle name="Vírgula 8 5 2 2 7 2" xfId="53490" xr:uid="{00000000-0005-0000-0000-0000FED00000}"/>
    <cellStyle name="Vírgula 8 5 2 2 7 3" xfId="53491" xr:uid="{00000000-0005-0000-0000-0000FFD00000}"/>
    <cellStyle name="Vírgula 8 5 2 2 8" xfId="53492" xr:uid="{00000000-0005-0000-0000-000000D10000}"/>
    <cellStyle name="Vírgula 8 5 2 2 9" xfId="53493" xr:uid="{00000000-0005-0000-0000-000001D10000}"/>
    <cellStyle name="Vírgula 8 5 2 3" xfId="53494" xr:uid="{00000000-0005-0000-0000-000002D10000}"/>
    <cellStyle name="Vírgula 8 5 2 3 2" xfId="53495" xr:uid="{00000000-0005-0000-0000-000003D10000}"/>
    <cellStyle name="Vírgula 8 5 2 3 2 2" xfId="53496" xr:uid="{00000000-0005-0000-0000-000004D10000}"/>
    <cellStyle name="Vírgula 8 5 2 3 2 2 2" xfId="53497" xr:uid="{00000000-0005-0000-0000-000005D10000}"/>
    <cellStyle name="Vírgula 8 5 2 3 2 2 3" xfId="53498" xr:uid="{00000000-0005-0000-0000-000006D10000}"/>
    <cellStyle name="Vírgula 8 5 2 3 2 2 4" xfId="53499" xr:uid="{00000000-0005-0000-0000-000007D10000}"/>
    <cellStyle name="Vírgula 8 5 2 3 2 3" xfId="53500" xr:uid="{00000000-0005-0000-0000-000008D10000}"/>
    <cellStyle name="Vírgula 8 5 2 3 2 3 2" xfId="53501" xr:uid="{00000000-0005-0000-0000-000009D10000}"/>
    <cellStyle name="Vírgula 8 5 2 3 2 3 3" xfId="53502" xr:uid="{00000000-0005-0000-0000-00000AD10000}"/>
    <cellStyle name="Vírgula 8 5 2 3 2 4" xfId="53503" xr:uid="{00000000-0005-0000-0000-00000BD10000}"/>
    <cellStyle name="Vírgula 8 5 2 3 2 5" xfId="53504" xr:uid="{00000000-0005-0000-0000-00000CD10000}"/>
    <cellStyle name="Vírgula 8 5 2 3 2 6" xfId="53505" xr:uid="{00000000-0005-0000-0000-00000DD10000}"/>
    <cellStyle name="Vírgula 8 5 2 3 3" xfId="53506" xr:uid="{00000000-0005-0000-0000-00000ED10000}"/>
    <cellStyle name="Vírgula 8 5 2 3 3 2" xfId="53507" xr:uid="{00000000-0005-0000-0000-00000FD10000}"/>
    <cellStyle name="Vírgula 8 5 2 3 3 3" xfId="53508" xr:uid="{00000000-0005-0000-0000-000010D10000}"/>
    <cellStyle name="Vírgula 8 5 2 3 3 4" xfId="53509" xr:uid="{00000000-0005-0000-0000-000011D10000}"/>
    <cellStyle name="Vírgula 8 5 2 3 4" xfId="53510" xr:uid="{00000000-0005-0000-0000-000012D10000}"/>
    <cellStyle name="Vírgula 8 5 2 3 4 2" xfId="53511" xr:uid="{00000000-0005-0000-0000-000013D10000}"/>
    <cellStyle name="Vírgula 8 5 2 3 4 3" xfId="53512" xr:uid="{00000000-0005-0000-0000-000014D10000}"/>
    <cellStyle name="Vírgula 8 5 2 3 4 4" xfId="53513" xr:uid="{00000000-0005-0000-0000-000015D10000}"/>
    <cellStyle name="Vírgula 8 5 2 3 5" xfId="53514" xr:uid="{00000000-0005-0000-0000-000016D10000}"/>
    <cellStyle name="Vírgula 8 5 2 3 5 2" xfId="53515" xr:uid="{00000000-0005-0000-0000-000017D10000}"/>
    <cellStyle name="Vírgula 8 5 2 3 5 3" xfId="53516" xr:uid="{00000000-0005-0000-0000-000018D10000}"/>
    <cellStyle name="Vírgula 8 5 2 3 5 4" xfId="53517" xr:uid="{00000000-0005-0000-0000-000019D10000}"/>
    <cellStyle name="Vírgula 8 5 2 3 6" xfId="53518" xr:uid="{00000000-0005-0000-0000-00001AD10000}"/>
    <cellStyle name="Vírgula 8 5 2 3 6 2" xfId="53519" xr:uid="{00000000-0005-0000-0000-00001BD10000}"/>
    <cellStyle name="Vírgula 8 5 2 3 6 3" xfId="53520" xr:uid="{00000000-0005-0000-0000-00001CD10000}"/>
    <cellStyle name="Vírgula 8 5 2 3 7" xfId="53521" xr:uid="{00000000-0005-0000-0000-00001DD10000}"/>
    <cellStyle name="Vírgula 8 5 2 3 8" xfId="53522" xr:uid="{00000000-0005-0000-0000-00001ED10000}"/>
    <cellStyle name="Vírgula 8 5 2 3 9" xfId="53523" xr:uid="{00000000-0005-0000-0000-00001FD10000}"/>
    <cellStyle name="Vírgula 8 5 2 4" xfId="53524" xr:uid="{00000000-0005-0000-0000-000020D10000}"/>
    <cellStyle name="Vírgula 8 5 2 4 2" xfId="53525" xr:uid="{00000000-0005-0000-0000-000021D10000}"/>
    <cellStyle name="Vírgula 8 5 2 4 2 2" xfId="53526" xr:uid="{00000000-0005-0000-0000-000022D10000}"/>
    <cellStyle name="Vírgula 8 5 2 4 2 3" xfId="53527" xr:uid="{00000000-0005-0000-0000-000023D10000}"/>
    <cellStyle name="Vírgula 8 5 2 4 2 4" xfId="53528" xr:uid="{00000000-0005-0000-0000-000024D10000}"/>
    <cellStyle name="Vírgula 8 5 2 4 3" xfId="53529" xr:uid="{00000000-0005-0000-0000-000025D10000}"/>
    <cellStyle name="Vírgula 8 5 2 4 3 2" xfId="53530" xr:uid="{00000000-0005-0000-0000-000026D10000}"/>
    <cellStyle name="Vírgula 8 5 2 4 3 3" xfId="53531" xr:uid="{00000000-0005-0000-0000-000027D10000}"/>
    <cellStyle name="Vírgula 8 5 2 4 4" xfId="53532" xr:uid="{00000000-0005-0000-0000-000028D10000}"/>
    <cellStyle name="Vírgula 8 5 2 4 5" xfId="53533" xr:uid="{00000000-0005-0000-0000-000029D10000}"/>
    <cellStyle name="Vírgula 8 5 2 4 6" xfId="53534" xr:uid="{00000000-0005-0000-0000-00002AD10000}"/>
    <cellStyle name="Vírgula 8 5 2 5" xfId="53535" xr:uid="{00000000-0005-0000-0000-00002BD10000}"/>
    <cellStyle name="Vírgula 8 5 2 5 2" xfId="53536" xr:uid="{00000000-0005-0000-0000-00002CD10000}"/>
    <cellStyle name="Vírgula 8 5 2 5 3" xfId="53537" xr:uid="{00000000-0005-0000-0000-00002DD10000}"/>
    <cellStyle name="Vírgula 8 5 2 5 4" xfId="53538" xr:uid="{00000000-0005-0000-0000-00002ED10000}"/>
    <cellStyle name="Vírgula 8 5 2 6" xfId="53539" xr:uid="{00000000-0005-0000-0000-00002FD10000}"/>
    <cellStyle name="Vírgula 8 5 2 6 2" xfId="53540" xr:uid="{00000000-0005-0000-0000-000030D10000}"/>
    <cellStyle name="Vírgula 8 5 2 6 3" xfId="53541" xr:uid="{00000000-0005-0000-0000-000031D10000}"/>
    <cellStyle name="Vírgula 8 5 2 6 4" xfId="53542" xr:uid="{00000000-0005-0000-0000-000032D10000}"/>
    <cellStyle name="Vírgula 8 5 2 7" xfId="53543" xr:uid="{00000000-0005-0000-0000-000033D10000}"/>
    <cellStyle name="Vírgula 8 5 2 7 2" xfId="53544" xr:uid="{00000000-0005-0000-0000-000034D10000}"/>
    <cellStyle name="Vírgula 8 5 2 7 3" xfId="53545" xr:uid="{00000000-0005-0000-0000-000035D10000}"/>
    <cellStyle name="Vírgula 8 5 2 7 4" xfId="53546" xr:uid="{00000000-0005-0000-0000-000036D10000}"/>
    <cellStyle name="Vírgula 8 5 2 8" xfId="53547" xr:uid="{00000000-0005-0000-0000-000037D10000}"/>
    <cellStyle name="Vírgula 8 5 2 8 2" xfId="53548" xr:uid="{00000000-0005-0000-0000-000038D10000}"/>
    <cellStyle name="Vírgula 8 5 2 8 3" xfId="53549" xr:uid="{00000000-0005-0000-0000-000039D10000}"/>
    <cellStyle name="Vírgula 8 5 2 9" xfId="53550" xr:uid="{00000000-0005-0000-0000-00003AD10000}"/>
    <cellStyle name="Vírgula 8 5 3" xfId="53551" xr:uid="{00000000-0005-0000-0000-00003BD10000}"/>
    <cellStyle name="Vírgula 8 5 3 10" xfId="53552" xr:uid="{00000000-0005-0000-0000-00003CD10000}"/>
    <cellStyle name="Vírgula 8 5 3 2" xfId="53553" xr:uid="{00000000-0005-0000-0000-00003DD10000}"/>
    <cellStyle name="Vírgula 8 5 3 2 2" xfId="53554" xr:uid="{00000000-0005-0000-0000-00003ED10000}"/>
    <cellStyle name="Vírgula 8 5 3 2 2 2" xfId="53555" xr:uid="{00000000-0005-0000-0000-00003FD10000}"/>
    <cellStyle name="Vírgula 8 5 3 2 2 2 2" xfId="53556" xr:uid="{00000000-0005-0000-0000-000040D10000}"/>
    <cellStyle name="Vírgula 8 5 3 2 2 2 3" xfId="53557" xr:uid="{00000000-0005-0000-0000-000041D10000}"/>
    <cellStyle name="Vírgula 8 5 3 2 2 2 4" xfId="53558" xr:uid="{00000000-0005-0000-0000-000042D10000}"/>
    <cellStyle name="Vírgula 8 5 3 2 2 3" xfId="53559" xr:uid="{00000000-0005-0000-0000-000043D10000}"/>
    <cellStyle name="Vírgula 8 5 3 2 2 3 2" xfId="53560" xr:uid="{00000000-0005-0000-0000-000044D10000}"/>
    <cellStyle name="Vírgula 8 5 3 2 2 3 3" xfId="53561" xr:uid="{00000000-0005-0000-0000-000045D10000}"/>
    <cellStyle name="Vírgula 8 5 3 2 2 4" xfId="53562" xr:uid="{00000000-0005-0000-0000-000046D10000}"/>
    <cellStyle name="Vírgula 8 5 3 2 2 5" xfId="53563" xr:uid="{00000000-0005-0000-0000-000047D10000}"/>
    <cellStyle name="Vírgula 8 5 3 2 2 6" xfId="53564" xr:uid="{00000000-0005-0000-0000-000048D10000}"/>
    <cellStyle name="Vírgula 8 5 3 2 3" xfId="53565" xr:uid="{00000000-0005-0000-0000-000049D10000}"/>
    <cellStyle name="Vírgula 8 5 3 2 3 2" xfId="53566" xr:uid="{00000000-0005-0000-0000-00004AD10000}"/>
    <cellStyle name="Vírgula 8 5 3 2 3 3" xfId="53567" xr:uid="{00000000-0005-0000-0000-00004BD10000}"/>
    <cellStyle name="Vírgula 8 5 3 2 3 4" xfId="53568" xr:uid="{00000000-0005-0000-0000-00004CD10000}"/>
    <cellStyle name="Vírgula 8 5 3 2 4" xfId="53569" xr:uid="{00000000-0005-0000-0000-00004DD10000}"/>
    <cellStyle name="Vírgula 8 5 3 2 4 2" xfId="53570" xr:uid="{00000000-0005-0000-0000-00004ED10000}"/>
    <cellStyle name="Vírgula 8 5 3 2 4 3" xfId="53571" xr:uid="{00000000-0005-0000-0000-00004FD10000}"/>
    <cellStyle name="Vírgula 8 5 3 2 4 4" xfId="53572" xr:uid="{00000000-0005-0000-0000-000050D10000}"/>
    <cellStyle name="Vírgula 8 5 3 2 5" xfId="53573" xr:uid="{00000000-0005-0000-0000-000051D10000}"/>
    <cellStyle name="Vírgula 8 5 3 2 5 2" xfId="53574" xr:uid="{00000000-0005-0000-0000-000052D10000}"/>
    <cellStyle name="Vírgula 8 5 3 2 5 3" xfId="53575" xr:uid="{00000000-0005-0000-0000-000053D10000}"/>
    <cellStyle name="Vírgula 8 5 3 2 5 4" xfId="53576" xr:uid="{00000000-0005-0000-0000-000054D10000}"/>
    <cellStyle name="Vírgula 8 5 3 2 6" xfId="53577" xr:uid="{00000000-0005-0000-0000-000055D10000}"/>
    <cellStyle name="Vírgula 8 5 3 2 6 2" xfId="53578" xr:uid="{00000000-0005-0000-0000-000056D10000}"/>
    <cellStyle name="Vírgula 8 5 3 2 6 3" xfId="53579" xr:uid="{00000000-0005-0000-0000-000057D10000}"/>
    <cellStyle name="Vírgula 8 5 3 2 7" xfId="53580" xr:uid="{00000000-0005-0000-0000-000058D10000}"/>
    <cellStyle name="Vírgula 8 5 3 2 8" xfId="53581" xr:uid="{00000000-0005-0000-0000-000059D10000}"/>
    <cellStyle name="Vírgula 8 5 3 2 9" xfId="53582" xr:uid="{00000000-0005-0000-0000-00005AD10000}"/>
    <cellStyle name="Vírgula 8 5 3 3" xfId="53583" xr:uid="{00000000-0005-0000-0000-00005BD10000}"/>
    <cellStyle name="Vírgula 8 5 3 3 2" xfId="53584" xr:uid="{00000000-0005-0000-0000-00005CD10000}"/>
    <cellStyle name="Vírgula 8 5 3 3 2 2" xfId="53585" xr:uid="{00000000-0005-0000-0000-00005DD10000}"/>
    <cellStyle name="Vírgula 8 5 3 3 2 3" xfId="53586" xr:uid="{00000000-0005-0000-0000-00005ED10000}"/>
    <cellStyle name="Vírgula 8 5 3 3 2 4" xfId="53587" xr:uid="{00000000-0005-0000-0000-00005FD10000}"/>
    <cellStyle name="Vírgula 8 5 3 3 3" xfId="53588" xr:uid="{00000000-0005-0000-0000-000060D10000}"/>
    <cellStyle name="Vírgula 8 5 3 3 3 2" xfId="53589" xr:uid="{00000000-0005-0000-0000-000061D10000}"/>
    <cellStyle name="Vírgula 8 5 3 3 3 3" xfId="53590" xr:uid="{00000000-0005-0000-0000-000062D10000}"/>
    <cellStyle name="Vírgula 8 5 3 3 4" xfId="53591" xr:uid="{00000000-0005-0000-0000-000063D10000}"/>
    <cellStyle name="Vírgula 8 5 3 3 5" xfId="53592" xr:uid="{00000000-0005-0000-0000-000064D10000}"/>
    <cellStyle name="Vírgula 8 5 3 3 6" xfId="53593" xr:uid="{00000000-0005-0000-0000-000065D10000}"/>
    <cellStyle name="Vírgula 8 5 3 4" xfId="53594" xr:uid="{00000000-0005-0000-0000-000066D10000}"/>
    <cellStyle name="Vírgula 8 5 3 4 2" xfId="53595" xr:uid="{00000000-0005-0000-0000-000067D10000}"/>
    <cellStyle name="Vírgula 8 5 3 4 3" xfId="53596" xr:uid="{00000000-0005-0000-0000-000068D10000}"/>
    <cellStyle name="Vírgula 8 5 3 4 4" xfId="53597" xr:uid="{00000000-0005-0000-0000-000069D10000}"/>
    <cellStyle name="Vírgula 8 5 3 5" xfId="53598" xr:uid="{00000000-0005-0000-0000-00006AD10000}"/>
    <cellStyle name="Vírgula 8 5 3 5 2" xfId="53599" xr:uid="{00000000-0005-0000-0000-00006BD10000}"/>
    <cellStyle name="Vírgula 8 5 3 5 3" xfId="53600" xr:uid="{00000000-0005-0000-0000-00006CD10000}"/>
    <cellStyle name="Vírgula 8 5 3 5 4" xfId="53601" xr:uid="{00000000-0005-0000-0000-00006DD10000}"/>
    <cellStyle name="Vírgula 8 5 3 6" xfId="53602" xr:uid="{00000000-0005-0000-0000-00006ED10000}"/>
    <cellStyle name="Vírgula 8 5 3 6 2" xfId="53603" xr:uid="{00000000-0005-0000-0000-00006FD10000}"/>
    <cellStyle name="Vírgula 8 5 3 6 3" xfId="53604" xr:uid="{00000000-0005-0000-0000-000070D10000}"/>
    <cellStyle name="Vírgula 8 5 3 6 4" xfId="53605" xr:uid="{00000000-0005-0000-0000-000071D10000}"/>
    <cellStyle name="Vírgula 8 5 3 7" xfId="53606" xr:uid="{00000000-0005-0000-0000-000072D10000}"/>
    <cellStyle name="Vírgula 8 5 3 7 2" xfId="53607" xr:uid="{00000000-0005-0000-0000-000073D10000}"/>
    <cellStyle name="Vírgula 8 5 3 7 3" xfId="53608" xr:uid="{00000000-0005-0000-0000-000074D10000}"/>
    <cellStyle name="Vírgula 8 5 3 8" xfId="53609" xr:uid="{00000000-0005-0000-0000-000075D10000}"/>
    <cellStyle name="Vírgula 8 5 3 9" xfId="53610" xr:uid="{00000000-0005-0000-0000-000076D10000}"/>
    <cellStyle name="Vírgula 8 5 4" xfId="53611" xr:uid="{00000000-0005-0000-0000-000077D10000}"/>
    <cellStyle name="Vírgula 8 5 4 2" xfId="53612" xr:uid="{00000000-0005-0000-0000-000078D10000}"/>
    <cellStyle name="Vírgula 8 5 4 2 2" xfId="53613" xr:uid="{00000000-0005-0000-0000-000079D10000}"/>
    <cellStyle name="Vírgula 8 5 4 2 2 2" xfId="53614" xr:uid="{00000000-0005-0000-0000-00007AD10000}"/>
    <cellStyle name="Vírgula 8 5 4 2 2 3" xfId="53615" xr:uid="{00000000-0005-0000-0000-00007BD10000}"/>
    <cellStyle name="Vírgula 8 5 4 2 2 4" xfId="53616" xr:uid="{00000000-0005-0000-0000-00007CD10000}"/>
    <cellStyle name="Vírgula 8 5 4 2 3" xfId="53617" xr:uid="{00000000-0005-0000-0000-00007DD10000}"/>
    <cellStyle name="Vírgula 8 5 4 2 3 2" xfId="53618" xr:uid="{00000000-0005-0000-0000-00007ED10000}"/>
    <cellStyle name="Vírgula 8 5 4 2 3 3" xfId="53619" xr:uid="{00000000-0005-0000-0000-00007FD10000}"/>
    <cellStyle name="Vírgula 8 5 4 2 4" xfId="53620" xr:uid="{00000000-0005-0000-0000-000080D10000}"/>
    <cellStyle name="Vírgula 8 5 4 2 5" xfId="53621" xr:uid="{00000000-0005-0000-0000-000081D10000}"/>
    <cellStyle name="Vírgula 8 5 4 2 6" xfId="53622" xr:uid="{00000000-0005-0000-0000-000082D10000}"/>
    <cellStyle name="Vírgula 8 5 4 3" xfId="53623" xr:uid="{00000000-0005-0000-0000-000083D10000}"/>
    <cellStyle name="Vírgula 8 5 4 3 2" xfId="53624" xr:uid="{00000000-0005-0000-0000-000084D10000}"/>
    <cellStyle name="Vírgula 8 5 4 3 3" xfId="53625" xr:uid="{00000000-0005-0000-0000-000085D10000}"/>
    <cellStyle name="Vírgula 8 5 4 3 4" xfId="53626" xr:uid="{00000000-0005-0000-0000-000086D10000}"/>
    <cellStyle name="Vírgula 8 5 4 4" xfId="53627" xr:uid="{00000000-0005-0000-0000-000087D10000}"/>
    <cellStyle name="Vírgula 8 5 4 4 2" xfId="53628" xr:uid="{00000000-0005-0000-0000-000088D10000}"/>
    <cellStyle name="Vírgula 8 5 4 4 3" xfId="53629" xr:uid="{00000000-0005-0000-0000-000089D10000}"/>
    <cellStyle name="Vírgula 8 5 4 4 4" xfId="53630" xr:uid="{00000000-0005-0000-0000-00008AD10000}"/>
    <cellStyle name="Vírgula 8 5 4 5" xfId="53631" xr:uid="{00000000-0005-0000-0000-00008BD10000}"/>
    <cellStyle name="Vírgula 8 5 4 5 2" xfId="53632" xr:uid="{00000000-0005-0000-0000-00008CD10000}"/>
    <cellStyle name="Vírgula 8 5 4 5 3" xfId="53633" xr:uid="{00000000-0005-0000-0000-00008DD10000}"/>
    <cellStyle name="Vírgula 8 5 4 5 4" xfId="53634" xr:uid="{00000000-0005-0000-0000-00008ED10000}"/>
    <cellStyle name="Vírgula 8 5 4 6" xfId="53635" xr:uid="{00000000-0005-0000-0000-00008FD10000}"/>
    <cellStyle name="Vírgula 8 5 4 6 2" xfId="53636" xr:uid="{00000000-0005-0000-0000-000090D10000}"/>
    <cellStyle name="Vírgula 8 5 4 6 3" xfId="53637" xr:uid="{00000000-0005-0000-0000-000091D10000}"/>
    <cellStyle name="Vírgula 8 5 4 7" xfId="53638" xr:uid="{00000000-0005-0000-0000-000092D10000}"/>
    <cellStyle name="Vírgula 8 5 4 8" xfId="53639" xr:uid="{00000000-0005-0000-0000-000093D10000}"/>
    <cellStyle name="Vírgula 8 5 4 9" xfId="53640" xr:uid="{00000000-0005-0000-0000-000094D10000}"/>
    <cellStyle name="Vírgula 8 5 5" xfId="53641" xr:uid="{00000000-0005-0000-0000-000095D10000}"/>
    <cellStyle name="Vírgula 8 5 5 2" xfId="53642" xr:uid="{00000000-0005-0000-0000-000096D10000}"/>
    <cellStyle name="Vírgula 8 5 5 2 2" xfId="53643" xr:uid="{00000000-0005-0000-0000-000097D10000}"/>
    <cellStyle name="Vírgula 8 5 5 2 2 2" xfId="53644" xr:uid="{00000000-0005-0000-0000-000098D10000}"/>
    <cellStyle name="Vírgula 8 5 5 2 2 3" xfId="53645" xr:uid="{00000000-0005-0000-0000-000099D10000}"/>
    <cellStyle name="Vírgula 8 5 5 2 2 4" xfId="53646" xr:uid="{00000000-0005-0000-0000-00009AD10000}"/>
    <cellStyle name="Vírgula 8 5 5 2 3" xfId="53647" xr:uid="{00000000-0005-0000-0000-00009BD10000}"/>
    <cellStyle name="Vírgula 8 5 5 2 3 2" xfId="53648" xr:uid="{00000000-0005-0000-0000-00009CD10000}"/>
    <cellStyle name="Vírgula 8 5 5 2 3 3" xfId="53649" xr:uid="{00000000-0005-0000-0000-00009DD10000}"/>
    <cellStyle name="Vírgula 8 5 5 2 4" xfId="53650" xr:uid="{00000000-0005-0000-0000-00009ED10000}"/>
    <cellStyle name="Vírgula 8 5 5 2 5" xfId="53651" xr:uid="{00000000-0005-0000-0000-00009FD10000}"/>
    <cellStyle name="Vírgula 8 5 5 2 6" xfId="53652" xr:uid="{00000000-0005-0000-0000-0000A0D10000}"/>
    <cellStyle name="Vírgula 8 5 5 3" xfId="53653" xr:uid="{00000000-0005-0000-0000-0000A1D10000}"/>
    <cellStyle name="Vírgula 8 5 5 3 2" xfId="53654" xr:uid="{00000000-0005-0000-0000-0000A2D10000}"/>
    <cellStyle name="Vírgula 8 5 5 3 3" xfId="53655" xr:uid="{00000000-0005-0000-0000-0000A3D10000}"/>
    <cellStyle name="Vírgula 8 5 5 3 4" xfId="53656" xr:uid="{00000000-0005-0000-0000-0000A4D10000}"/>
    <cellStyle name="Vírgula 8 5 5 4" xfId="53657" xr:uid="{00000000-0005-0000-0000-0000A5D10000}"/>
    <cellStyle name="Vírgula 8 5 5 4 2" xfId="53658" xr:uid="{00000000-0005-0000-0000-0000A6D10000}"/>
    <cellStyle name="Vírgula 8 5 5 4 3" xfId="53659" xr:uid="{00000000-0005-0000-0000-0000A7D10000}"/>
    <cellStyle name="Vírgula 8 5 5 4 4" xfId="53660" xr:uid="{00000000-0005-0000-0000-0000A8D10000}"/>
    <cellStyle name="Vírgula 8 5 5 5" xfId="53661" xr:uid="{00000000-0005-0000-0000-0000A9D10000}"/>
    <cellStyle name="Vírgula 8 5 5 5 2" xfId="53662" xr:uid="{00000000-0005-0000-0000-0000AAD10000}"/>
    <cellStyle name="Vírgula 8 5 5 5 3" xfId="53663" xr:uid="{00000000-0005-0000-0000-0000ABD10000}"/>
    <cellStyle name="Vírgula 8 5 5 5 4" xfId="53664" xr:uid="{00000000-0005-0000-0000-0000ACD10000}"/>
    <cellStyle name="Vírgula 8 5 5 6" xfId="53665" xr:uid="{00000000-0005-0000-0000-0000ADD10000}"/>
    <cellStyle name="Vírgula 8 5 5 6 2" xfId="53666" xr:uid="{00000000-0005-0000-0000-0000AED10000}"/>
    <cellStyle name="Vírgula 8 5 5 6 3" xfId="53667" xr:uid="{00000000-0005-0000-0000-0000AFD10000}"/>
    <cellStyle name="Vírgula 8 5 5 7" xfId="53668" xr:uid="{00000000-0005-0000-0000-0000B0D10000}"/>
    <cellStyle name="Vírgula 8 5 5 8" xfId="53669" xr:uid="{00000000-0005-0000-0000-0000B1D10000}"/>
    <cellStyle name="Vírgula 8 5 5 9" xfId="53670" xr:uid="{00000000-0005-0000-0000-0000B2D10000}"/>
    <cellStyle name="Vírgula 8 5 6" xfId="53671" xr:uid="{00000000-0005-0000-0000-0000B3D10000}"/>
    <cellStyle name="Vírgula 8 5 6 2" xfId="53672" xr:uid="{00000000-0005-0000-0000-0000B4D10000}"/>
    <cellStyle name="Vírgula 8 5 6 2 2" xfId="53673" xr:uid="{00000000-0005-0000-0000-0000B5D10000}"/>
    <cellStyle name="Vírgula 8 5 6 2 2 2" xfId="53674" xr:uid="{00000000-0005-0000-0000-0000B6D10000}"/>
    <cellStyle name="Vírgula 8 5 6 2 2 3" xfId="53675" xr:uid="{00000000-0005-0000-0000-0000B7D10000}"/>
    <cellStyle name="Vírgula 8 5 6 2 2 4" xfId="53676" xr:uid="{00000000-0005-0000-0000-0000B8D10000}"/>
    <cellStyle name="Vírgula 8 5 6 2 3" xfId="53677" xr:uid="{00000000-0005-0000-0000-0000B9D10000}"/>
    <cellStyle name="Vírgula 8 5 6 2 3 2" xfId="53678" xr:uid="{00000000-0005-0000-0000-0000BAD10000}"/>
    <cellStyle name="Vírgula 8 5 6 2 3 3" xfId="53679" xr:uid="{00000000-0005-0000-0000-0000BBD10000}"/>
    <cellStyle name="Vírgula 8 5 6 2 4" xfId="53680" xr:uid="{00000000-0005-0000-0000-0000BCD10000}"/>
    <cellStyle name="Vírgula 8 5 6 2 5" xfId="53681" xr:uid="{00000000-0005-0000-0000-0000BDD10000}"/>
    <cellStyle name="Vírgula 8 5 6 2 6" xfId="53682" xr:uid="{00000000-0005-0000-0000-0000BED10000}"/>
    <cellStyle name="Vírgula 8 5 6 3" xfId="53683" xr:uid="{00000000-0005-0000-0000-0000BFD10000}"/>
    <cellStyle name="Vírgula 8 5 6 3 2" xfId="53684" xr:uid="{00000000-0005-0000-0000-0000C0D10000}"/>
    <cellStyle name="Vírgula 8 5 6 3 3" xfId="53685" xr:uid="{00000000-0005-0000-0000-0000C1D10000}"/>
    <cellStyle name="Vírgula 8 5 6 3 4" xfId="53686" xr:uid="{00000000-0005-0000-0000-0000C2D10000}"/>
    <cellStyle name="Vírgula 8 5 6 4" xfId="53687" xr:uid="{00000000-0005-0000-0000-0000C3D10000}"/>
    <cellStyle name="Vírgula 8 5 6 4 2" xfId="53688" xr:uid="{00000000-0005-0000-0000-0000C4D10000}"/>
    <cellStyle name="Vírgula 8 5 6 4 3" xfId="53689" xr:uid="{00000000-0005-0000-0000-0000C5D10000}"/>
    <cellStyle name="Vírgula 8 5 6 4 4" xfId="53690" xr:uid="{00000000-0005-0000-0000-0000C6D10000}"/>
    <cellStyle name="Vírgula 8 5 6 5" xfId="53691" xr:uid="{00000000-0005-0000-0000-0000C7D10000}"/>
    <cellStyle name="Vírgula 8 5 6 5 2" xfId="53692" xr:uid="{00000000-0005-0000-0000-0000C8D10000}"/>
    <cellStyle name="Vírgula 8 5 6 5 3" xfId="53693" xr:uid="{00000000-0005-0000-0000-0000C9D10000}"/>
    <cellStyle name="Vírgula 8 5 6 6" xfId="53694" xr:uid="{00000000-0005-0000-0000-0000CAD10000}"/>
    <cellStyle name="Vírgula 8 5 6 7" xfId="53695" xr:uid="{00000000-0005-0000-0000-0000CBD10000}"/>
    <cellStyle name="Vírgula 8 5 6 8" xfId="53696" xr:uid="{00000000-0005-0000-0000-0000CCD10000}"/>
    <cellStyle name="Vírgula 8 5 7" xfId="53697" xr:uid="{00000000-0005-0000-0000-0000CDD10000}"/>
    <cellStyle name="Vírgula 8 5 7 2" xfId="53698" xr:uid="{00000000-0005-0000-0000-0000CED10000}"/>
    <cellStyle name="Vírgula 8 5 7 2 2" xfId="53699" xr:uid="{00000000-0005-0000-0000-0000CFD10000}"/>
    <cellStyle name="Vírgula 8 5 7 2 3" xfId="53700" xr:uid="{00000000-0005-0000-0000-0000D0D10000}"/>
    <cellStyle name="Vírgula 8 5 7 2 4" xfId="53701" xr:uid="{00000000-0005-0000-0000-0000D1D10000}"/>
    <cellStyle name="Vírgula 8 5 7 3" xfId="53702" xr:uid="{00000000-0005-0000-0000-0000D2D10000}"/>
    <cellStyle name="Vírgula 8 5 7 3 2" xfId="53703" xr:uid="{00000000-0005-0000-0000-0000D3D10000}"/>
    <cellStyle name="Vírgula 8 5 7 3 3" xfId="53704" xr:uid="{00000000-0005-0000-0000-0000D4D10000}"/>
    <cellStyle name="Vírgula 8 5 7 4" xfId="53705" xr:uid="{00000000-0005-0000-0000-0000D5D10000}"/>
    <cellStyle name="Vírgula 8 5 7 5" xfId="53706" xr:uid="{00000000-0005-0000-0000-0000D6D10000}"/>
    <cellStyle name="Vírgula 8 5 7 6" xfId="53707" xr:uid="{00000000-0005-0000-0000-0000D7D10000}"/>
    <cellStyle name="Vírgula 8 5 8" xfId="53708" xr:uid="{00000000-0005-0000-0000-0000D8D10000}"/>
    <cellStyle name="Vírgula 8 5 8 2" xfId="53709" xr:uid="{00000000-0005-0000-0000-0000D9D10000}"/>
    <cellStyle name="Vírgula 8 5 8 3" xfId="53710" xr:uid="{00000000-0005-0000-0000-0000DAD10000}"/>
    <cellStyle name="Vírgula 8 5 8 4" xfId="53711" xr:uid="{00000000-0005-0000-0000-0000DBD10000}"/>
    <cellStyle name="Vírgula 8 5 9" xfId="53712" xr:uid="{00000000-0005-0000-0000-0000DCD10000}"/>
    <cellStyle name="Vírgula 8 5 9 2" xfId="53713" xr:uid="{00000000-0005-0000-0000-0000DDD10000}"/>
    <cellStyle name="Vírgula 8 5 9 3" xfId="53714" xr:uid="{00000000-0005-0000-0000-0000DED10000}"/>
    <cellStyle name="Vírgula 8 5 9 4" xfId="53715" xr:uid="{00000000-0005-0000-0000-0000DFD10000}"/>
    <cellStyle name="Vírgula 8 6" xfId="467" xr:uid="{00000000-0005-0000-0000-0000E0D10000}"/>
    <cellStyle name="Vírgula 8 6 10" xfId="53716" xr:uid="{00000000-0005-0000-0000-0000E1D10000}"/>
    <cellStyle name="Vírgula 8 6 11" xfId="53717" xr:uid="{00000000-0005-0000-0000-0000E2D10000}"/>
    <cellStyle name="Vírgula 8 6 2" xfId="53718" xr:uid="{00000000-0005-0000-0000-0000E3D10000}"/>
    <cellStyle name="Vírgula 8 6 2 10" xfId="53719" xr:uid="{00000000-0005-0000-0000-0000E4D10000}"/>
    <cellStyle name="Vírgula 8 6 2 2" xfId="53720" xr:uid="{00000000-0005-0000-0000-0000E5D10000}"/>
    <cellStyle name="Vírgula 8 6 2 2 2" xfId="53721" xr:uid="{00000000-0005-0000-0000-0000E6D10000}"/>
    <cellStyle name="Vírgula 8 6 2 2 2 2" xfId="53722" xr:uid="{00000000-0005-0000-0000-0000E7D10000}"/>
    <cellStyle name="Vírgula 8 6 2 2 2 2 2" xfId="53723" xr:uid="{00000000-0005-0000-0000-0000E8D10000}"/>
    <cellStyle name="Vírgula 8 6 2 2 2 2 3" xfId="53724" xr:uid="{00000000-0005-0000-0000-0000E9D10000}"/>
    <cellStyle name="Vírgula 8 6 2 2 2 2 4" xfId="53725" xr:uid="{00000000-0005-0000-0000-0000EAD10000}"/>
    <cellStyle name="Vírgula 8 6 2 2 2 3" xfId="53726" xr:uid="{00000000-0005-0000-0000-0000EBD10000}"/>
    <cellStyle name="Vírgula 8 6 2 2 2 3 2" xfId="53727" xr:uid="{00000000-0005-0000-0000-0000ECD10000}"/>
    <cellStyle name="Vírgula 8 6 2 2 2 3 3" xfId="53728" xr:uid="{00000000-0005-0000-0000-0000EDD10000}"/>
    <cellStyle name="Vírgula 8 6 2 2 2 4" xfId="53729" xr:uid="{00000000-0005-0000-0000-0000EED10000}"/>
    <cellStyle name="Vírgula 8 6 2 2 2 5" xfId="53730" xr:uid="{00000000-0005-0000-0000-0000EFD10000}"/>
    <cellStyle name="Vírgula 8 6 2 2 2 6" xfId="53731" xr:uid="{00000000-0005-0000-0000-0000F0D10000}"/>
    <cellStyle name="Vírgula 8 6 2 2 3" xfId="53732" xr:uid="{00000000-0005-0000-0000-0000F1D10000}"/>
    <cellStyle name="Vírgula 8 6 2 2 3 2" xfId="53733" xr:uid="{00000000-0005-0000-0000-0000F2D10000}"/>
    <cellStyle name="Vírgula 8 6 2 2 3 3" xfId="53734" xr:uid="{00000000-0005-0000-0000-0000F3D10000}"/>
    <cellStyle name="Vírgula 8 6 2 2 3 4" xfId="53735" xr:uid="{00000000-0005-0000-0000-0000F4D10000}"/>
    <cellStyle name="Vírgula 8 6 2 2 4" xfId="53736" xr:uid="{00000000-0005-0000-0000-0000F5D10000}"/>
    <cellStyle name="Vírgula 8 6 2 2 4 2" xfId="53737" xr:uid="{00000000-0005-0000-0000-0000F6D10000}"/>
    <cellStyle name="Vírgula 8 6 2 2 4 3" xfId="53738" xr:uid="{00000000-0005-0000-0000-0000F7D10000}"/>
    <cellStyle name="Vírgula 8 6 2 2 4 4" xfId="53739" xr:uid="{00000000-0005-0000-0000-0000F8D10000}"/>
    <cellStyle name="Vírgula 8 6 2 2 5" xfId="53740" xr:uid="{00000000-0005-0000-0000-0000F9D10000}"/>
    <cellStyle name="Vírgula 8 6 2 2 5 2" xfId="53741" xr:uid="{00000000-0005-0000-0000-0000FAD10000}"/>
    <cellStyle name="Vírgula 8 6 2 2 5 3" xfId="53742" xr:uid="{00000000-0005-0000-0000-0000FBD10000}"/>
    <cellStyle name="Vírgula 8 6 2 2 5 4" xfId="53743" xr:uid="{00000000-0005-0000-0000-0000FCD10000}"/>
    <cellStyle name="Vírgula 8 6 2 2 6" xfId="53744" xr:uid="{00000000-0005-0000-0000-0000FDD10000}"/>
    <cellStyle name="Vírgula 8 6 2 2 6 2" xfId="53745" xr:uid="{00000000-0005-0000-0000-0000FED10000}"/>
    <cellStyle name="Vírgula 8 6 2 2 6 3" xfId="53746" xr:uid="{00000000-0005-0000-0000-0000FFD10000}"/>
    <cellStyle name="Vírgula 8 6 2 2 7" xfId="53747" xr:uid="{00000000-0005-0000-0000-000000D20000}"/>
    <cellStyle name="Vírgula 8 6 2 2 8" xfId="53748" xr:uid="{00000000-0005-0000-0000-000001D20000}"/>
    <cellStyle name="Vírgula 8 6 2 2 9" xfId="53749" xr:uid="{00000000-0005-0000-0000-000002D20000}"/>
    <cellStyle name="Vírgula 8 6 2 3" xfId="53750" xr:uid="{00000000-0005-0000-0000-000003D20000}"/>
    <cellStyle name="Vírgula 8 6 2 3 2" xfId="53751" xr:uid="{00000000-0005-0000-0000-000004D20000}"/>
    <cellStyle name="Vírgula 8 6 2 3 2 2" xfId="53752" xr:uid="{00000000-0005-0000-0000-000005D20000}"/>
    <cellStyle name="Vírgula 8 6 2 3 2 3" xfId="53753" xr:uid="{00000000-0005-0000-0000-000006D20000}"/>
    <cellStyle name="Vírgula 8 6 2 3 2 4" xfId="53754" xr:uid="{00000000-0005-0000-0000-000007D20000}"/>
    <cellStyle name="Vírgula 8 6 2 3 3" xfId="53755" xr:uid="{00000000-0005-0000-0000-000008D20000}"/>
    <cellStyle name="Vírgula 8 6 2 3 3 2" xfId="53756" xr:uid="{00000000-0005-0000-0000-000009D20000}"/>
    <cellStyle name="Vírgula 8 6 2 3 3 3" xfId="53757" xr:uid="{00000000-0005-0000-0000-00000AD20000}"/>
    <cellStyle name="Vírgula 8 6 2 3 4" xfId="53758" xr:uid="{00000000-0005-0000-0000-00000BD20000}"/>
    <cellStyle name="Vírgula 8 6 2 3 5" xfId="53759" xr:uid="{00000000-0005-0000-0000-00000CD20000}"/>
    <cellStyle name="Vírgula 8 6 2 3 6" xfId="53760" xr:uid="{00000000-0005-0000-0000-00000DD20000}"/>
    <cellStyle name="Vírgula 8 6 2 4" xfId="53761" xr:uid="{00000000-0005-0000-0000-00000ED20000}"/>
    <cellStyle name="Vírgula 8 6 2 4 2" xfId="53762" xr:uid="{00000000-0005-0000-0000-00000FD20000}"/>
    <cellStyle name="Vírgula 8 6 2 4 3" xfId="53763" xr:uid="{00000000-0005-0000-0000-000010D20000}"/>
    <cellStyle name="Vírgula 8 6 2 4 4" xfId="53764" xr:uid="{00000000-0005-0000-0000-000011D20000}"/>
    <cellStyle name="Vírgula 8 6 2 5" xfId="53765" xr:uid="{00000000-0005-0000-0000-000012D20000}"/>
    <cellStyle name="Vírgula 8 6 2 5 2" xfId="53766" xr:uid="{00000000-0005-0000-0000-000013D20000}"/>
    <cellStyle name="Vírgula 8 6 2 5 3" xfId="53767" xr:uid="{00000000-0005-0000-0000-000014D20000}"/>
    <cellStyle name="Vírgula 8 6 2 5 4" xfId="53768" xr:uid="{00000000-0005-0000-0000-000015D20000}"/>
    <cellStyle name="Vírgula 8 6 2 6" xfId="53769" xr:uid="{00000000-0005-0000-0000-000016D20000}"/>
    <cellStyle name="Vírgula 8 6 2 6 2" xfId="53770" xr:uid="{00000000-0005-0000-0000-000017D20000}"/>
    <cellStyle name="Vírgula 8 6 2 6 3" xfId="53771" xr:uid="{00000000-0005-0000-0000-000018D20000}"/>
    <cellStyle name="Vírgula 8 6 2 6 4" xfId="53772" xr:uid="{00000000-0005-0000-0000-000019D20000}"/>
    <cellStyle name="Vírgula 8 6 2 7" xfId="53773" xr:uid="{00000000-0005-0000-0000-00001AD20000}"/>
    <cellStyle name="Vírgula 8 6 2 7 2" xfId="53774" xr:uid="{00000000-0005-0000-0000-00001BD20000}"/>
    <cellStyle name="Vírgula 8 6 2 7 3" xfId="53775" xr:uid="{00000000-0005-0000-0000-00001CD20000}"/>
    <cellStyle name="Vírgula 8 6 2 8" xfId="53776" xr:uid="{00000000-0005-0000-0000-00001DD20000}"/>
    <cellStyle name="Vírgula 8 6 2 9" xfId="53777" xr:uid="{00000000-0005-0000-0000-00001ED20000}"/>
    <cellStyle name="Vírgula 8 6 3" xfId="53778" xr:uid="{00000000-0005-0000-0000-00001FD20000}"/>
    <cellStyle name="Vírgula 8 6 3 2" xfId="53779" xr:uid="{00000000-0005-0000-0000-000020D20000}"/>
    <cellStyle name="Vírgula 8 6 3 2 2" xfId="53780" xr:uid="{00000000-0005-0000-0000-000021D20000}"/>
    <cellStyle name="Vírgula 8 6 3 2 2 2" xfId="53781" xr:uid="{00000000-0005-0000-0000-000022D20000}"/>
    <cellStyle name="Vírgula 8 6 3 2 2 3" xfId="53782" xr:uid="{00000000-0005-0000-0000-000023D20000}"/>
    <cellStyle name="Vírgula 8 6 3 2 2 4" xfId="53783" xr:uid="{00000000-0005-0000-0000-000024D20000}"/>
    <cellStyle name="Vírgula 8 6 3 2 3" xfId="53784" xr:uid="{00000000-0005-0000-0000-000025D20000}"/>
    <cellStyle name="Vírgula 8 6 3 2 3 2" xfId="53785" xr:uid="{00000000-0005-0000-0000-000026D20000}"/>
    <cellStyle name="Vírgula 8 6 3 2 3 3" xfId="53786" xr:uid="{00000000-0005-0000-0000-000027D20000}"/>
    <cellStyle name="Vírgula 8 6 3 2 4" xfId="53787" xr:uid="{00000000-0005-0000-0000-000028D20000}"/>
    <cellStyle name="Vírgula 8 6 3 2 5" xfId="53788" xr:uid="{00000000-0005-0000-0000-000029D20000}"/>
    <cellStyle name="Vírgula 8 6 3 2 6" xfId="53789" xr:uid="{00000000-0005-0000-0000-00002AD20000}"/>
    <cellStyle name="Vírgula 8 6 3 3" xfId="53790" xr:uid="{00000000-0005-0000-0000-00002BD20000}"/>
    <cellStyle name="Vírgula 8 6 3 3 2" xfId="53791" xr:uid="{00000000-0005-0000-0000-00002CD20000}"/>
    <cellStyle name="Vírgula 8 6 3 3 3" xfId="53792" xr:uid="{00000000-0005-0000-0000-00002DD20000}"/>
    <cellStyle name="Vírgula 8 6 3 3 4" xfId="53793" xr:uid="{00000000-0005-0000-0000-00002ED20000}"/>
    <cellStyle name="Vírgula 8 6 3 4" xfId="53794" xr:uid="{00000000-0005-0000-0000-00002FD20000}"/>
    <cellStyle name="Vírgula 8 6 3 4 2" xfId="53795" xr:uid="{00000000-0005-0000-0000-000030D20000}"/>
    <cellStyle name="Vírgula 8 6 3 4 3" xfId="53796" xr:uid="{00000000-0005-0000-0000-000031D20000}"/>
    <cellStyle name="Vírgula 8 6 3 4 4" xfId="53797" xr:uid="{00000000-0005-0000-0000-000032D20000}"/>
    <cellStyle name="Vírgula 8 6 3 5" xfId="53798" xr:uid="{00000000-0005-0000-0000-000033D20000}"/>
    <cellStyle name="Vírgula 8 6 3 5 2" xfId="53799" xr:uid="{00000000-0005-0000-0000-000034D20000}"/>
    <cellStyle name="Vírgula 8 6 3 5 3" xfId="53800" xr:uid="{00000000-0005-0000-0000-000035D20000}"/>
    <cellStyle name="Vírgula 8 6 3 5 4" xfId="53801" xr:uid="{00000000-0005-0000-0000-000036D20000}"/>
    <cellStyle name="Vírgula 8 6 3 6" xfId="53802" xr:uid="{00000000-0005-0000-0000-000037D20000}"/>
    <cellStyle name="Vírgula 8 6 3 6 2" xfId="53803" xr:uid="{00000000-0005-0000-0000-000038D20000}"/>
    <cellStyle name="Vírgula 8 6 3 6 3" xfId="53804" xr:uid="{00000000-0005-0000-0000-000039D20000}"/>
    <cellStyle name="Vírgula 8 6 3 7" xfId="53805" xr:uid="{00000000-0005-0000-0000-00003AD20000}"/>
    <cellStyle name="Vírgula 8 6 3 8" xfId="53806" xr:uid="{00000000-0005-0000-0000-00003BD20000}"/>
    <cellStyle name="Vírgula 8 6 3 9" xfId="53807" xr:uid="{00000000-0005-0000-0000-00003CD20000}"/>
    <cellStyle name="Vírgula 8 6 4" xfId="53808" xr:uid="{00000000-0005-0000-0000-00003DD20000}"/>
    <cellStyle name="Vírgula 8 6 4 2" xfId="53809" xr:uid="{00000000-0005-0000-0000-00003ED20000}"/>
    <cellStyle name="Vírgula 8 6 4 2 2" xfId="53810" xr:uid="{00000000-0005-0000-0000-00003FD20000}"/>
    <cellStyle name="Vírgula 8 6 4 2 3" xfId="53811" xr:uid="{00000000-0005-0000-0000-000040D20000}"/>
    <cellStyle name="Vírgula 8 6 4 2 4" xfId="53812" xr:uid="{00000000-0005-0000-0000-000041D20000}"/>
    <cellStyle name="Vírgula 8 6 4 3" xfId="53813" xr:uid="{00000000-0005-0000-0000-000042D20000}"/>
    <cellStyle name="Vírgula 8 6 4 3 2" xfId="53814" xr:uid="{00000000-0005-0000-0000-000043D20000}"/>
    <cellStyle name="Vírgula 8 6 4 3 3" xfId="53815" xr:uid="{00000000-0005-0000-0000-000044D20000}"/>
    <cellStyle name="Vírgula 8 6 4 4" xfId="53816" xr:uid="{00000000-0005-0000-0000-000045D20000}"/>
    <cellStyle name="Vírgula 8 6 4 5" xfId="53817" xr:uid="{00000000-0005-0000-0000-000046D20000}"/>
    <cellStyle name="Vírgula 8 6 4 6" xfId="53818" xr:uid="{00000000-0005-0000-0000-000047D20000}"/>
    <cellStyle name="Vírgula 8 6 5" xfId="53819" xr:uid="{00000000-0005-0000-0000-000048D20000}"/>
    <cellStyle name="Vírgula 8 6 5 2" xfId="53820" xr:uid="{00000000-0005-0000-0000-000049D20000}"/>
    <cellStyle name="Vírgula 8 6 5 3" xfId="53821" xr:uid="{00000000-0005-0000-0000-00004AD20000}"/>
    <cellStyle name="Vírgula 8 6 5 4" xfId="53822" xr:uid="{00000000-0005-0000-0000-00004BD20000}"/>
    <cellStyle name="Vírgula 8 6 6" xfId="53823" xr:uid="{00000000-0005-0000-0000-00004CD20000}"/>
    <cellStyle name="Vírgula 8 6 6 2" xfId="53824" xr:uid="{00000000-0005-0000-0000-00004DD20000}"/>
    <cellStyle name="Vírgula 8 6 6 3" xfId="53825" xr:uid="{00000000-0005-0000-0000-00004ED20000}"/>
    <cellStyle name="Vírgula 8 6 6 4" xfId="53826" xr:uid="{00000000-0005-0000-0000-00004FD20000}"/>
    <cellStyle name="Vírgula 8 6 7" xfId="53827" xr:uid="{00000000-0005-0000-0000-000050D20000}"/>
    <cellStyle name="Vírgula 8 6 7 2" xfId="53828" xr:uid="{00000000-0005-0000-0000-000051D20000}"/>
    <cellStyle name="Vírgula 8 6 7 3" xfId="53829" xr:uid="{00000000-0005-0000-0000-000052D20000}"/>
    <cellStyle name="Vírgula 8 6 7 4" xfId="53830" xr:uid="{00000000-0005-0000-0000-000053D20000}"/>
    <cellStyle name="Vírgula 8 6 8" xfId="53831" xr:uid="{00000000-0005-0000-0000-000054D20000}"/>
    <cellStyle name="Vírgula 8 6 8 2" xfId="53832" xr:uid="{00000000-0005-0000-0000-000055D20000}"/>
    <cellStyle name="Vírgula 8 6 8 3" xfId="53833" xr:uid="{00000000-0005-0000-0000-000056D20000}"/>
    <cellStyle name="Vírgula 8 6 9" xfId="53834" xr:uid="{00000000-0005-0000-0000-000057D20000}"/>
    <cellStyle name="Vírgula 8 7" xfId="53835" xr:uid="{00000000-0005-0000-0000-000058D20000}"/>
    <cellStyle name="Vírgula 8 7 10" xfId="53836" xr:uid="{00000000-0005-0000-0000-000059D20000}"/>
    <cellStyle name="Vírgula 8 7 11" xfId="53837" xr:uid="{00000000-0005-0000-0000-00005AD20000}"/>
    <cellStyle name="Vírgula 8 7 2" xfId="53838" xr:uid="{00000000-0005-0000-0000-00005BD20000}"/>
    <cellStyle name="Vírgula 8 7 2 10" xfId="53839" xr:uid="{00000000-0005-0000-0000-00005CD20000}"/>
    <cellStyle name="Vírgula 8 7 2 2" xfId="53840" xr:uid="{00000000-0005-0000-0000-00005DD20000}"/>
    <cellStyle name="Vírgula 8 7 2 2 2" xfId="53841" xr:uid="{00000000-0005-0000-0000-00005ED20000}"/>
    <cellStyle name="Vírgula 8 7 2 2 2 2" xfId="53842" xr:uid="{00000000-0005-0000-0000-00005FD20000}"/>
    <cellStyle name="Vírgula 8 7 2 2 2 2 2" xfId="53843" xr:uid="{00000000-0005-0000-0000-000060D20000}"/>
    <cellStyle name="Vírgula 8 7 2 2 2 2 3" xfId="53844" xr:uid="{00000000-0005-0000-0000-000061D20000}"/>
    <cellStyle name="Vírgula 8 7 2 2 2 2 4" xfId="53845" xr:uid="{00000000-0005-0000-0000-000062D20000}"/>
    <cellStyle name="Vírgula 8 7 2 2 2 3" xfId="53846" xr:uid="{00000000-0005-0000-0000-000063D20000}"/>
    <cellStyle name="Vírgula 8 7 2 2 2 3 2" xfId="53847" xr:uid="{00000000-0005-0000-0000-000064D20000}"/>
    <cellStyle name="Vírgula 8 7 2 2 2 3 3" xfId="53848" xr:uid="{00000000-0005-0000-0000-000065D20000}"/>
    <cellStyle name="Vírgula 8 7 2 2 2 4" xfId="53849" xr:uid="{00000000-0005-0000-0000-000066D20000}"/>
    <cellStyle name="Vírgula 8 7 2 2 2 5" xfId="53850" xr:uid="{00000000-0005-0000-0000-000067D20000}"/>
    <cellStyle name="Vírgula 8 7 2 2 2 6" xfId="53851" xr:uid="{00000000-0005-0000-0000-000068D20000}"/>
    <cellStyle name="Vírgula 8 7 2 2 3" xfId="53852" xr:uid="{00000000-0005-0000-0000-000069D20000}"/>
    <cellStyle name="Vírgula 8 7 2 2 3 2" xfId="53853" xr:uid="{00000000-0005-0000-0000-00006AD20000}"/>
    <cellStyle name="Vírgula 8 7 2 2 3 3" xfId="53854" xr:uid="{00000000-0005-0000-0000-00006BD20000}"/>
    <cellStyle name="Vírgula 8 7 2 2 3 4" xfId="53855" xr:uid="{00000000-0005-0000-0000-00006CD20000}"/>
    <cellStyle name="Vírgula 8 7 2 2 4" xfId="53856" xr:uid="{00000000-0005-0000-0000-00006DD20000}"/>
    <cellStyle name="Vírgula 8 7 2 2 4 2" xfId="53857" xr:uid="{00000000-0005-0000-0000-00006ED20000}"/>
    <cellStyle name="Vírgula 8 7 2 2 4 3" xfId="53858" xr:uid="{00000000-0005-0000-0000-00006FD20000}"/>
    <cellStyle name="Vírgula 8 7 2 2 4 4" xfId="53859" xr:uid="{00000000-0005-0000-0000-000070D20000}"/>
    <cellStyle name="Vírgula 8 7 2 2 5" xfId="53860" xr:uid="{00000000-0005-0000-0000-000071D20000}"/>
    <cellStyle name="Vírgula 8 7 2 2 5 2" xfId="53861" xr:uid="{00000000-0005-0000-0000-000072D20000}"/>
    <cellStyle name="Vírgula 8 7 2 2 5 3" xfId="53862" xr:uid="{00000000-0005-0000-0000-000073D20000}"/>
    <cellStyle name="Vírgula 8 7 2 2 5 4" xfId="53863" xr:uid="{00000000-0005-0000-0000-000074D20000}"/>
    <cellStyle name="Vírgula 8 7 2 2 6" xfId="53864" xr:uid="{00000000-0005-0000-0000-000075D20000}"/>
    <cellStyle name="Vírgula 8 7 2 2 6 2" xfId="53865" xr:uid="{00000000-0005-0000-0000-000076D20000}"/>
    <cellStyle name="Vírgula 8 7 2 2 6 3" xfId="53866" xr:uid="{00000000-0005-0000-0000-000077D20000}"/>
    <cellStyle name="Vírgula 8 7 2 2 7" xfId="53867" xr:uid="{00000000-0005-0000-0000-000078D20000}"/>
    <cellStyle name="Vírgula 8 7 2 2 8" xfId="53868" xr:uid="{00000000-0005-0000-0000-000079D20000}"/>
    <cellStyle name="Vírgula 8 7 2 2 9" xfId="53869" xr:uid="{00000000-0005-0000-0000-00007AD20000}"/>
    <cellStyle name="Vírgula 8 7 2 3" xfId="53870" xr:uid="{00000000-0005-0000-0000-00007BD20000}"/>
    <cellStyle name="Vírgula 8 7 2 3 2" xfId="53871" xr:uid="{00000000-0005-0000-0000-00007CD20000}"/>
    <cellStyle name="Vírgula 8 7 2 3 2 2" xfId="53872" xr:uid="{00000000-0005-0000-0000-00007DD20000}"/>
    <cellStyle name="Vírgula 8 7 2 3 2 3" xfId="53873" xr:uid="{00000000-0005-0000-0000-00007ED20000}"/>
    <cellStyle name="Vírgula 8 7 2 3 2 4" xfId="53874" xr:uid="{00000000-0005-0000-0000-00007FD20000}"/>
    <cellStyle name="Vírgula 8 7 2 3 3" xfId="53875" xr:uid="{00000000-0005-0000-0000-000080D20000}"/>
    <cellStyle name="Vírgula 8 7 2 3 3 2" xfId="53876" xr:uid="{00000000-0005-0000-0000-000081D20000}"/>
    <cellStyle name="Vírgula 8 7 2 3 3 3" xfId="53877" xr:uid="{00000000-0005-0000-0000-000082D20000}"/>
    <cellStyle name="Vírgula 8 7 2 3 4" xfId="53878" xr:uid="{00000000-0005-0000-0000-000083D20000}"/>
    <cellStyle name="Vírgula 8 7 2 3 5" xfId="53879" xr:uid="{00000000-0005-0000-0000-000084D20000}"/>
    <cellStyle name="Vírgula 8 7 2 3 6" xfId="53880" xr:uid="{00000000-0005-0000-0000-000085D20000}"/>
    <cellStyle name="Vírgula 8 7 2 4" xfId="53881" xr:uid="{00000000-0005-0000-0000-000086D20000}"/>
    <cellStyle name="Vírgula 8 7 2 4 2" xfId="53882" xr:uid="{00000000-0005-0000-0000-000087D20000}"/>
    <cellStyle name="Vírgula 8 7 2 4 3" xfId="53883" xr:uid="{00000000-0005-0000-0000-000088D20000}"/>
    <cellStyle name="Vírgula 8 7 2 4 4" xfId="53884" xr:uid="{00000000-0005-0000-0000-000089D20000}"/>
    <cellStyle name="Vírgula 8 7 2 5" xfId="53885" xr:uid="{00000000-0005-0000-0000-00008AD20000}"/>
    <cellStyle name="Vírgula 8 7 2 5 2" xfId="53886" xr:uid="{00000000-0005-0000-0000-00008BD20000}"/>
    <cellStyle name="Vírgula 8 7 2 5 3" xfId="53887" xr:uid="{00000000-0005-0000-0000-00008CD20000}"/>
    <cellStyle name="Vírgula 8 7 2 5 4" xfId="53888" xr:uid="{00000000-0005-0000-0000-00008DD20000}"/>
    <cellStyle name="Vírgula 8 7 2 6" xfId="53889" xr:uid="{00000000-0005-0000-0000-00008ED20000}"/>
    <cellStyle name="Vírgula 8 7 2 6 2" xfId="53890" xr:uid="{00000000-0005-0000-0000-00008FD20000}"/>
    <cellStyle name="Vírgula 8 7 2 6 3" xfId="53891" xr:uid="{00000000-0005-0000-0000-000090D20000}"/>
    <cellStyle name="Vírgula 8 7 2 6 4" xfId="53892" xr:uid="{00000000-0005-0000-0000-000091D20000}"/>
    <cellStyle name="Vírgula 8 7 2 7" xfId="53893" xr:uid="{00000000-0005-0000-0000-000092D20000}"/>
    <cellStyle name="Vírgula 8 7 2 7 2" xfId="53894" xr:uid="{00000000-0005-0000-0000-000093D20000}"/>
    <cellStyle name="Vírgula 8 7 2 7 3" xfId="53895" xr:uid="{00000000-0005-0000-0000-000094D20000}"/>
    <cellStyle name="Vírgula 8 7 2 8" xfId="53896" xr:uid="{00000000-0005-0000-0000-000095D20000}"/>
    <cellStyle name="Vírgula 8 7 2 9" xfId="53897" xr:uid="{00000000-0005-0000-0000-000096D20000}"/>
    <cellStyle name="Vírgula 8 7 3" xfId="53898" xr:uid="{00000000-0005-0000-0000-000097D20000}"/>
    <cellStyle name="Vírgula 8 7 3 2" xfId="53899" xr:uid="{00000000-0005-0000-0000-000098D20000}"/>
    <cellStyle name="Vírgula 8 7 3 2 2" xfId="53900" xr:uid="{00000000-0005-0000-0000-000099D20000}"/>
    <cellStyle name="Vírgula 8 7 3 2 2 2" xfId="53901" xr:uid="{00000000-0005-0000-0000-00009AD20000}"/>
    <cellStyle name="Vírgula 8 7 3 2 2 3" xfId="53902" xr:uid="{00000000-0005-0000-0000-00009BD20000}"/>
    <cellStyle name="Vírgula 8 7 3 2 2 4" xfId="53903" xr:uid="{00000000-0005-0000-0000-00009CD20000}"/>
    <cellStyle name="Vírgula 8 7 3 2 3" xfId="53904" xr:uid="{00000000-0005-0000-0000-00009DD20000}"/>
    <cellStyle name="Vírgula 8 7 3 2 3 2" xfId="53905" xr:uid="{00000000-0005-0000-0000-00009ED20000}"/>
    <cellStyle name="Vírgula 8 7 3 2 3 3" xfId="53906" xr:uid="{00000000-0005-0000-0000-00009FD20000}"/>
    <cellStyle name="Vírgula 8 7 3 2 4" xfId="53907" xr:uid="{00000000-0005-0000-0000-0000A0D20000}"/>
    <cellStyle name="Vírgula 8 7 3 2 5" xfId="53908" xr:uid="{00000000-0005-0000-0000-0000A1D20000}"/>
    <cellStyle name="Vírgula 8 7 3 2 6" xfId="53909" xr:uid="{00000000-0005-0000-0000-0000A2D20000}"/>
    <cellStyle name="Vírgula 8 7 3 3" xfId="53910" xr:uid="{00000000-0005-0000-0000-0000A3D20000}"/>
    <cellStyle name="Vírgula 8 7 3 3 2" xfId="53911" xr:uid="{00000000-0005-0000-0000-0000A4D20000}"/>
    <cellStyle name="Vírgula 8 7 3 3 3" xfId="53912" xr:uid="{00000000-0005-0000-0000-0000A5D20000}"/>
    <cellStyle name="Vírgula 8 7 3 3 4" xfId="53913" xr:uid="{00000000-0005-0000-0000-0000A6D20000}"/>
    <cellStyle name="Vírgula 8 7 3 4" xfId="53914" xr:uid="{00000000-0005-0000-0000-0000A7D20000}"/>
    <cellStyle name="Vírgula 8 7 3 4 2" xfId="53915" xr:uid="{00000000-0005-0000-0000-0000A8D20000}"/>
    <cellStyle name="Vírgula 8 7 3 4 3" xfId="53916" xr:uid="{00000000-0005-0000-0000-0000A9D20000}"/>
    <cellStyle name="Vírgula 8 7 3 4 4" xfId="53917" xr:uid="{00000000-0005-0000-0000-0000AAD20000}"/>
    <cellStyle name="Vírgula 8 7 3 5" xfId="53918" xr:uid="{00000000-0005-0000-0000-0000ABD20000}"/>
    <cellStyle name="Vírgula 8 7 3 5 2" xfId="53919" xr:uid="{00000000-0005-0000-0000-0000ACD20000}"/>
    <cellStyle name="Vírgula 8 7 3 5 3" xfId="53920" xr:uid="{00000000-0005-0000-0000-0000ADD20000}"/>
    <cellStyle name="Vírgula 8 7 3 5 4" xfId="53921" xr:uid="{00000000-0005-0000-0000-0000AED20000}"/>
    <cellStyle name="Vírgula 8 7 3 6" xfId="53922" xr:uid="{00000000-0005-0000-0000-0000AFD20000}"/>
    <cellStyle name="Vírgula 8 7 3 6 2" xfId="53923" xr:uid="{00000000-0005-0000-0000-0000B0D20000}"/>
    <cellStyle name="Vírgula 8 7 3 6 3" xfId="53924" xr:uid="{00000000-0005-0000-0000-0000B1D20000}"/>
    <cellStyle name="Vírgula 8 7 3 7" xfId="53925" xr:uid="{00000000-0005-0000-0000-0000B2D20000}"/>
    <cellStyle name="Vírgula 8 7 3 8" xfId="53926" xr:uid="{00000000-0005-0000-0000-0000B3D20000}"/>
    <cellStyle name="Vírgula 8 7 3 9" xfId="53927" xr:uid="{00000000-0005-0000-0000-0000B4D20000}"/>
    <cellStyle name="Vírgula 8 7 4" xfId="53928" xr:uid="{00000000-0005-0000-0000-0000B5D20000}"/>
    <cellStyle name="Vírgula 8 7 4 2" xfId="53929" xr:uid="{00000000-0005-0000-0000-0000B6D20000}"/>
    <cellStyle name="Vírgula 8 7 4 2 2" xfId="53930" xr:uid="{00000000-0005-0000-0000-0000B7D20000}"/>
    <cellStyle name="Vírgula 8 7 4 2 3" xfId="53931" xr:uid="{00000000-0005-0000-0000-0000B8D20000}"/>
    <cellStyle name="Vírgula 8 7 4 2 4" xfId="53932" xr:uid="{00000000-0005-0000-0000-0000B9D20000}"/>
    <cellStyle name="Vírgula 8 7 4 3" xfId="53933" xr:uid="{00000000-0005-0000-0000-0000BAD20000}"/>
    <cellStyle name="Vírgula 8 7 4 3 2" xfId="53934" xr:uid="{00000000-0005-0000-0000-0000BBD20000}"/>
    <cellStyle name="Vírgula 8 7 4 3 3" xfId="53935" xr:uid="{00000000-0005-0000-0000-0000BCD20000}"/>
    <cellStyle name="Vírgula 8 7 4 4" xfId="53936" xr:uid="{00000000-0005-0000-0000-0000BDD20000}"/>
    <cellStyle name="Vírgula 8 7 4 5" xfId="53937" xr:uid="{00000000-0005-0000-0000-0000BED20000}"/>
    <cellStyle name="Vírgula 8 7 4 6" xfId="53938" xr:uid="{00000000-0005-0000-0000-0000BFD20000}"/>
    <cellStyle name="Vírgula 8 7 5" xfId="53939" xr:uid="{00000000-0005-0000-0000-0000C0D20000}"/>
    <cellStyle name="Vírgula 8 7 5 2" xfId="53940" xr:uid="{00000000-0005-0000-0000-0000C1D20000}"/>
    <cellStyle name="Vírgula 8 7 5 3" xfId="53941" xr:uid="{00000000-0005-0000-0000-0000C2D20000}"/>
    <cellStyle name="Vírgula 8 7 5 4" xfId="53942" xr:uid="{00000000-0005-0000-0000-0000C3D20000}"/>
    <cellStyle name="Vírgula 8 7 6" xfId="53943" xr:uid="{00000000-0005-0000-0000-0000C4D20000}"/>
    <cellStyle name="Vírgula 8 7 6 2" xfId="53944" xr:uid="{00000000-0005-0000-0000-0000C5D20000}"/>
    <cellStyle name="Vírgula 8 7 6 3" xfId="53945" xr:uid="{00000000-0005-0000-0000-0000C6D20000}"/>
    <cellStyle name="Vírgula 8 7 6 4" xfId="53946" xr:uid="{00000000-0005-0000-0000-0000C7D20000}"/>
    <cellStyle name="Vírgula 8 7 7" xfId="53947" xr:uid="{00000000-0005-0000-0000-0000C8D20000}"/>
    <cellStyle name="Vírgula 8 7 7 2" xfId="53948" xr:uid="{00000000-0005-0000-0000-0000C9D20000}"/>
    <cellStyle name="Vírgula 8 7 7 3" xfId="53949" xr:uid="{00000000-0005-0000-0000-0000CAD20000}"/>
    <cellStyle name="Vírgula 8 7 7 4" xfId="53950" xr:uid="{00000000-0005-0000-0000-0000CBD20000}"/>
    <cellStyle name="Vírgula 8 7 8" xfId="53951" xr:uid="{00000000-0005-0000-0000-0000CCD20000}"/>
    <cellStyle name="Vírgula 8 7 8 2" xfId="53952" xr:uid="{00000000-0005-0000-0000-0000CDD20000}"/>
    <cellStyle name="Vírgula 8 7 8 3" xfId="53953" xr:uid="{00000000-0005-0000-0000-0000CED20000}"/>
    <cellStyle name="Vírgula 8 7 9" xfId="53954" xr:uid="{00000000-0005-0000-0000-0000CFD20000}"/>
    <cellStyle name="Vírgula 8 8" xfId="53955" xr:uid="{00000000-0005-0000-0000-0000D0D20000}"/>
    <cellStyle name="Vírgula 8 8 10" xfId="53956" xr:uid="{00000000-0005-0000-0000-0000D1D20000}"/>
    <cellStyle name="Vírgula 8 8 11" xfId="53957" xr:uid="{00000000-0005-0000-0000-0000D2D20000}"/>
    <cellStyle name="Vírgula 8 8 2" xfId="53958" xr:uid="{00000000-0005-0000-0000-0000D3D20000}"/>
    <cellStyle name="Vírgula 8 8 2 10" xfId="53959" xr:uid="{00000000-0005-0000-0000-0000D4D20000}"/>
    <cellStyle name="Vírgula 8 8 2 2" xfId="53960" xr:uid="{00000000-0005-0000-0000-0000D5D20000}"/>
    <cellStyle name="Vírgula 8 8 2 2 2" xfId="53961" xr:uid="{00000000-0005-0000-0000-0000D6D20000}"/>
    <cellStyle name="Vírgula 8 8 2 2 2 2" xfId="53962" xr:uid="{00000000-0005-0000-0000-0000D7D20000}"/>
    <cellStyle name="Vírgula 8 8 2 2 2 2 2" xfId="53963" xr:uid="{00000000-0005-0000-0000-0000D8D20000}"/>
    <cellStyle name="Vírgula 8 8 2 2 2 2 3" xfId="53964" xr:uid="{00000000-0005-0000-0000-0000D9D20000}"/>
    <cellStyle name="Vírgula 8 8 2 2 2 2 4" xfId="53965" xr:uid="{00000000-0005-0000-0000-0000DAD20000}"/>
    <cellStyle name="Vírgula 8 8 2 2 2 3" xfId="53966" xr:uid="{00000000-0005-0000-0000-0000DBD20000}"/>
    <cellStyle name="Vírgula 8 8 2 2 2 3 2" xfId="53967" xr:uid="{00000000-0005-0000-0000-0000DCD20000}"/>
    <cellStyle name="Vírgula 8 8 2 2 2 3 3" xfId="53968" xr:uid="{00000000-0005-0000-0000-0000DDD20000}"/>
    <cellStyle name="Vírgula 8 8 2 2 2 4" xfId="53969" xr:uid="{00000000-0005-0000-0000-0000DED20000}"/>
    <cellStyle name="Vírgula 8 8 2 2 2 5" xfId="53970" xr:uid="{00000000-0005-0000-0000-0000DFD20000}"/>
    <cellStyle name="Vírgula 8 8 2 2 2 6" xfId="53971" xr:uid="{00000000-0005-0000-0000-0000E0D20000}"/>
    <cellStyle name="Vírgula 8 8 2 2 3" xfId="53972" xr:uid="{00000000-0005-0000-0000-0000E1D20000}"/>
    <cellStyle name="Vírgula 8 8 2 2 3 2" xfId="53973" xr:uid="{00000000-0005-0000-0000-0000E2D20000}"/>
    <cellStyle name="Vírgula 8 8 2 2 3 3" xfId="53974" xr:uid="{00000000-0005-0000-0000-0000E3D20000}"/>
    <cellStyle name="Vírgula 8 8 2 2 3 4" xfId="53975" xr:uid="{00000000-0005-0000-0000-0000E4D20000}"/>
    <cellStyle name="Vírgula 8 8 2 2 4" xfId="53976" xr:uid="{00000000-0005-0000-0000-0000E5D20000}"/>
    <cellStyle name="Vírgula 8 8 2 2 4 2" xfId="53977" xr:uid="{00000000-0005-0000-0000-0000E6D20000}"/>
    <cellStyle name="Vírgula 8 8 2 2 4 3" xfId="53978" xr:uid="{00000000-0005-0000-0000-0000E7D20000}"/>
    <cellStyle name="Vírgula 8 8 2 2 4 4" xfId="53979" xr:uid="{00000000-0005-0000-0000-0000E8D20000}"/>
    <cellStyle name="Vírgula 8 8 2 2 5" xfId="53980" xr:uid="{00000000-0005-0000-0000-0000E9D20000}"/>
    <cellStyle name="Vírgula 8 8 2 2 5 2" xfId="53981" xr:uid="{00000000-0005-0000-0000-0000EAD20000}"/>
    <cellStyle name="Vírgula 8 8 2 2 5 3" xfId="53982" xr:uid="{00000000-0005-0000-0000-0000EBD20000}"/>
    <cellStyle name="Vírgula 8 8 2 2 5 4" xfId="53983" xr:uid="{00000000-0005-0000-0000-0000ECD20000}"/>
    <cellStyle name="Vírgula 8 8 2 2 6" xfId="53984" xr:uid="{00000000-0005-0000-0000-0000EDD20000}"/>
    <cellStyle name="Vírgula 8 8 2 2 6 2" xfId="53985" xr:uid="{00000000-0005-0000-0000-0000EED20000}"/>
    <cellStyle name="Vírgula 8 8 2 2 6 3" xfId="53986" xr:uid="{00000000-0005-0000-0000-0000EFD20000}"/>
    <cellStyle name="Vírgula 8 8 2 2 7" xfId="53987" xr:uid="{00000000-0005-0000-0000-0000F0D20000}"/>
    <cellStyle name="Vírgula 8 8 2 2 8" xfId="53988" xr:uid="{00000000-0005-0000-0000-0000F1D20000}"/>
    <cellStyle name="Vírgula 8 8 2 2 9" xfId="53989" xr:uid="{00000000-0005-0000-0000-0000F2D20000}"/>
    <cellStyle name="Vírgula 8 8 2 3" xfId="53990" xr:uid="{00000000-0005-0000-0000-0000F3D20000}"/>
    <cellStyle name="Vírgula 8 8 2 3 2" xfId="53991" xr:uid="{00000000-0005-0000-0000-0000F4D20000}"/>
    <cellStyle name="Vírgula 8 8 2 3 2 2" xfId="53992" xr:uid="{00000000-0005-0000-0000-0000F5D20000}"/>
    <cellStyle name="Vírgula 8 8 2 3 2 3" xfId="53993" xr:uid="{00000000-0005-0000-0000-0000F6D20000}"/>
    <cellStyle name="Vírgula 8 8 2 3 2 4" xfId="53994" xr:uid="{00000000-0005-0000-0000-0000F7D20000}"/>
    <cellStyle name="Vírgula 8 8 2 3 3" xfId="53995" xr:uid="{00000000-0005-0000-0000-0000F8D20000}"/>
    <cellStyle name="Vírgula 8 8 2 3 3 2" xfId="53996" xr:uid="{00000000-0005-0000-0000-0000F9D20000}"/>
    <cellStyle name="Vírgula 8 8 2 3 3 3" xfId="53997" xr:uid="{00000000-0005-0000-0000-0000FAD20000}"/>
    <cellStyle name="Vírgula 8 8 2 3 4" xfId="53998" xr:uid="{00000000-0005-0000-0000-0000FBD20000}"/>
    <cellStyle name="Vírgula 8 8 2 3 5" xfId="53999" xr:uid="{00000000-0005-0000-0000-0000FCD20000}"/>
    <cellStyle name="Vírgula 8 8 2 3 6" xfId="54000" xr:uid="{00000000-0005-0000-0000-0000FDD20000}"/>
    <cellStyle name="Vírgula 8 8 2 4" xfId="54001" xr:uid="{00000000-0005-0000-0000-0000FED20000}"/>
    <cellStyle name="Vírgula 8 8 2 4 2" xfId="54002" xr:uid="{00000000-0005-0000-0000-0000FFD20000}"/>
    <cellStyle name="Vírgula 8 8 2 4 3" xfId="54003" xr:uid="{00000000-0005-0000-0000-000000D30000}"/>
    <cellStyle name="Vírgula 8 8 2 4 4" xfId="54004" xr:uid="{00000000-0005-0000-0000-000001D30000}"/>
    <cellStyle name="Vírgula 8 8 2 5" xfId="54005" xr:uid="{00000000-0005-0000-0000-000002D30000}"/>
    <cellStyle name="Vírgula 8 8 2 5 2" xfId="54006" xr:uid="{00000000-0005-0000-0000-000003D30000}"/>
    <cellStyle name="Vírgula 8 8 2 5 3" xfId="54007" xr:uid="{00000000-0005-0000-0000-000004D30000}"/>
    <cellStyle name="Vírgula 8 8 2 5 4" xfId="54008" xr:uid="{00000000-0005-0000-0000-000005D30000}"/>
    <cellStyle name="Vírgula 8 8 2 6" xfId="54009" xr:uid="{00000000-0005-0000-0000-000006D30000}"/>
    <cellStyle name="Vírgula 8 8 2 6 2" xfId="54010" xr:uid="{00000000-0005-0000-0000-000007D30000}"/>
    <cellStyle name="Vírgula 8 8 2 6 3" xfId="54011" xr:uid="{00000000-0005-0000-0000-000008D30000}"/>
    <cellStyle name="Vírgula 8 8 2 6 4" xfId="54012" xr:uid="{00000000-0005-0000-0000-000009D30000}"/>
    <cellStyle name="Vírgula 8 8 2 7" xfId="54013" xr:uid="{00000000-0005-0000-0000-00000AD30000}"/>
    <cellStyle name="Vírgula 8 8 2 7 2" xfId="54014" xr:uid="{00000000-0005-0000-0000-00000BD30000}"/>
    <cellStyle name="Vírgula 8 8 2 7 3" xfId="54015" xr:uid="{00000000-0005-0000-0000-00000CD30000}"/>
    <cellStyle name="Vírgula 8 8 2 8" xfId="54016" xr:uid="{00000000-0005-0000-0000-00000DD30000}"/>
    <cellStyle name="Vírgula 8 8 2 9" xfId="54017" xr:uid="{00000000-0005-0000-0000-00000ED30000}"/>
    <cellStyle name="Vírgula 8 8 3" xfId="54018" xr:uid="{00000000-0005-0000-0000-00000FD30000}"/>
    <cellStyle name="Vírgula 8 8 3 2" xfId="54019" xr:uid="{00000000-0005-0000-0000-000010D30000}"/>
    <cellStyle name="Vírgula 8 8 3 2 2" xfId="54020" xr:uid="{00000000-0005-0000-0000-000011D30000}"/>
    <cellStyle name="Vírgula 8 8 3 2 2 2" xfId="54021" xr:uid="{00000000-0005-0000-0000-000012D30000}"/>
    <cellStyle name="Vírgula 8 8 3 2 2 3" xfId="54022" xr:uid="{00000000-0005-0000-0000-000013D30000}"/>
    <cellStyle name="Vírgula 8 8 3 2 2 4" xfId="54023" xr:uid="{00000000-0005-0000-0000-000014D30000}"/>
    <cellStyle name="Vírgula 8 8 3 2 3" xfId="54024" xr:uid="{00000000-0005-0000-0000-000015D30000}"/>
    <cellStyle name="Vírgula 8 8 3 2 3 2" xfId="54025" xr:uid="{00000000-0005-0000-0000-000016D30000}"/>
    <cellStyle name="Vírgula 8 8 3 2 3 3" xfId="54026" xr:uid="{00000000-0005-0000-0000-000017D30000}"/>
    <cellStyle name="Vírgula 8 8 3 2 4" xfId="54027" xr:uid="{00000000-0005-0000-0000-000018D30000}"/>
    <cellStyle name="Vírgula 8 8 3 2 5" xfId="54028" xr:uid="{00000000-0005-0000-0000-000019D30000}"/>
    <cellStyle name="Vírgula 8 8 3 2 6" xfId="54029" xr:uid="{00000000-0005-0000-0000-00001AD30000}"/>
    <cellStyle name="Vírgula 8 8 3 3" xfId="54030" xr:uid="{00000000-0005-0000-0000-00001BD30000}"/>
    <cellStyle name="Vírgula 8 8 3 3 2" xfId="54031" xr:uid="{00000000-0005-0000-0000-00001CD30000}"/>
    <cellStyle name="Vírgula 8 8 3 3 3" xfId="54032" xr:uid="{00000000-0005-0000-0000-00001DD30000}"/>
    <cellStyle name="Vírgula 8 8 3 3 4" xfId="54033" xr:uid="{00000000-0005-0000-0000-00001ED30000}"/>
    <cellStyle name="Vírgula 8 8 3 4" xfId="54034" xr:uid="{00000000-0005-0000-0000-00001FD30000}"/>
    <cellStyle name="Vírgula 8 8 3 4 2" xfId="54035" xr:uid="{00000000-0005-0000-0000-000020D30000}"/>
    <cellStyle name="Vírgula 8 8 3 4 3" xfId="54036" xr:uid="{00000000-0005-0000-0000-000021D30000}"/>
    <cellStyle name="Vírgula 8 8 3 4 4" xfId="54037" xr:uid="{00000000-0005-0000-0000-000022D30000}"/>
    <cellStyle name="Vírgula 8 8 3 5" xfId="54038" xr:uid="{00000000-0005-0000-0000-000023D30000}"/>
    <cellStyle name="Vírgula 8 8 3 5 2" xfId="54039" xr:uid="{00000000-0005-0000-0000-000024D30000}"/>
    <cellStyle name="Vírgula 8 8 3 5 3" xfId="54040" xr:uid="{00000000-0005-0000-0000-000025D30000}"/>
    <cellStyle name="Vírgula 8 8 3 5 4" xfId="54041" xr:uid="{00000000-0005-0000-0000-000026D30000}"/>
    <cellStyle name="Vírgula 8 8 3 6" xfId="54042" xr:uid="{00000000-0005-0000-0000-000027D30000}"/>
    <cellStyle name="Vírgula 8 8 3 6 2" xfId="54043" xr:uid="{00000000-0005-0000-0000-000028D30000}"/>
    <cellStyle name="Vírgula 8 8 3 6 3" xfId="54044" xr:uid="{00000000-0005-0000-0000-000029D30000}"/>
    <cellStyle name="Vírgula 8 8 3 7" xfId="54045" xr:uid="{00000000-0005-0000-0000-00002AD30000}"/>
    <cellStyle name="Vírgula 8 8 3 8" xfId="54046" xr:uid="{00000000-0005-0000-0000-00002BD30000}"/>
    <cellStyle name="Vírgula 8 8 3 9" xfId="54047" xr:uid="{00000000-0005-0000-0000-00002CD30000}"/>
    <cellStyle name="Vírgula 8 8 4" xfId="54048" xr:uid="{00000000-0005-0000-0000-00002DD30000}"/>
    <cellStyle name="Vírgula 8 8 4 2" xfId="54049" xr:uid="{00000000-0005-0000-0000-00002ED30000}"/>
    <cellStyle name="Vírgula 8 8 4 2 2" xfId="54050" xr:uid="{00000000-0005-0000-0000-00002FD30000}"/>
    <cellStyle name="Vírgula 8 8 4 2 3" xfId="54051" xr:uid="{00000000-0005-0000-0000-000030D30000}"/>
    <cellStyle name="Vírgula 8 8 4 2 4" xfId="54052" xr:uid="{00000000-0005-0000-0000-000031D30000}"/>
    <cellStyle name="Vírgula 8 8 4 3" xfId="54053" xr:uid="{00000000-0005-0000-0000-000032D30000}"/>
    <cellStyle name="Vírgula 8 8 4 3 2" xfId="54054" xr:uid="{00000000-0005-0000-0000-000033D30000}"/>
    <cellStyle name="Vírgula 8 8 4 3 3" xfId="54055" xr:uid="{00000000-0005-0000-0000-000034D30000}"/>
    <cellStyle name="Vírgula 8 8 4 4" xfId="54056" xr:uid="{00000000-0005-0000-0000-000035D30000}"/>
    <cellStyle name="Vírgula 8 8 4 5" xfId="54057" xr:uid="{00000000-0005-0000-0000-000036D30000}"/>
    <cellStyle name="Vírgula 8 8 4 6" xfId="54058" xr:uid="{00000000-0005-0000-0000-000037D30000}"/>
    <cellStyle name="Vírgula 8 8 5" xfId="54059" xr:uid="{00000000-0005-0000-0000-000038D30000}"/>
    <cellStyle name="Vírgula 8 8 5 2" xfId="54060" xr:uid="{00000000-0005-0000-0000-000039D30000}"/>
    <cellStyle name="Vírgula 8 8 5 3" xfId="54061" xr:uid="{00000000-0005-0000-0000-00003AD30000}"/>
    <cellStyle name="Vírgula 8 8 5 4" xfId="54062" xr:uid="{00000000-0005-0000-0000-00003BD30000}"/>
    <cellStyle name="Vírgula 8 8 6" xfId="54063" xr:uid="{00000000-0005-0000-0000-00003CD30000}"/>
    <cellStyle name="Vírgula 8 8 6 2" xfId="54064" xr:uid="{00000000-0005-0000-0000-00003DD30000}"/>
    <cellStyle name="Vírgula 8 8 6 3" xfId="54065" xr:uid="{00000000-0005-0000-0000-00003ED30000}"/>
    <cellStyle name="Vírgula 8 8 6 4" xfId="54066" xr:uid="{00000000-0005-0000-0000-00003FD30000}"/>
    <cellStyle name="Vírgula 8 8 7" xfId="54067" xr:uid="{00000000-0005-0000-0000-000040D30000}"/>
    <cellStyle name="Vírgula 8 8 7 2" xfId="54068" xr:uid="{00000000-0005-0000-0000-000041D30000}"/>
    <cellStyle name="Vírgula 8 8 7 3" xfId="54069" xr:uid="{00000000-0005-0000-0000-000042D30000}"/>
    <cellStyle name="Vírgula 8 8 7 4" xfId="54070" xr:uid="{00000000-0005-0000-0000-000043D30000}"/>
    <cellStyle name="Vírgula 8 8 8" xfId="54071" xr:uid="{00000000-0005-0000-0000-000044D30000}"/>
    <cellStyle name="Vírgula 8 8 8 2" xfId="54072" xr:uid="{00000000-0005-0000-0000-000045D30000}"/>
    <cellStyle name="Vírgula 8 8 8 3" xfId="54073" xr:uid="{00000000-0005-0000-0000-000046D30000}"/>
    <cellStyle name="Vírgula 8 8 9" xfId="54074" xr:uid="{00000000-0005-0000-0000-000047D30000}"/>
    <cellStyle name="Vírgula 8 9" xfId="54075" xr:uid="{00000000-0005-0000-0000-000048D30000}"/>
    <cellStyle name="Vírgula 8 9 10" xfId="54076" xr:uid="{00000000-0005-0000-0000-000049D30000}"/>
    <cellStyle name="Vírgula 8 9 2" xfId="54077" xr:uid="{00000000-0005-0000-0000-00004AD30000}"/>
    <cellStyle name="Vírgula 8 9 2 2" xfId="54078" xr:uid="{00000000-0005-0000-0000-00004BD30000}"/>
    <cellStyle name="Vírgula 8 9 2 2 2" xfId="54079" xr:uid="{00000000-0005-0000-0000-00004CD30000}"/>
    <cellStyle name="Vírgula 8 9 2 2 2 2" xfId="54080" xr:uid="{00000000-0005-0000-0000-00004DD30000}"/>
    <cellStyle name="Vírgula 8 9 2 2 2 3" xfId="54081" xr:uid="{00000000-0005-0000-0000-00004ED30000}"/>
    <cellStyle name="Vírgula 8 9 2 2 2 4" xfId="54082" xr:uid="{00000000-0005-0000-0000-00004FD30000}"/>
    <cellStyle name="Vírgula 8 9 2 2 3" xfId="54083" xr:uid="{00000000-0005-0000-0000-000050D30000}"/>
    <cellStyle name="Vírgula 8 9 2 2 3 2" xfId="54084" xr:uid="{00000000-0005-0000-0000-000051D30000}"/>
    <cellStyle name="Vírgula 8 9 2 2 3 3" xfId="54085" xr:uid="{00000000-0005-0000-0000-000052D30000}"/>
    <cellStyle name="Vírgula 8 9 2 2 4" xfId="54086" xr:uid="{00000000-0005-0000-0000-000053D30000}"/>
    <cellStyle name="Vírgula 8 9 2 2 5" xfId="54087" xr:uid="{00000000-0005-0000-0000-000054D30000}"/>
    <cellStyle name="Vírgula 8 9 2 2 6" xfId="54088" xr:uid="{00000000-0005-0000-0000-000055D30000}"/>
    <cellStyle name="Vírgula 8 9 2 3" xfId="54089" xr:uid="{00000000-0005-0000-0000-000056D30000}"/>
    <cellStyle name="Vírgula 8 9 2 3 2" xfId="54090" xr:uid="{00000000-0005-0000-0000-000057D30000}"/>
    <cellStyle name="Vírgula 8 9 2 3 3" xfId="54091" xr:uid="{00000000-0005-0000-0000-000058D30000}"/>
    <cellStyle name="Vírgula 8 9 2 3 4" xfId="54092" xr:uid="{00000000-0005-0000-0000-000059D30000}"/>
    <cellStyle name="Vírgula 8 9 2 4" xfId="54093" xr:uid="{00000000-0005-0000-0000-00005AD30000}"/>
    <cellStyle name="Vírgula 8 9 2 4 2" xfId="54094" xr:uid="{00000000-0005-0000-0000-00005BD30000}"/>
    <cellStyle name="Vírgula 8 9 2 4 3" xfId="54095" xr:uid="{00000000-0005-0000-0000-00005CD30000}"/>
    <cellStyle name="Vírgula 8 9 2 4 4" xfId="54096" xr:uid="{00000000-0005-0000-0000-00005DD30000}"/>
    <cellStyle name="Vírgula 8 9 2 5" xfId="54097" xr:uid="{00000000-0005-0000-0000-00005ED30000}"/>
    <cellStyle name="Vírgula 8 9 2 5 2" xfId="54098" xr:uid="{00000000-0005-0000-0000-00005FD30000}"/>
    <cellStyle name="Vírgula 8 9 2 5 3" xfId="54099" xr:uid="{00000000-0005-0000-0000-000060D30000}"/>
    <cellStyle name="Vírgula 8 9 2 5 4" xfId="54100" xr:uid="{00000000-0005-0000-0000-000061D30000}"/>
    <cellStyle name="Vírgula 8 9 2 6" xfId="54101" xr:uid="{00000000-0005-0000-0000-000062D30000}"/>
    <cellStyle name="Vírgula 8 9 2 6 2" xfId="54102" xr:uid="{00000000-0005-0000-0000-000063D30000}"/>
    <cellStyle name="Vírgula 8 9 2 6 3" xfId="54103" xr:uid="{00000000-0005-0000-0000-000064D30000}"/>
    <cellStyle name="Vírgula 8 9 2 7" xfId="54104" xr:uid="{00000000-0005-0000-0000-000065D30000}"/>
    <cellStyle name="Vírgula 8 9 2 8" xfId="54105" xr:uid="{00000000-0005-0000-0000-000066D30000}"/>
    <cellStyle name="Vírgula 8 9 2 9" xfId="54106" xr:uid="{00000000-0005-0000-0000-000067D30000}"/>
    <cellStyle name="Vírgula 8 9 3" xfId="54107" xr:uid="{00000000-0005-0000-0000-000068D30000}"/>
    <cellStyle name="Vírgula 8 9 3 2" xfId="54108" xr:uid="{00000000-0005-0000-0000-000069D30000}"/>
    <cellStyle name="Vírgula 8 9 3 2 2" xfId="54109" xr:uid="{00000000-0005-0000-0000-00006AD30000}"/>
    <cellStyle name="Vírgula 8 9 3 2 3" xfId="54110" xr:uid="{00000000-0005-0000-0000-00006BD30000}"/>
    <cellStyle name="Vírgula 8 9 3 2 4" xfId="54111" xr:uid="{00000000-0005-0000-0000-00006CD30000}"/>
    <cellStyle name="Vírgula 8 9 3 3" xfId="54112" xr:uid="{00000000-0005-0000-0000-00006DD30000}"/>
    <cellStyle name="Vírgula 8 9 3 3 2" xfId="54113" xr:uid="{00000000-0005-0000-0000-00006ED30000}"/>
    <cellStyle name="Vírgula 8 9 3 3 3" xfId="54114" xr:uid="{00000000-0005-0000-0000-00006FD30000}"/>
    <cellStyle name="Vírgula 8 9 3 4" xfId="54115" xr:uid="{00000000-0005-0000-0000-000070D30000}"/>
    <cellStyle name="Vírgula 8 9 3 5" xfId="54116" xr:uid="{00000000-0005-0000-0000-000071D30000}"/>
    <cellStyle name="Vírgula 8 9 3 6" xfId="54117" xr:uid="{00000000-0005-0000-0000-000072D30000}"/>
    <cellStyle name="Vírgula 8 9 4" xfId="54118" xr:uid="{00000000-0005-0000-0000-000073D30000}"/>
    <cellStyle name="Vírgula 8 9 4 2" xfId="54119" xr:uid="{00000000-0005-0000-0000-000074D30000}"/>
    <cellStyle name="Vírgula 8 9 4 3" xfId="54120" xr:uid="{00000000-0005-0000-0000-000075D30000}"/>
    <cellStyle name="Vírgula 8 9 4 4" xfId="54121" xr:uid="{00000000-0005-0000-0000-000076D30000}"/>
    <cellStyle name="Vírgula 8 9 5" xfId="54122" xr:uid="{00000000-0005-0000-0000-000077D30000}"/>
    <cellStyle name="Vírgula 8 9 5 2" xfId="54123" xr:uid="{00000000-0005-0000-0000-000078D30000}"/>
    <cellStyle name="Vírgula 8 9 5 3" xfId="54124" xr:uid="{00000000-0005-0000-0000-000079D30000}"/>
    <cellStyle name="Vírgula 8 9 5 4" xfId="54125" xr:uid="{00000000-0005-0000-0000-00007AD30000}"/>
    <cellStyle name="Vírgula 8 9 6" xfId="54126" xr:uid="{00000000-0005-0000-0000-00007BD30000}"/>
    <cellStyle name="Vírgula 8 9 6 2" xfId="54127" xr:uid="{00000000-0005-0000-0000-00007CD30000}"/>
    <cellStyle name="Vírgula 8 9 6 3" xfId="54128" xr:uid="{00000000-0005-0000-0000-00007DD30000}"/>
    <cellStyle name="Vírgula 8 9 6 4" xfId="54129" xr:uid="{00000000-0005-0000-0000-00007ED30000}"/>
    <cellStyle name="Vírgula 8 9 7" xfId="54130" xr:uid="{00000000-0005-0000-0000-00007FD30000}"/>
    <cellStyle name="Vírgula 8 9 7 2" xfId="54131" xr:uid="{00000000-0005-0000-0000-000080D30000}"/>
    <cellStyle name="Vírgula 8 9 7 3" xfId="54132" xr:uid="{00000000-0005-0000-0000-000081D30000}"/>
    <cellStyle name="Vírgula 8 9 8" xfId="54133" xr:uid="{00000000-0005-0000-0000-000082D30000}"/>
    <cellStyle name="Vírgula 8 9 9" xfId="54134" xr:uid="{00000000-0005-0000-0000-000083D30000}"/>
    <cellStyle name="Vírgula 9" xfId="188" xr:uid="{00000000-0005-0000-0000-000084D30000}"/>
  </cellStyles>
  <dxfs count="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1.jpeg"/><Relationship Id="rId4" Type="http://schemas.openxmlformats.org/officeDocument/2006/relationships/image" Target="../media/image5.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5.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1187712</xdr:colOff>
      <xdr:row>3</xdr:row>
      <xdr:rowOff>171449</xdr:rowOff>
    </xdr:to>
    <xdr:pic>
      <xdr:nvPicPr>
        <xdr:cNvPr id="2" name="Imagem 1">
          <a:extLst>
            <a:ext uri="{FF2B5EF4-FFF2-40B4-BE49-F238E27FC236}">
              <a16:creationId xmlns:a16="http://schemas.microsoft.com/office/drawing/2014/main" id="{38E62C71-E6B2-412F-8D01-AFCC7C2C2E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52345" cy="742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499795</xdr:colOff>
      <xdr:row>3</xdr:row>
      <xdr:rowOff>171449</xdr:rowOff>
    </xdr:to>
    <xdr:pic>
      <xdr:nvPicPr>
        <xdr:cNvPr id="4" name="Imagem 3">
          <a:extLst>
            <a:ext uri="{FF2B5EF4-FFF2-40B4-BE49-F238E27FC236}">
              <a16:creationId xmlns:a16="http://schemas.microsoft.com/office/drawing/2014/main" id="{113FB45F-257B-4B22-B7C4-54900BF96F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48112" cy="7429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1333500</xdr:colOff>
      <xdr:row>4</xdr:row>
      <xdr:rowOff>103956</xdr:rowOff>
    </xdr:to>
    <xdr:pic>
      <xdr:nvPicPr>
        <xdr:cNvPr id="2" name="Imagem 1">
          <a:extLst>
            <a:ext uri="{FF2B5EF4-FFF2-40B4-BE49-F238E27FC236}">
              <a16:creationId xmlns:a16="http://schemas.microsoft.com/office/drawing/2014/main" id="{CC5A1752-D278-418D-A0B6-D12C2F1D2E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43100" cy="7802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1905000</xdr:colOff>
      <xdr:row>0</xdr:row>
      <xdr:rowOff>0</xdr:rowOff>
    </xdr:from>
    <xdr:to>
      <xdr:col>2</xdr:col>
      <xdr:colOff>0</xdr:colOff>
      <xdr:row>6</xdr:row>
      <xdr:rowOff>95250</xdr:rowOff>
    </xdr:to>
    <xdr:pic>
      <xdr:nvPicPr>
        <xdr:cNvPr id="3" name="Picture 2" descr="logotipo PMC janeiro 2009">
          <a:extLst>
            <a:ext uri="{FF2B5EF4-FFF2-40B4-BE49-F238E27FC236}">
              <a16:creationId xmlns:a16="http://schemas.microsoft.com/office/drawing/2014/main" id="{7D12EE92-CCED-4AD8-BA5A-61AA81D7DF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 y="0"/>
          <a:ext cx="0" cy="1095375"/>
        </a:xfrm>
        <a:prstGeom prst="rect">
          <a:avLst/>
        </a:prstGeom>
        <a:noFill/>
        <a:ln w="9525">
          <a:noFill/>
          <a:miter lim="800000"/>
          <a:headEnd/>
          <a:tailEnd/>
        </a:ln>
      </xdr:spPr>
    </xdr:pic>
    <xdr:clientData/>
  </xdr:twoCellAnchor>
  <xdr:twoCellAnchor editAs="oneCell">
    <xdr:from>
      <xdr:col>1</xdr:col>
      <xdr:colOff>2105025</xdr:colOff>
      <xdr:row>0</xdr:row>
      <xdr:rowOff>0</xdr:rowOff>
    </xdr:from>
    <xdr:to>
      <xdr:col>2</xdr:col>
      <xdr:colOff>0</xdr:colOff>
      <xdr:row>6</xdr:row>
      <xdr:rowOff>95250</xdr:rowOff>
    </xdr:to>
    <xdr:pic>
      <xdr:nvPicPr>
        <xdr:cNvPr id="4" name="Picture 2" descr="logotipo PMC janeiro 2009">
          <a:extLst>
            <a:ext uri="{FF2B5EF4-FFF2-40B4-BE49-F238E27FC236}">
              <a16:creationId xmlns:a16="http://schemas.microsoft.com/office/drawing/2014/main" id="{A451D627-D0A7-4671-A0E2-44DC19EBACD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 y="0"/>
          <a:ext cx="0" cy="10953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0</xdr:colOff>
      <xdr:row>6</xdr:row>
      <xdr:rowOff>95250</xdr:rowOff>
    </xdr:to>
    <xdr:pic>
      <xdr:nvPicPr>
        <xdr:cNvPr id="5" name="Picture 2" descr="logotipo PMC janeiro 2009">
          <a:extLst>
            <a:ext uri="{FF2B5EF4-FFF2-40B4-BE49-F238E27FC236}">
              <a16:creationId xmlns:a16="http://schemas.microsoft.com/office/drawing/2014/main" id="{92459F9B-8BFC-4DFD-93E9-7017D9A7788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0"/>
          <a:ext cx="0" cy="10953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0</xdr:colOff>
      <xdr:row>6</xdr:row>
      <xdr:rowOff>95250</xdr:rowOff>
    </xdr:to>
    <xdr:pic>
      <xdr:nvPicPr>
        <xdr:cNvPr id="6" name="Picture 2" descr="logotipo PMC janeiro 2009">
          <a:extLst>
            <a:ext uri="{FF2B5EF4-FFF2-40B4-BE49-F238E27FC236}">
              <a16:creationId xmlns:a16="http://schemas.microsoft.com/office/drawing/2014/main" id="{CA100E3F-E7D2-4E88-B207-3B9AFA5BD25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4975" y="0"/>
          <a:ext cx="0" cy="1095375"/>
        </a:xfrm>
        <a:prstGeom prst="rect">
          <a:avLst/>
        </a:prstGeom>
        <a:noFill/>
        <a:ln w="9525">
          <a:noFill/>
          <a:miter lim="800000"/>
          <a:headEnd/>
          <a:tailEnd/>
        </a:ln>
      </xdr:spPr>
    </xdr:pic>
    <xdr:clientData/>
  </xdr:twoCellAnchor>
  <xdr:twoCellAnchor editAs="oneCell">
    <xdr:from>
      <xdr:col>5</xdr:col>
      <xdr:colOff>0</xdr:colOff>
      <xdr:row>0</xdr:row>
      <xdr:rowOff>0</xdr:rowOff>
    </xdr:from>
    <xdr:to>
      <xdr:col>5</xdr:col>
      <xdr:colOff>0</xdr:colOff>
      <xdr:row>6</xdr:row>
      <xdr:rowOff>95250</xdr:rowOff>
    </xdr:to>
    <xdr:pic>
      <xdr:nvPicPr>
        <xdr:cNvPr id="7" name="Picture 2" descr="logotipo PMC janeiro 2009">
          <a:extLst>
            <a:ext uri="{FF2B5EF4-FFF2-40B4-BE49-F238E27FC236}">
              <a16:creationId xmlns:a16="http://schemas.microsoft.com/office/drawing/2014/main" id="{5C4497FD-CD03-4C7A-8ED6-1779291F3E6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47850" y="0"/>
          <a:ext cx="0" cy="1095375"/>
        </a:xfrm>
        <a:prstGeom prst="rect">
          <a:avLst/>
        </a:prstGeom>
        <a:noFill/>
        <a:ln w="9525">
          <a:noFill/>
          <a:miter lim="800000"/>
          <a:headEnd/>
          <a:tailEnd/>
        </a:ln>
      </xdr:spPr>
    </xdr:pic>
    <xdr:clientData/>
  </xdr:twoCellAnchor>
  <xdr:twoCellAnchor editAs="oneCell">
    <xdr:from>
      <xdr:col>5</xdr:col>
      <xdr:colOff>0</xdr:colOff>
      <xdr:row>0</xdr:row>
      <xdr:rowOff>0</xdr:rowOff>
    </xdr:from>
    <xdr:to>
      <xdr:col>5</xdr:col>
      <xdr:colOff>0</xdr:colOff>
      <xdr:row>6</xdr:row>
      <xdr:rowOff>95250</xdr:rowOff>
    </xdr:to>
    <xdr:pic>
      <xdr:nvPicPr>
        <xdr:cNvPr id="8" name="Picture 2" descr="logotipo PMC janeiro 2009">
          <a:extLst>
            <a:ext uri="{FF2B5EF4-FFF2-40B4-BE49-F238E27FC236}">
              <a16:creationId xmlns:a16="http://schemas.microsoft.com/office/drawing/2014/main" id="{C87C9621-56E0-478D-8B18-03ADE0E7BAE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47850" y="0"/>
          <a:ext cx="0" cy="1095375"/>
        </a:xfrm>
        <a:prstGeom prst="rect">
          <a:avLst/>
        </a:prstGeom>
        <a:noFill/>
        <a:ln w="9525">
          <a:noFill/>
          <a:miter lim="800000"/>
          <a:headEnd/>
          <a:tailEnd/>
        </a:ln>
      </xdr:spPr>
    </xdr:pic>
    <xdr:clientData/>
  </xdr:twoCellAnchor>
  <xdr:twoCellAnchor editAs="oneCell">
    <xdr:from>
      <xdr:col>5</xdr:col>
      <xdr:colOff>0</xdr:colOff>
      <xdr:row>0</xdr:row>
      <xdr:rowOff>0</xdr:rowOff>
    </xdr:from>
    <xdr:to>
      <xdr:col>5</xdr:col>
      <xdr:colOff>0</xdr:colOff>
      <xdr:row>6</xdr:row>
      <xdr:rowOff>95250</xdr:rowOff>
    </xdr:to>
    <xdr:pic>
      <xdr:nvPicPr>
        <xdr:cNvPr id="9" name="Picture 2" descr="logotipo PMC janeiro 2009">
          <a:extLst>
            <a:ext uri="{FF2B5EF4-FFF2-40B4-BE49-F238E27FC236}">
              <a16:creationId xmlns:a16="http://schemas.microsoft.com/office/drawing/2014/main" id="{2035FF0A-5D35-4975-9E73-DE678646493B}"/>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847850" y="0"/>
          <a:ext cx="0" cy="1095375"/>
        </a:xfrm>
        <a:prstGeom prst="rect">
          <a:avLst/>
        </a:prstGeom>
        <a:noFill/>
        <a:ln w="9525">
          <a:noFill/>
          <a:miter lim="800000"/>
          <a:headEnd/>
          <a:tailEnd/>
        </a:ln>
      </xdr:spPr>
    </xdr:pic>
    <xdr:clientData/>
  </xdr:twoCellAnchor>
  <xdr:twoCellAnchor editAs="oneCell">
    <xdr:from>
      <xdr:col>1</xdr:col>
      <xdr:colOff>2486025</xdr:colOff>
      <xdr:row>0</xdr:row>
      <xdr:rowOff>0</xdr:rowOff>
    </xdr:from>
    <xdr:to>
      <xdr:col>2</xdr:col>
      <xdr:colOff>0</xdr:colOff>
      <xdr:row>5</xdr:row>
      <xdr:rowOff>38099</xdr:rowOff>
    </xdr:to>
    <xdr:pic>
      <xdr:nvPicPr>
        <xdr:cNvPr id="10" name="Imagem 2" descr="NOVO - Logo-PMC.03.julho.13.jpg">
          <a:extLst>
            <a:ext uri="{FF2B5EF4-FFF2-40B4-BE49-F238E27FC236}">
              <a16:creationId xmlns:a16="http://schemas.microsoft.com/office/drawing/2014/main" id="{F79E6910-0855-4D23-A9A8-DC6EFFB7E49B}"/>
            </a:ext>
          </a:extLst>
        </xdr:cNvPr>
        <xdr:cNvPicPr>
          <a:picLocks noChangeAspect="1"/>
        </xdr:cNvPicPr>
      </xdr:nvPicPr>
      <xdr:blipFill>
        <a:blip xmlns:r="http://schemas.openxmlformats.org/officeDocument/2006/relationships" r:embed="rId4" cstate="print"/>
        <a:srcRect/>
        <a:stretch>
          <a:fillRect/>
        </a:stretch>
      </xdr:blipFill>
      <xdr:spPr bwMode="auto">
        <a:xfrm>
          <a:off x="1085850" y="0"/>
          <a:ext cx="0" cy="847724"/>
        </a:xfrm>
        <a:prstGeom prst="rect">
          <a:avLst/>
        </a:prstGeom>
        <a:noFill/>
        <a:ln w="9525">
          <a:noFill/>
          <a:miter lim="800000"/>
          <a:headEnd/>
          <a:tailEnd/>
        </a:ln>
      </xdr:spPr>
    </xdr:pic>
    <xdr:clientData/>
  </xdr:twoCellAnchor>
  <xdr:twoCellAnchor editAs="oneCell">
    <xdr:from>
      <xdr:col>6</xdr:col>
      <xdr:colOff>0</xdr:colOff>
      <xdr:row>5</xdr:row>
      <xdr:rowOff>0</xdr:rowOff>
    </xdr:from>
    <xdr:to>
      <xdr:col>6</xdr:col>
      <xdr:colOff>304800</xdr:colOff>
      <xdr:row>7</xdr:row>
      <xdr:rowOff>0</xdr:rowOff>
    </xdr:to>
    <xdr:sp macro="" textlink="">
      <xdr:nvSpPr>
        <xdr:cNvPr id="11" name="AutoShape 2" descr="cid:{23298488-CD6C-486D-9CD8-96EF7A88B2DC}/Logotipo PMC.julho.08.jpg">
          <a:extLst>
            <a:ext uri="{FF2B5EF4-FFF2-40B4-BE49-F238E27FC236}">
              <a16:creationId xmlns:a16="http://schemas.microsoft.com/office/drawing/2014/main" id="{3D80BE4D-5F5F-4167-8463-84EED0806228}"/>
            </a:ext>
          </a:extLst>
        </xdr:cNvPr>
        <xdr:cNvSpPr>
          <a:spLocks noChangeAspect="1" noChangeArrowheads="1"/>
        </xdr:cNvSpPr>
      </xdr:nvSpPr>
      <xdr:spPr bwMode="auto">
        <a:xfrm>
          <a:off x="2543175" y="809625"/>
          <a:ext cx="304800" cy="39052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5</xdr:col>
      <xdr:colOff>262</xdr:colOff>
      <xdr:row>4</xdr:row>
      <xdr:rowOff>95249</xdr:rowOff>
    </xdr:to>
    <xdr:pic>
      <xdr:nvPicPr>
        <xdr:cNvPr id="13" name="Imagem 12">
          <a:extLst>
            <a:ext uri="{FF2B5EF4-FFF2-40B4-BE49-F238E27FC236}">
              <a16:creationId xmlns:a16="http://schemas.microsoft.com/office/drawing/2014/main" id="{6B635C71-1A12-49A0-A8EC-0538FD0AE90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848112" cy="7429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1905000</xdr:colOff>
      <xdr:row>0</xdr:row>
      <xdr:rowOff>0</xdr:rowOff>
    </xdr:from>
    <xdr:to>
      <xdr:col>1</xdr:col>
      <xdr:colOff>1905000</xdr:colOff>
      <xdr:row>5</xdr:row>
      <xdr:rowOff>152400</xdr:rowOff>
    </xdr:to>
    <xdr:pic>
      <xdr:nvPicPr>
        <xdr:cNvPr id="2" name="Picture 2" descr="logotipo PMC janeiro 2009">
          <a:extLst>
            <a:ext uri="{FF2B5EF4-FFF2-40B4-BE49-F238E27FC236}">
              <a16:creationId xmlns:a16="http://schemas.microsoft.com/office/drawing/2014/main" id="{C3DB3AE9-CBCD-488B-979F-732C2DADC68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 y="0"/>
          <a:ext cx="0" cy="1095375"/>
        </a:xfrm>
        <a:prstGeom prst="rect">
          <a:avLst/>
        </a:prstGeom>
        <a:noFill/>
        <a:ln w="9525">
          <a:noFill/>
          <a:miter lim="800000"/>
          <a:headEnd/>
          <a:tailEnd/>
        </a:ln>
      </xdr:spPr>
    </xdr:pic>
    <xdr:clientData/>
  </xdr:twoCellAnchor>
  <xdr:twoCellAnchor editAs="oneCell">
    <xdr:from>
      <xdr:col>1</xdr:col>
      <xdr:colOff>2105025</xdr:colOff>
      <xdr:row>0</xdr:row>
      <xdr:rowOff>0</xdr:rowOff>
    </xdr:from>
    <xdr:to>
      <xdr:col>1</xdr:col>
      <xdr:colOff>2105025</xdr:colOff>
      <xdr:row>5</xdr:row>
      <xdr:rowOff>152400</xdr:rowOff>
    </xdr:to>
    <xdr:pic>
      <xdr:nvPicPr>
        <xdr:cNvPr id="3" name="Picture 2" descr="logotipo PMC janeiro 2009">
          <a:extLst>
            <a:ext uri="{FF2B5EF4-FFF2-40B4-BE49-F238E27FC236}">
              <a16:creationId xmlns:a16="http://schemas.microsoft.com/office/drawing/2014/main" id="{7E935F57-30B9-4AE6-954C-BCDC45403AC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 y="0"/>
          <a:ext cx="0" cy="10953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0</xdr:colOff>
      <xdr:row>5</xdr:row>
      <xdr:rowOff>152400</xdr:rowOff>
    </xdr:to>
    <xdr:pic>
      <xdr:nvPicPr>
        <xdr:cNvPr id="4" name="Picture 2" descr="logotipo PMC janeiro 2009">
          <a:extLst>
            <a:ext uri="{FF2B5EF4-FFF2-40B4-BE49-F238E27FC236}">
              <a16:creationId xmlns:a16="http://schemas.microsoft.com/office/drawing/2014/main" id="{C8AE60D7-75A4-4C1A-9E55-17B66C84B6D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0"/>
          <a:ext cx="0" cy="1095375"/>
        </a:xfrm>
        <a:prstGeom prst="rect">
          <a:avLst/>
        </a:prstGeom>
        <a:noFill/>
        <a:ln w="9525">
          <a:noFill/>
          <a:miter lim="800000"/>
          <a:headEnd/>
          <a:tailEnd/>
        </a:ln>
      </xdr:spPr>
    </xdr:pic>
    <xdr:clientData/>
  </xdr:twoCellAnchor>
  <xdr:twoCellAnchor editAs="oneCell">
    <xdr:from>
      <xdr:col>5</xdr:col>
      <xdr:colOff>0</xdr:colOff>
      <xdr:row>0</xdr:row>
      <xdr:rowOff>0</xdr:rowOff>
    </xdr:from>
    <xdr:to>
      <xdr:col>5</xdr:col>
      <xdr:colOff>0</xdr:colOff>
      <xdr:row>5</xdr:row>
      <xdr:rowOff>152400</xdr:rowOff>
    </xdr:to>
    <xdr:pic>
      <xdr:nvPicPr>
        <xdr:cNvPr id="6" name="Picture 2" descr="logotipo PMC janeiro 2009">
          <a:extLst>
            <a:ext uri="{FF2B5EF4-FFF2-40B4-BE49-F238E27FC236}">
              <a16:creationId xmlns:a16="http://schemas.microsoft.com/office/drawing/2014/main" id="{845FCD7C-C708-478D-92A9-3699126BD99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47850" y="0"/>
          <a:ext cx="0" cy="1095375"/>
        </a:xfrm>
        <a:prstGeom prst="rect">
          <a:avLst/>
        </a:prstGeom>
        <a:noFill/>
        <a:ln w="9525">
          <a:noFill/>
          <a:miter lim="800000"/>
          <a:headEnd/>
          <a:tailEnd/>
        </a:ln>
      </xdr:spPr>
    </xdr:pic>
    <xdr:clientData/>
  </xdr:twoCellAnchor>
  <xdr:twoCellAnchor editAs="oneCell">
    <xdr:from>
      <xdr:col>5</xdr:col>
      <xdr:colOff>0</xdr:colOff>
      <xdr:row>0</xdr:row>
      <xdr:rowOff>0</xdr:rowOff>
    </xdr:from>
    <xdr:to>
      <xdr:col>5</xdr:col>
      <xdr:colOff>0</xdr:colOff>
      <xdr:row>5</xdr:row>
      <xdr:rowOff>152400</xdr:rowOff>
    </xdr:to>
    <xdr:pic>
      <xdr:nvPicPr>
        <xdr:cNvPr id="7" name="Picture 2" descr="logotipo PMC janeiro 2009">
          <a:extLst>
            <a:ext uri="{FF2B5EF4-FFF2-40B4-BE49-F238E27FC236}">
              <a16:creationId xmlns:a16="http://schemas.microsoft.com/office/drawing/2014/main" id="{ECA2E381-52A1-42B4-9400-B3D268ECA49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47850" y="0"/>
          <a:ext cx="0" cy="1095375"/>
        </a:xfrm>
        <a:prstGeom prst="rect">
          <a:avLst/>
        </a:prstGeom>
        <a:noFill/>
        <a:ln w="9525">
          <a:noFill/>
          <a:miter lim="800000"/>
          <a:headEnd/>
          <a:tailEnd/>
        </a:ln>
      </xdr:spPr>
    </xdr:pic>
    <xdr:clientData/>
  </xdr:twoCellAnchor>
  <xdr:twoCellAnchor editAs="oneCell">
    <xdr:from>
      <xdr:col>1</xdr:col>
      <xdr:colOff>2486025</xdr:colOff>
      <xdr:row>0</xdr:row>
      <xdr:rowOff>0</xdr:rowOff>
    </xdr:from>
    <xdr:to>
      <xdr:col>1</xdr:col>
      <xdr:colOff>2486025</xdr:colOff>
      <xdr:row>4</xdr:row>
      <xdr:rowOff>85724</xdr:rowOff>
    </xdr:to>
    <xdr:pic>
      <xdr:nvPicPr>
        <xdr:cNvPr id="9" name="Imagem 2" descr="NOVO - Logo-PMC.03.julho.13.jpg">
          <a:extLst>
            <a:ext uri="{FF2B5EF4-FFF2-40B4-BE49-F238E27FC236}">
              <a16:creationId xmlns:a16="http://schemas.microsoft.com/office/drawing/2014/main" id="{A4A52F5C-3633-46FD-B08F-5D3305AA9A95}"/>
            </a:ext>
          </a:extLst>
        </xdr:cNvPr>
        <xdr:cNvPicPr>
          <a:picLocks noChangeAspect="1"/>
        </xdr:cNvPicPr>
      </xdr:nvPicPr>
      <xdr:blipFill>
        <a:blip xmlns:r="http://schemas.openxmlformats.org/officeDocument/2006/relationships" r:embed="rId2" cstate="print"/>
        <a:srcRect/>
        <a:stretch>
          <a:fillRect/>
        </a:stretch>
      </xdr:blipFill>
      <xdr:spPr bwMode="auto">
        <a:xfrm>
          <a:off x="1085850" y="0"/>
          <a:ext cx="0" cy="847724"/>
        </a:xfrm>
        <a:prstGeom prst="rect">
          <a:avLst/>
        </a:prstGeom>
        <a:noFill/>
        <a:ln w="9525">
          <a:noFill/>
          <a:miter lim="800000"/>
          <a:headEnd/>
          <a:tailEnd/>
        </a:ln>
      </xdr:spPr>
    </xdr:pic>
    <xdr:clientData/>
  </xdr:twoCellAnchor>
  <xdr:twoCellAnchor editAs="oneCell">
    <xdr:from>
      <xdr:col>6</xdr:col>
      <xdr:colOff>0</xdr:colOff>
      <xdr:row>5</xdr:row>
      <xdr:rowOff>0</xdr:rowOff>
    </xdr:from>
    <xdr:to>
      <xdr:col>6</xdr:col>
      <xdr:colOff>304800</xdr:colOff>
      <xdr:row>6</xdr:row>
      <xdr:rowOff>171450</xdr:rowOff>
    </xdr:to>
    <xdr:sp macro="" textlink="">
      <xdr:nvSpPr>
        <xdr:cNvPr id="10" name="AutoShape 2" descr="cid:{23298488-CD6C-486D-9CD8-96EF7A88B2DC}/Logotipo PMC.julho.08.jpg">
          <a:extLst>
            <a:ext uri="{FF2B5EF4-FFF2-40B4-BE49-F238E27FC236}">
              <a16:creationId xmlns:a16="http://schemas.microsoft.com/office/drawing/2014/main" id="{04CD02FB-A782-4C86-8A2E-0002581FFBBA}"/>
            </a:ext>
          </a:extLst>
        </xdr:cNvPr>
        <xdr:cNvSpPr>
          <a:spLocks noChangeAspect="1" noChangeArrowheads="1"/>
        </xdr:cNvSpPr>
      </xdr:nvSpPr>
      <xdr:spPr bwMode="auto">
        <a:xfrm>
          <a:off x="2543175" y="809625"/>
          <a:ext cx="304800" cy="35242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1</xdr:col>
      <xdr:colOff>1276612</xdr:colOff>
      <xdr:row>3</xdr:row>
      <xdr:rowOff>171449</xdr:rowOff>
    </xdr:to>
    <xdr:pic>
      <xdr:nvPicPr>
        <xdr:cNvPr id="13" name="Imagem 12">
          <a:extLst>
            <a:ext uri="{FF2B5EF4-FFF2-40B4-BE49-F238E27FC236}">
              <a16:creationId xmlns:a16="http://schemas.microsoft.com/office/drawing/2014/main" id="{86234AEC-D85C-49FA-A278-1C7EA876913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848112" cy="7429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1333500</xdr:colOff>
      <xdr:row>4</xdr:row>
      <xdr:rowOff>132531</xdr:rowOff>
    </xdr:to>
    <xdr:pic>
      <xdr:nvPicPr>
        <xdr:cNvPr id="2" name="Imagem 1">
          <a:extLst>
            <a:ext uri="{FF2B5EF4-FFF2-40B4-BE49-F238E27FC236}">
              <a16:creationId xmlns:a16="http://schemas.microsoft.com/office/drawing/2014/main" id="{51542AC5-A583-4E74-A5FA-7B8D8A9FD6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43100" cy="7802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914400</xdr:colOff>
      <xdr:row>2</xdr:row>
      <xdr:rowOff>180975</xdr:rowOff>
    </xdr:to>
    <xdr:pic>
      <xdr:nvPicPr>
        <xdr:cNvPr id="2" name="Imagem 1">
          <a:extLst>
            <a:ext uri="{FF2B5EF4-FFF2-40B4-BE49-F238E27FC236}">
              <a16:creationId xmlns:a16="http://schemas.microsoft.com/office/drawing/2014/main" id="{63B0C125-601B-435C-80DE-FDDB4B0EC0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85900" cy="5619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aixa.gov.br/Downloads/sinapi-a-partir-jul-2009-pr/SINAPI_ref_Insumos_Composicoes_PR_072021_NaoDesonerado.zi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aixa.gov.br/Downloads/sinapi-a-partir-jul-2009-pr/SINAPI_ref_Insumos_Composicoes_PR_072021_NaoDesonerado.zi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caixa.gov.br/Downloads/sinapi-a-partir-jul-2009-pr/SINAPI_ref_Insumos_Composicoes_PR_072021_NaoDesonerado.zi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caixa.gov.br/Downloads/sinapi-a-partir-jul-2009-pr/SINAPI_ref_Insumos_Composicoes_PR_072021_NaoDesonerado.zip"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8B20B-2CFD-4106-9C10-C4FFCC940295}">
  <sheetPr>
    <pageSetUpPr fitToPage="1"/>
  </sheetPr>
  <dimension ref="A1:D33"/>
  <sheetViews>
    <sheetView zoomScale="90" zoomScaleNormal="90" workbookViewId="0">
      <selection activeCell="I19" sqref="I19"/>
    </sheetView>
  </sheetViews>
  <sheetFormatPr defaultRowHeight="14.25"/>
  <cols>
    <col min="1" max="1" width="10" style="9" customWidth="1"/>
    <col min="2" max="2" width="64.28515625" style="9" customWidth="1"/>
    <col min="3" max="3" width="14.85546875" style="9" customWidth="1"/>
    <col min="4" max="4" width="16.7109375" style="9" customWidth="1"/>
    <col min="5" max="5" width="11.5703125" style="9" bestFit="1" customWidth="1"/>
    <col min="6" max="248" width="9.140625" style="9"/>
    <col min="249" max="249" width="6.85546875" style="9" customWidth="1"/>
    <col min="250" max="250" width="54" style="9" customWidth="1"/>
    <col min="251" max="251" width="11.42578125" style="9" customWidth="1"/>
    <col min="252" max="252" width="9.140625" style="9"/>
    <col min="253" max="253" width="11.5703125" style="9" customWidth="1"/>
    <col min="254" max="254" width="14.28515625" style="9" bestFit="1" customWidth="1"/>
    <col min="255" max="504" width="9.140625" style="9"/>
    <col min="505" max="505" width="6.85546875" style="9" customWidth="1"/>
    <col min="506" max="506" width="54" style="9" customWidth="1"/>
    <col min="507" max="507" width="11.42578125" style="9" customWidth="1"/>
    <col min="508" max="508" width="9.140625" style="9"/>
    <col min="509" max="509" width="11.5703125" style="9" customWidth="1"/>
    <col min="510" max="510" width="14.28515625" style="9" bestFit="1" customWidth="1"/>
    <col min="511" max="760" width="9.140625" style="9"/>
    <col min="761" max="761" width="6.85546875" style="9" customWidth="1"/>
    <col min="762" max="762" width="54" style="9" customWidth="1"/>
    <col min="763" max="763" width="11.42578125" style="9" customWidth="1"/>
    <col min="764" max="764" width="9.140625" style="9"/>
    <col min="765" max="765" width="11.5703125" style="9" customWidth="1"/>
    <col min="766" max="766" width="14.28515625" style="9" bestFit="1" customWidth="1"/>
    <col min="767" max="1016" width="9.140625" style="9"/>
    <col min="1017" max="1017" width="6.85546875" style="9" customWidth="1"/>
    <col min="1018" max="1018" width="54" style="9" customWidth="1"/>
    <col min="1019" max="1019" width="11.42578125" style="9" customWidth="1"/>
    <col min="1020" max="1020" width="9.140625" style="9"/>
    <col min="1021" max="1021" width="11.5703125" style="9" customWidth="1"/>
    <col min="1022" max="1022" width="14.28515625" style="9" bestFit="1" customWidth="1"/>
    <col min="1023" max="1272" width="9.140625" style="9"/>
    <col min="1273" max="1273" width="6.85546875" style="9" customWidth="1"/>
    <col min="1274" max="1274" width="54" style="9" customWidth="1"/>
    <col min="1275" max="1275" width="11.42578125" style="9" customWidth="1"/>
    <col min="1276" max="1276" width="9.140625" style="9"/>
    <col min="1277" max="1277" width="11.5703125" style="9" customWidth="1"/>
    <col min="1278" max="1278" width="14.28515625" style="9" bestFit="1" customWidth="1"/>
    <col min="1279" max="1528" width="9.140625" style="9"/>
    <col min="1529" max="1529" width="6.85546875" style="9" customWidth="1"/>
    <col min="1530" max="1530" width="54" style="9" customWidth="1"/>
    <col min="1531" max="1531" width="11.42578125" style="9" customWidth="1"/>
    <col min="1532" max="1532" width="9.140625" style="9"/>
    <col min="1533" max="1533" width="11.5703125" style="9" customWidth="1"/>
    <col min="1534" max="1534" width="14.28515625" style="9" bestFit="1" customWidth="1"/>
    <col min="1535" max="1784" width="9.140625" style="9"/>
    <col min="1785" max="1785" width="6.85546875" style="9" customWidth="1"/>
    <col min="1786" max="1786" width="54" style="9" customWidth="1"/>
    <col min="1787" max="1787" width="11.42578125" style="9" customWidth="1"/>
    <col min="1788" max="1788" width="9.140625" style="9"/>
    <col min="1789" max="1789" width="11.5703125" style="9" customWidth="1"/>
    <col min="1790" max="1790" width="14.28515625" style="9" bestFit="1" customWidth="1"/>
    <col min="1791" max="2040" width="9.140625" style="9"/>
    <col min="2041" max="2041" width="6.85546875" style="9" customWidth="1"/>
    <col min="2042" max="2042" width="54" style="9" customWidth="1"/>
    <col min="2043" max="2043" width="11.42578125" style="9" customWidth="1"/>
    <col min="2044" max="2044" width="9.140625" style="9"/>
    <col min="2045" max="2045" width="11.5703125" style="9" customWidth="1"/>
    <col min="2046" max="2046" width="14.28515625" style="9" bestFit="1" customWidth="1"/>
    <col min="2047" max="2296" width="9.140625" style="9"/>
    <col min="2297" max="2297" width="6.85546875" style="9" customWidth="1"/>
    <col min="2298" max="2298" width="54" style="9" customWidth="1"/>
    <col min="2299" max="2299" width="11.42578125" style="9" customWidth="1"/>
    <col min="2300" max="2300" width="9.140625" style="9"/>
    <col min="2301" max="2301" width="11.5703125" style="9" customWidth="1"/>
    <col min="2302" max="2302" width="14.28515625" style="9" bestFit="1" customWidth="1"/>
    <col min="2303" max="2552" width="9.140625" style="9"/>
    <col min="2553" max="2553" width="6.85546875" style="9" customWidth="1"/>
    <col min="2554" max="2554" width="54" style="9" customWidth="1"/>
    <col min="2555" max="2555" width="11.42578125" style="9" customWidth="1"/>
    <col min="2556" max="2556" width="9.140625" style="9"/>
    <col min="2557" max="2557" width="11.5703125" style="9" customWidth="1"/>
    <col min="2558" max="2558" width="14.28515625" style="9" bestFit="1" customWidth="1"/>
    <col min="2559" max="2808" width="9.140625" style="9"/>
    <col min="2809" max="2809" width="6.85546875" style="9" customWidth="1"/>
    <col min="2810" max="2810" width="54" style="9" customWidth="1"/>
    <col min="2811" max="2811" width="11.42578125" style="9" customWidth="1"/>
    <col min="2812" max="2812" width="9.140625" style="9"/>
    <col min="2813" max="2813" width="11.5703125" style="9" customWidth="1"/>
    <col min="2814" max="2814" width="14.28515625" style="9" bestFit="1" customWidth="1"/>
    <col min="2815" max="3064" width="9.140625" style="9"/>
    <col min="3065" max="3065" width="6.85546875" style="9" customWidth="1"/>
    <col min="3066" max="3066" width="54" style="9" customWidth="1"/>
    <col min="3067" max="3067" width="11.42578125" style="9" customWidth="1"/>
    <col min="3068" max="3068" width="9.140625" style="9"/>
    <col min="3069" max="3069" width="11.5703125" style="9" customWidth="1"/>
    <col min="3070" max="3070" width="14.28515625" style="9" bestFit="1" customWidth="1"/>
    <col min="3071" max="3320" width="9.140625" style="9"/>
    <col min="3321" max="3321" width="6.85546875" style="9" customWidth="1"/>
    <col min="3322" max="3322" width="54" style="9" customWidth="1"/>
    <col min="3323" max="3323" width="11.42578125" style="9" customWidth="1"/>
    <col min="3324" max="3324" width="9.140625" style="9"/>
    <col min="3325" max="3325" width="11.5703125" style="9" customWidth="1"/>
    <col min="3326" max="3326" width="14.28515625" style="9" bestFit="1" customWidth="1"/>
    <col min="3327" max="3576" width="9.140625" style="9"/>
    <col min="3577" max="3577" width="6.85546875" style="9" customWidth="1"/>
    <col min="3578" max="3578" width="54" style="9" customWidth="1"/>
    <col min="3579" max="3579" width="11.42578125" style="9" customWidth="1"/>
    <col min="3580" max="3580" width="9.140625" style="9"/>
    <col min="3581" max="3581" width="11.5703125" style="9" customWidth="1"/>
    <col min="3582" max="3582" width="14.28515625" style="9" bestFit="1" customWidth="1"/>
    <col min="3583" max="3832" width="9.140625" style="9"/>
    <col min="3833" max="3833" width="6.85546875" style="9" customWidth="1"/>
    <col min="3834" max="3834" width="54" style="9" customWidth="1"/>
    <col min="3835" max="3835" width="11.42578125" style="9" customWidth="1"/>
    <col min="3836" max="3836" width="9.140625" style="9"/>
    <col min="3837" max="3837" width="11.5703125" style="9" customWidth="1"/>
    <col min="3838" max="3838" width="14.28515625" style="9" bestFit="1" customWidth="1"/>
    <col min="3839" max="4088" width="9.140625" style="9"/>
    <col min="4089" max="4089" width="6.85546875" style="9" customWidth="1"/>
    <col min="4090" max="4090" width="54" style="9" customWidth="1"/>
    <col min="4091" max="4091" width="11.42578125" style="9" customWidth="1"/>
    <col min="4092" max="4092" width="9.140625" style="9"/>
    <col min="4093" max="4093" width="11.5703125" style="9" customWidth="1"/>
    <col min="4094" max="4094" width="14.28515625" style="9" bestFit="1" customWidth="1"/>
    <col min="4095" max="4344" width="9.140625" style="9"/>
    <col min="4345" max="4345" width="6.85546875" style="9" customWidth="1"/>
    <col min="4346" max="4346" width="54" style="9" customWidth="1"/>
    <col min="4347" max="4347" width="11.42578125" style="9" customWidth="1"/>
    <col min="4348" max="4348" width="9.140625" style="9"/>
    <col min="4349" max="4349" width="11.5703125" style="9" customWidth="1"/>
    <col min="4350" max="4350" width="14.28515625" style="9" bestFit="1" customWidth="1"/>
    <col min="4351" max="4600" width="9.140625" style="9"/>
    <col min="4601" max="4601" width="6.85546875" style="9" customWidth="1"/>
    <col min="4602" max="4602" width="54" style="9" customWidth="1"/>
    <col min="4603" max="4603" width="11.42578125" style="9" customWidth="1"/>
    <col min="4604" max="4604" width="9.140625" style="9"/>
    <col min="4605" max="4605" width="11.5703125" style="9" customWidth="1"/>
    <col min="4606" max="4606" width="14.28515625" style="9" bestFit="1" customWidth="1"/>
    <col min="4607" max="4856" width="9.140625" style="9"/>
    <col min="4857" max="4857" width="6.85546875" style="9" customWidth="1"/>
    <col min="4858" max="4858" width="54" style="9" customWidth="1"/>
    <col min="4859" max="4859" width="11.42578125" style="9" customWidth="1"/>
    <col min="4860" max="4860" width="9.140625" style="9"/>
    <col min="4861" max="4861" width="11.5703125" style="9" customWidth="1"/>
    <col min="4862" max="4862" width="14.28515625" style="9" bestFit="1" customWidth="1"/>
    <col min="4863" max="5112" width="9.140625" style="9"/>
    <col min="5113" max="5113" width="6.85546875" style="9" customWidth="1"/>
    <col min="5114" max="5114" width="54" style="9" customWidth="1"/>
    <col min="5115" max="5115" width="11.42578125" style="9" customWidth="1"/>
    <col min="5116" max="5116" width="9.140625" style="9"/>
    <col min="5117" max="5117" width="11.5703125" style="9" customWidth="1"/>
    <col min="5118" max="5118" width="14.28515625" style="9" bestFit="1" customWidth="1"/>
    <col min="5119" max="5368" width="9.140625" style="9"/>
    <col min="5369" max="5369" width="6.85546875" style="9" customWidth="1"/>
    <col min="5370" max="5370" width="54" style="9" customWidth="1"/>
    <col min="5371" max="5371" width="11.42578125" style="9" customWidth="1"/>
    <col min="5372" max="5372" width="9.140625" style="9"/>
    <col min="5373" max="5373" width="11.5703125" style="9" customWidth="1"/>
    <col min="5374" max="5374" width="14.28515625" style="9" bestFit="1" customWidth="1"/>
    <col min="5375" max="5624" width="9.140625" style="9"/>
    <col min="5625" max="5625" width="6.85546875" style="9" customWidth="1"/>
    <col min="5626" max="5626" width="54" style="9" customWidth="1"/>
    <col min="5627" max="5627" width="11.42578125" style="9" customWidth="1"/>
    <col min="5628" max="5628" width="9.140625" style="9"/>
    <col min="5629" max="5629" width="11.5703125" style="9" customWidth="1"/>
    <col min="5630" max="5630" width="14.28515625" style="9" bestFit="1" customWidth="1"/>
    <col min="5631" max="5880" width="9.140625" style="9"/>
    <col min="5881" max="5881" width="6.85546875" style="9" customWidth="1"/>
    <col min="5882" max="5882" width="54" style="9" customWidth="1"/>
    <col min="5883" max="5883" width="11.42578125" style="9" customWidth="1"/>
    <col min="5884" max="5884" width="9.140625" style="9"/>
    <col min="5885" max="5885" width="11.5703125" style="9" customWidth="1"/>
    <col min="5886" max="5886" width="14.28515625" style="9" bestFit="1" customWidth="1"/>
    <col min="5887" max="6136" width="9.140625" style="9"/>
    <col min="6137" max="6137" width="6.85546875" style="9" customWidth="1"/>
    <col min="6138" max="6138" width="54" style="9" customWidth="1"/>
    <col min="6139" max="6139" width="11.42578125" style="9" customWidth="1"/>
    <col min="6140" max="6140" width="9.140625" style="9"/>
    <col min="6141" max="6141" width="11.5703125" style="9" customWidth="1"/>
    <col min="6142" max="6142" width="14.28515625" style="9" bestFit="1" customWidth="1"/>
    <col min="6143" max="6392" width="9.140625" style="9"/>
    <col min="6393" max="6393" width="6.85546875" style="9" customWidth="1"/>
    <col min="6394" max="6394" width="54" style="9" customWidth="1"/>
    <col min="6395" max="6395" width="11.42578125" style="9" customWidth="1"/>
    <col min="6396" max="6396" width="9.140625" style="9"/>
    <col min="6397" max="6397" width="11.5703125" style="9" customWidth="1"/>
    <col min="6398" max="6398" width="14.28515625" style="9" bestFit="1" customWidth="1"/>
    <col min="6399" max="6648" width="9.140625" style="9"/>
    <col min="6649" max="6649" width="6.85546875" style="9" customWidth="1"/>
    <col min="6650" max="6650" width="54" style="9" customWidth="1"/>
    <col min="6651" max="6651" width="11.42578125" style="9" customWidth="1"/>
    <col min="6652" max="6652" width="9.140625" style="9"/>
    <col min="6653" max="6653" width="11.5703125" style="9" customWidth="1"/>
    <col min="6654" max="6654" width="14.28515625" style="9" bestFit="1" customWidth="1"/>
    <col min="6655" max="6904" width="9.140625" style="9"/>
    <col min="6905" max="6905" width="6.85546875" style="9" customWidth="1"/>
    <col min="6906" max="6906" width="54" style="9" customWidth="1"/>
    <col min="6907" max="6907" width="11.42578125" style="9" customWidth="1"/>
    <col min="6908" max="6908" width="9.140625" style="9"/>
    <col min="6909" max="6909" width="11.5703125" style="9" customWidth="1"/>
    <col min="6910" max="6910" width="14.28515625" style="9" bestFit="1" customWidth="1"/>
    <col min="6911" max="7160" width="9.140625" style="9"/>
    <col min="7161" max="7161" width="6.85546875" style="9" customWidth="1"/>
    <col min="7162" max="7162" width="54" style="9" customWidth="1"/>
    <col min="7163" max="7163" width="11.42578125" style="9" customWidth="1"/>
    <col min="7164" max="7164" width="9.140625" style="9"/>
    <col min="7165" max="7165" width="11.5703125" style="9" customWidth="1"/>
    <col min="7166" max="7166" width="14.28515625" style="9" bestFit="1" customWidth="1"/>
    <col min="7167" max="7416" width="9.140625" style="9"/>
    <col min="7417" max="7417" width="6.85546875" style="9" customWidth="1"/>
    <col min="7418" max="7418" width="54" style="9" customWidth="1"/>
    <col min="7419" max="7419" width="11.42578125" style="9" customWidth="1"/>
    <col min="7420" max="7420" width="9.140625" style="9"/>
    <col min="7421" max="7421" width="11.5703125" style="9" customWidth="1"/>
    <col min="7422" max="7422" width="14.28515625" style="9" bestFit="1" customWidth="1"/>
    <col min="7423" max="7672" width="9.140625" style="9"/>
    <col min="7673" max="7673" width="6.85546875" style="9" customWidth="1"/>
    <col min="7674" max="7674" width="54" style="9" customWidth="1"/>
    <col min="7675" max="7675" width="11.42578125" style="9" customWidth="1"/>
    <col min="7676" max="7676" width="9.140625" style="9"/>
    <col min="7677" max="7677" width="11.5703125" style="9" customWidth="1"/>
    <col min="7678" max="7678" width="14.28515625" style="9" bestFit="1" customWidth="1"/>
    <col min="7679" max="7928" width="9.140625" style="9"/>
    <col min="7929" max="7929" width="6.85546875" style="9" customWidth="1"/>
    <col min="7930" max="7930" width="54" style="9" customWidth="1"/>
    <col min="7931" max="7931" width="11.42578125" style="9" customWidth="1"/>
    <col min="7932" max="7932" width="9.140625" style="9"/>
    <col min="7933" max="7933" width="11.5703125" style="9" customWidth="1"/>
    <col min="7934" max="7934" width="14.28515625" style="9" bestFit="1" customWidth="1"/>
    <col min="7935" max="8184" width="9.140625" style="9"/>
    <col min="8185" max="8185" width="6.85546875" style="9" customWidth="1"/>
    <col min="8186" max="8186" width="54" style="9" customWidth="1"/>
    <col min="8187" max="8187" width="11.42578125" style="9" customWidth="1"/>
    <col min="8188" max="8188" width="9.140625" style="9"/>
    <col min="8189" max="8189" width="11.5703125" style="9" customWidth="1"/>
    <col min="8190" max="8190" width="14.28515625" style="9" bestFit="1" customWidth="1"/>
    <col min="8191" max="8440" width="9.140625" style="9"/>
    <col min="8441" max="8441" width="6.85546875" style="9" customWidth="1"/>
    <col min="8442" max="8442" width="54" style="9" customWidth="1"/>
    <col min="8443" max="8443" width="11.42578125" style="9" customWidth="1"/>
    <col min="8444" max="8444" width="9.140625" style="9"/>
    <col min="8445" max="8445" width="11.5703125" style="9" customWidth="1"/>
    <col min="8446" max="8446" width="14.28515625" style="9" bestFit="1" customWidth="1"/>
    <col min="8447" max="8696" width="9.140625" style="9"/>
    <col min="8697" max="8697" width="6.85546875" style="9" customWidth="1"/>
    <col min="8698" max="8698" width="54" style="9" customWidth="1"/>
    <col min="8699" max="8699" width="11.42578125" style="9" customWidth="1"/>
    <col min="8700" max="8700" width="9.140625" style="9"/>
    <col min="8701" max="8701" width="11.5703125" style="9" customWidth="1"/>
    <col min="8702" max="8702" width="14.28515625" style="9" bestFit="1" customWidth="1"/>
    <col min="8703" max="8952" width="9.140625" style="9"/>
    <col min="8953" max="8953" width="6.85546875" style="9" customWidth="1"/>
    <col min="8954" max="8954" width="54" style="9" customWidth="1"/>
    <col min="8955" max="8955" width="11.42578125" style="9" customWidth="1"/>
    <col min="8956" max="8956" width="9.140625" style="9"/>
    <col min="8957" max="8957" width="11.5703125" style="9" customWidth="1"/>
    <col min="8958" max="8958" width="14.28515625" style="9" bestFit="1" customWidth="1"/>
    <col min="8959" max="9208" width="9.140625" style="9"/>
    <col min="9209" max="9209" width="6.85546875" style="9" customWidth="1"/>
    <col min="9210" max="9210" width="54" style="9" customWidth="1"/>
    <col min="9211" max="9211" width="11.42578125" style="9" customWidth="1"/>
    <col min="9212" max="9212" width="9.140625" style="9"/>
    <col min="9213" max="9213" width="11.5703125" style="9" customWidth="1"/>
    <col min="9214" max="9214" width="14.28515625" style="9" bestFit="1" customWidth="1"/>
    <col min="9215" max="9464" width="9.140625" style="9"/>
    <col min="9465" max="9465" width="6.85546875" style="9" customWidth="1"/>
    <col min="9466" max="9466" width="54" style="9" customWidth="1"/>
    <col min="9467" max="9467" width="11.42578125" style="9" customWidth="1"/>
    <col min="9468" max="9468" width="9.140625" style="9"/>
    <col min="9469" max="9469" width="11.5703125" style="9" customWidth="1"/>
    <col min="9470" max="9470" width="14.28515625" style="9" bestFit="1" customWidth="1"/>
    <col min="9471" max="9720" width="9.140625" style="9"/>
    <col min="9721" max="9721" width="6.85546875" style="9" customWidth="1"/>
    <col min="9722" max="9722" width="54" style="9" customWidth="1"/>
    <col min="9723" max="9723" width="11.42578125" style="9" customWidth="1"/>
    <col min="9724" max="9724" width="9.140625" style="9"/>
    <col min="9725" max="9725" width="11.5703125" style="9" customWidth="1"/>
    <col min="9726" max="9726" width="14.28515625" style="9" bestFit="1" customWidth="1"/>
    <col min="9727" max="9976" width="9.140625" style="9"/>
    <col min="9977" max="9977" width="6.85546875" style="9" customWidth="1"/>
    <col min="9978" max="9978" width="54" style="9" customWidth="1"/>
    <col min="9979" max="9979" width="11.42578125" style="9" customWidth="1"/>
    <col min="9980" max="9980" width="9.140625" style="9"/>
    <col min="9981" max="9981" width="11.5703125" style="9" customWidth="1"/>
    <col min="9982" max="9982" width="14.28515625" style="9" bestFit="1" customWidth="1"/>
    <col min="9983" max="10232" width="9.140625" style="9"/>
    <col min="10233" max="10233" width="6.85546875" style="9" customWidth="1"/>
    <col min="10234" max="10234" width="54" style="9" customWidth="1"/>
    <col min="10235" max="10235" width="11.42578125" style="9" customWidth="1"/>
    <col min="10236" max="10236" width="9.140625" style="9"/>
    <col min="10237" max="10237" width="11.5703125" style="9" customWidth="1"/>
    <col min="10238" max="10238" width="14.28515625" style="9" bestFit="1" customWidth="1"/>
    <col min="10239" max="10488" width="9.140625" style="9"/>
    <col min="10489" max="10489" width="6.85546875" style="9" customWidth="1"/>
    <col min="10490" max="10490" width="54" style="9" customWidth="1"/>
    <col min="10491" max="10491" width="11.42578125" style="9" customWidth="1"/>
    <col min="10492" max="10492" width="9.140625" style="9"/>
    <col min="10493" max="10493" width="11.5703125" style="9" customWidth="1"/>
    <col min="10494" max="10494" width="14.28515625" style="9" bestFit="1" customWidth="1"/>
    <col min="10495" max="10744" width="9.140625" style="9"/>
    <col min="10745" max="10745" width="6.85546875" style="9" customWidth="1"/>
    <col min="10746" max="10746" width="54" style="9" customWidth="1"/>
    <col min="10747" max="10747" width="11.42578125" style="9" customWidth="1"/>
    <col min="10748" max="10748" width="9.140625" style="9"/>
    <col min="10749" max="10749" width="11.5703125" style="9" customWidth="1"/>
    <col min="10750" max="10750" width="14.28515625" style="9" bestFit="1" customWidth="1"/>
    <col min="10751" max="11000" width="9.140625" style="9"/>
    <col min="11001" max="11001" width="6.85546875" style="9" customWidth="1"/>
    <col min="11002" max="11002" width="54" style="9" customWidth="1"/>
    <col min="11003" max="11003" width="11.42578125" style="9" customWidth="1"/>
    <col min="11004" max="11004" width="9.140625" style="9"/>
    <col min="11005" max="11005" width="11.5703125" style="9" customWidth="1"/>
    <col min="11006" max="11006" width="14.28515625" style="9" bestFit="1" customWidth="1"/>
    <col min="11007" max="11256" width="9.140625" style="9"/>
    <col min="11257" max="11257" width="6.85546875" style="9" customWidth="1"/>
    <col min="11258" max="11258" width="54" style="9" customWidth="1"/>
    <col min="11259" max="11259" width="11.42578125" style="9" customWidth="1"/>
    <col min="11260" max="11260" width="9.140625" style="9"/>
    <col min="11261" max="11261" width="11.5703125" style="9" customWidth="1"/>
    <col min="11262" max="11262" width="14.28515625" style="9" bestFit="1" customWidth="1"/>
    <col min="11263" max="11512" width="9.140625" style="9"/>
    <col min="11513" max="11513" width="6.85546875" style="9" customWidth="1"/>
    <col min="11514" max="11514" width="54" style="9" customWidth="1"/>
    <col min="11515" max="11515" width="11.42578125" style="9" customWidth="1"/>
    <col min="11516" max="11516" width="9.140625" style="9"/>
    <col min="11517" max="11517" width="11.5703125" style="9" customWidth="1"/>
    <col min="11518" max="11518" width="14.28515625" style="9" bestFit="1" customWidth="1"/>
    <col min="11519" max="11768" width="9.140625" style="9"/>
    <col min="11769" max="11769" width="6.85546875" style="9" customWidth="1"/>
    <col min="11770" max="11770" width="54" style="9" customWidth="1"/>
    <col min="11771" max="11771" width="11.42578125" style="9" customWidth="1"/>
    <col min="11772" max="11772" width="9.140625" style="9"/>
    <col min="11773" max="11773" width="11.5703125" style="9" customWidth="1"/>
    <col min="11774" max="11774" width="14.28515625" style="9" bestFit="1" customWidth="1"/>
    <col min="11775" max="12024" width="9.140625" style="9"/>
    <col min="12025" max="12025" width="6.85546875" style="9" customWidth="1"/>
    <col min="12026" max="12026" width="54" style="9" customWidth="1"/>
    <col min="12027" max="12027" width="11.42578125" style="9" customWidth="1"/>
    <col min="12028" max="12028" width="9.140625" style="9"/>
    <col min="12029" max="12029" width="11.5703125" style="9" customWidth="1"/>
    <col min="12030" max="12030" width="14.28515625" style="9" bestFit="1" customWidth="1"/>
    <col min="12031" max="12280" width="9.140625" style="9"/>
    <col min="12281" max="12281" width="6.85546875" style="9" customWidth="1"/>
    <col min="12282" max="12282" width="54" style="9" customWidth="1"/>
    <col min="12283" max="12283" width="11.42578125" style="9" customWidth="1"/>
    <col min="12284" max="12284" width="9.140625" style="9"/>
    <col min="12285" max="12285" width="11.5703125" style="9" customWidth="1"/>
    <col min="12286" max="12286" width="14.28515625" style="9" bestFit="1" customWidth="1"/>
    <col min="12287" max="12536" width="9.140625" style="9"/>
    <col min="12537" max="12537" width="6.85546875" style="9" customWidth="1"/>
    <col min="12538" max="12538" width="54" style="9" customWidth="1"/>
    <col min="12539" max="12539" width="11.42578125" style="9" customWidth="1"/>
    <col min="12540" max="12540" width="9.140625" style="9"/>
    <col min="12541" max="12541" width="11.5703125" style="9" customWidth="1"/>
    <col min="12542" max="12542" width="14.28515625" style="9" bestFit="1" customWidth="1"/>
    <col min="12543" max="12792" width="9.140625" style="9"/>
    <col min="12793" max="12793" width="6.85546875" style="9" customWidth="1"/>
    <col min="12794" max="12794" width="54" style="9" customWidth="1"/>
    <col min="12795" max="12795" width="11.42578125" style="9" customWidth="1"/>
    <col min="12796" max="12796" width="9.140625" style="9"/>
    <col min="12797" max="12797" width="11.5703125" style="9" customWidth="1"/>
    <col min="12798" max="12798" width="14.28515625" style="9" bestFit="1" customWidth="1"/>
    <col min="12799" max="13048" width="9.140625" style="9"/>
    <col min="13049" max="13049" width="6.85546875" style="9" customWidth="1"/>
    <col min="13050" max="13050" width="54" style="9" customWidth="1"/>
    <col min="13051" max="13051" width="11.42578125" style="9" customWidth="1"/>
    <col min="13052" max="13052" width="9.140625" style="9"/>
    <col min="13053" max="13053" width="11.5703125" style="9" customWidth="1"/>
    <col min="13054" max="13054" width="14.28515625" style="9" bestFit="1" customWidth="1"/>
    <col min="13055" max="13304" width="9.140625" style="9"/>
    <col min="13305" max="13305" width="6.85546875" style="9" customWidth="1"/>
    <col min="13306" max="13306" width="54" style="9" customWidth="1"/>
    <col min="13307" max="13307" width="11.42578125" style="9" customWidth="1"/>
    <col min="13308" max="13308" width="9.140625" style="9"/>
    <col min="13309" max="13309" width="11.5703125" style="9" customWidth="1"/>
    <col min="13310" max="13310" width="14.28515625" style="9" bestFit="1" customWidth="1"/>
    <col min="13311" max="13560" width="9.140625" style="9"/>
    <col min="13561" max="13561" width="6.85546875" style="9" customWidth="1"/>
    <col min="13562" max="13562" width="54" style="9" customWidth="1"/>
    <col min="13563" max="13563" width="11.42578125" style="9" customWidth="1"/>
    <col min="13564" max="13564" width="9.140625" style="9"/>
    <col min="13565" max="13565" width="11.5703125" style="9" customWidth="1"/>
    <col min="13566" max="13566" width="14.28515625" style="9" bestFit="1" customWidth="1"/>
    <col min="13567" max="13816" width="9.140625" style="9"/>
    <col min="13817" max="13817" width="6.85546875" style="9" customWidth="1"/>
    <col min="13818" max="13818" width="54" style="9" customWidth="1"/>
    <col min="13819" max="13819" width="11.42578125" style="9" customWidth="1"/>
    <col min="13820" max="13820" width="9.140625" style="9"/>
    <col min="13821" max="13821" width="11.5703125" style="9" customWidth="1"/>
    <col min="13822" max="13822" width="14.28515625" style="9" bestFit="1" customWidth="1"/>
    <col min="13823" max="14072" width="9.140625" style="9"/>
    <col min="14073" max="14073" width="6.85546875" style="9" customWidth="1"/>
    <col min="14074" max="14074" width="54" style="9" customWidth="1"/>
    <col min="14075" max="14075" width="11.42578125" style="9" customWidth="1"/>
    <col min="14076" max="14076" width="9.140625" style="9"/>
    <col min="14077" max="14077" width="11.5703125" style="9" customWidth="1"/>
    <col min="14078" max="14078" width="14.28515625" style="9" bestFit="1" customWidth="1"/>
    <col min="14079" max="14328" width="9.140625" style="9"/>
    <col min="14329" max="14329" width="6.85546875" style="9" customWidth="1"/>
    <col min="14330" max="14330" width="54" style="9" customWidth="1"/>
    <col min="14331" max="14331" width="11.42578125" style="9" customWidth="1"/>
    <col min="14332" max="14332" width="9.140625" style="9"/>
    <col min="14333" max="14333" width="11.5703125" style="9" customWidth="1"/>
    <col min="14334" max="14334" width="14.28515625" style="9" bestFit="1" customWidth="1"/>
    <col min="14335" max="14584" width="9.140625" style="9"/>
    <col min="14585" max="14585" width="6.85546875" style="9" customWidth="1"/>
    <col min="14586" max="14586" width="54" style="9" customWidth="1"/>
    <col min="14587" max="14587" width="11.42578125" style="9" customWidth="1"/>
    <col min="14588" max="14588" width="9.140625" style="9"/>
    <col min="14589" max="14589" width="11.5703125" style="9" customWidth="1"/>
    <col min="14590" max="14590" width="14.28515625" style="9" bestFit="1" customWidth="1"/>
    <col min="14591" max="14840" width="9.140625" style="9"/>
    <col min="14841" max="14841" width="6.85546875" style="9" customWidth="1"/>
    <col min="14842" max="14842" width="54" style="9" customWidth="1"/>
    <col min="14843" max="14843" width="11.42578125" style="9" customWidth="1"/>
    <col min="14844" max="14844" width="9.140625" style="9"/>
    <col min="14845" max="14845" width="11.5703125" style="9" customWidth="1"/>
    <col min="14846" max="14846" width="14.28515625" style="9" bestFit="1" customWidth="1"/>
    <col min="14847" max="15096" width="9.140625" style="9"/>
    <col min="15097" max="15097" width="6.85546875" style="9" customWidth="1"/>
    <col min="15098" max="15098" width="54" style="9" customWidth="1"/>
    <col min="15099" max="15099" width="11.42578125" style="9" customWidth="1"/>
    <col min="15100" max="15100" width="9.140625" style="9"/>
    <col min="15101" max="15101" width="11.5703125" style="9" customWidth="1"/>
    <col min="15102" max="15102" width="14.28515625" style="9" bestFit="1" customWidth="1"/>
    <col min="15103" max="15352" width="9.140625" style="9"/>
    <col min="15353" max="15353" width="6.85546875" style="9" customWidth="1"/>
    <col min="15354" max="15354" width="54" style="9" customWidth="1"/>
    <col min="15355" max="15355" width="11.42578125" style="9" customWidth="1"/>
    <col min="15356" max="15356" width="9.140625" style="9"/>
    <col min="15357" max="15357" width="11.5703125" style="9" customWidth="1"/>
    <col min="15358" max="15358" width="14.28515625" style="9" bestFit="1" customWidth="1"/>
    <col min="15359" max="15608" width="9.140625" style="9"/>
    <col min="15609" max="15609" width="6.85546875" style="9" customWidth="1"/>
    <col min="15610" max="15610" width="54" style="9" customWidth="1"/>
    <col min="15611" max="15611" width="11.42578125" style="9" customWidth="1"/>
    <col min="15612" max="15612" width="9.140625" style="9"/>
    <col min="15613" max="15613" width="11.5703125" style="9" customWidth="1"/>
    <col min="15614" max="15614" width="14.28515625" style="9" bestFit="1" customWidth="1"/>
    <col min="15615" max="15864" width="9.140625" style="9"/>
    <col min="15865" max="15865" width="6.85546875" style="9" customWidth="1"/>
    <col min="15866" max="15866" width="54" style="9" customWidth="1"/>
    <col min="15867" max="15867" width="11.42578125" style="9" customWidth="1"/>
    <col min="15868" max="15868" width="9.140625" style="9"/>
    <col min="15869" max="15869" width="11.5703125" style="9" customWidth="1"/>
    <col min="15870" max="15870" width="14.28515625" style="9" bestFit="1" customWidth="1"/>
    <col min="15871" max="16120" width="9.140625" style="9"/>
    <col min="16121" max="16121" width="6.85546875" style="9" customWidth="1"/>
    <col min="16122" max="16122" width="54" style="9" customWidth="1"/>
    <col min="16123" max="16123" width="11.42578125" style="9" customWidth="1"/>
    <col min="16124" max="16124" width="9.140625" style="9"/>
    <col min="16125" max="16125" width="11.5703125" style="9" customWidth="1"/>
    <col min="16126" max="16126" width="14.28515625" style="9" bestFit="1" customWidth="1"/>
    <col min="16127" max="16384" width="9.140625" style="9"/>
  </cols>
  <sheetData>
    <row r="1" spans="1:4" ht="15">
      <c r="A1" s="8"/>
    </row>
    <row r="2" spans="1:4" ht="15">
      <c r="A2" s="8"/>
    </row>
    <row r="3" spans="1:4" ht="15">
      <c r="A3" s="8"/>
    </row>
    <row r="4" spans="1:4" ht="15">
      <c r="A4" s="8"/>
    </row>
    <row r="5" spans="1:4" s="11" customFormat="1">
      <c r="A5" s="12" t="s">
        <v>9</v>
      </c>
      <c r="B5" s="9"/>
      <c r="C5" s="9"/>
      <c r="D5" s="9"/>
    </row>
    <row r="6" spans="1:4" s="11" customFormat="1" ht="15.75">
      <c r="A6" s="12" t="s">
        <v>532</v>
      </c>
      <c r="B6" s="13"/>
      <c r="C6" s="13"/>
      <c r="D6" s="13"/>
    </row>
    <row r="7" spans="1:4" s="11" customFormat="1" ht="15.75">
      <c r="A7" s="15" t="s">
        <v>523</v>
      </c>
      <c r="B7" s="13"/>
      <c r="C7" s="13"/>
      <c r="D7" s="13"/>
    </row>
    <row r="8" spans="1:4" s="11" customFormat="1" ht="15.75">
      <c r="A8" s="15" t="s">
        <v>826</v>
      </c>
      <c r="B8" s="13"/>
      <c r="C8" s="13"/>
      <c r="D8" s="13"/>
    </row>
    <row r="9" spans="1:4" s="11" customFormat="1" ht="15.75">
      <c r="A9" s="185" t="s">
        <v>10</v>
      </c>
      <c r="B9" s="13"/>
      <c r="C9" s="18" t="s">
        <v>8</v>
      </c>
      <c r="D9" s="19">
        <v>0.21560000000000001</v>
      </c>
    </row>
    <row r="10" spans="1:4" s="11" customFormat="1" ht="15.75">
      <c r="A10" s="185"/>
      <c r="B10" s="13"/>
      <c r="C10" s="18"/>
      <c r="D10" s="19"/>
    </row>
    <row r="11" spans="1:4" s="11" customFormat="1" ht="15.75">
      <c r="A11" s="192" t="s">
        <v>941</v>
      </c>
      <c r="B11" s="192"/>
      <c r="C11" s="192"/>
      <c r="D11" s="192"/>
    </row>
    <row r="12" spans="1:4" s="11" customFormat="1" ht="15">
      <c r="B12" s="20"/>
      <c r="C12" s="20"/>
      <c r="D12" s="20"/>
    </row>
    <row r="13" spans="1:4" s="23" customFormat="1" ht="12.75">
      <c r="A13" s="22" t="s">
        <v>0</v>
      </c>
      <c r="B13" s="183" t="s">
        <v>12</v>
      </c>
      <c r="C13" s="184"/>
      <c r="D13" s="22" t="s">
        <v>17</v>
      </c>
    </row>
    <row r="14" spans="1:4" s="23" customFormat="1" ht="12.75">
      <c r="A14" s="1">
        <v>0</v>
      </c>
      <c r="B14" s="186" t="s">
        <v>80</v>
      </c>
      <c r="C14" s="187"/>
      <c r="D14" s="6">
        <v>76525.320000000007</v>
      </c>
    </row>
    <row r="15" spans="1:4" s="23" customFormat="1" ht="12.75">
      <c r="A15" s="1">
        <v>1</v>
      </c>
      <c r="B15" s="186" t="s">
        <v>533</v>
      </c>
      <c r="C15" s="187"/>
      <c r="D15" s="6">
        <v>33220.167449426386</v>
      </c>
    </row>
    <row r="16" spans="1:4" s="23" customFormat="1" ht="12.75">
      <c r="A16" s="1">
        <v>2</v>
      </c>
      <c r="B16" s="186" t="s">
        <v>663</v>
      </c>
      <c r="C16" s="187"/>
      <c r="D16" s="6">
        <v>54492.864576608379</v>
      </c>
    </row>
    <row r="17" spans="1:4" s="23" customFormat="1" ht="12.75">
      <c r="A17" s="1">
        <v>3</v>
      </c>
      <c r="B17" s="186" t="s">
        <v>664</v>
      </c>
      <c r="C17" s="187"/>
      <c r="D17" s="6">
        <v>23643.066690722393</v>
      </c>
    </row>
    <row r="18" spans="1:4" s="23" customFormat="1" ht="12.75">
      <c r="A18" s="1">
        <v>4</v>
      </c>
      <c r="B18" s="186" t="s">
        <v>665</v>
      </c>
      <c r="C18" s="187"/>
      <c r="D18" s="6">
        <v>17938.136998964401</v>
      </c>
    </row>
    <row r="19" spans="1:4">
      <c r="A19" s="1">
        <v>5</v>
      </c>
      <c r="B19" s="186" t="s">
        <v>666</v>
      </c>
      <c r="C19" s="187"/>
      <c r="D19" s="6">
        <v>57109.447800818394</v>
      </c>
    </row>
    <row r="20" spans="1:4">
      <c r="A20" s="1">
        <v>6</v>
      </c>
      <c r="B20" s="186" t="s">
        <v>667</v>
      </c>
      <c r="C20" s="187"/>
      <c r="D20" s="6">
        <v>16183.566331406406</v>
      </c>
    </row>
    <row r="21" spans="1:4">
      <c r="A21" s="1">
        <v>7</v>
      </c>
      <c r="B21" s="186" t="s">
        <v>668</v>
      </c>
      <c r="C21" s="187"/>
      <c r="D21" s="6">
        <v>33768.010392392396</v>
      </c>
    </row>
    <row r="22" spans="1:4">
      <c r="A22" s="1">
        <v>8</v>
      </c>
      <c r="B22" s="186" t="s">
        <v>669</v>
      </c>
      <c r="C22" s="187"/>
      <c r="D22" s="6">
        <v>14922.680773193404</v>
      </c>
    </row>
    <row r="23" spans="1:4">
      <c r="A23" s="1">
        <v>9</v>
      </c>
      <c r="B23" s="186" t="s">
        <v>670</v>
      </c>
      <c r="C23" s="187"/>
      <c r="D23" s="6">
        <v>14634.587926864802</v>
      </c>
    </row>
    <row r="24" spans="1:4">
      <c r="A24" s="1">
        <v>10</v>
      </c>
      <c r="B24" s="186" t="s">
        <v>671</v>
      </c>
      <c r="C24" s="187"/>
      <c r="D24" s="6">
        <v>58392.206752988393</v>
      </c>
    </row>
    <row r="25" spans="1:4">
      <c r="A25" s="1">
        <v>11</v>
      </c>
      <c r="B25" s="186" t="s">
        <v>672</v>
      </c>
      <c r="C25" s="187"/>
      <c r="D25" s="6">
        <v>22725.039773829893</v>
      </c>
    </row>
    <row r="26" spans="1:4">
      <c r="A26" s="1">
        <v>12</v>
      </c>
      <c r="B26" s="186" t="s">
        <v>673</v>
      </c>
      <c r="C26" s="187"/>
      <c r="D26" s="6">
        <v>29173.597550834391</v>
      </c>
    </row>
    <row r="27" spans="1:4">
      <c r="A27" s="1">
        <v>13</v>
      </c>
      <c r="B27" s="186" t="s">
        <v>585</v>
      </c>
      <c r="C27" s="187"/>
      <c r="D27" s="6">
        <v>417927.29229323613</v>
      </c>
    </row>
    <row r="28" spans="1:4">
      <c r="A28" s="1">
        <v>14</v>
      </c>
      <c r="B28" s="186" t="s">
        <v>626</v>
      </c>
      <c r="C28" s="187"/>
      <c r="D28" s="6">
        <v>340035.08152072394</v>
      </c>
    </row>
    <row r="29" spans="1:4">
      <c r="A29" s="1">
        <v>15</v>
      </c>
      <c r="B29" s="186" t="s">
        <v>685</v>
      </c>
      <c r="C29" s="187"/>
      <c r="D29" s="6">
        <v>343651.82340383605</v>
      </c>
    </row>
    <row r="30" spans="1:4">
      <c r="A30" s="188"/>
      <c r="B30" s="189" t="s">
        <v>386</v>
      </c>
      <c r="C30" s="190"/>
      <c r="D30" s="191">
        <v>1554342.8902358459</v>
      </c>
    </row>
    <row r="32" spans="1:4">
      <c r="B32" s="169"/>
      <c r="D32" s="11"/>
    </row>
    <row r="33" spans="4:4">
      <c r="D33" s="149"/>
    </row>
  </sheetData>
  <mergeCells count="1">
    <mergeCell ref="A11:D11"/>
  </mergeCells>
  <hyperlinks>
    <hyperlink ref="A7" r:id="rId1" display="https://www.caixa.gov.br/Downloads/sinapi-a-partir-jul-2009-pr/SINAPI_ref_Insumos_Composicoes_PR_072021_NaoDesonerado.zip" xr:uid="{E0EA71E3-41B1-41D1-9845-E4117EB66E1D}"/>
  </hyperlinks>
  <printOptions horizontalCentered="1"/>
  <pageMargins left="0.51181102362204722" right="0.51181102362204722" top="0.78740157480314965" bottom="0.78740157480314965" header="0.31496062992125984" footer="0.31496062992125984"/>
  <pageSetup paperSize="9" fitToHeight="36" orientation="landscape"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D6CE2-335E-4CF9-A9D6-520261D8C700}">
  <sheetPr>
    <pageSetUpPr fitToPage="1"/>
  </sheetPr>
  <dimension ref="A1:K614"/>
  <sheetViews>
    <sheetView tabSelected="1" topLeftCell="A605" zoomScale="90" zoomScaleNormal="90" workbookViewId="0">
      <selection activeCell="D619" sqref="D619"/>
    </sheetView>
  </sheetViews>
  <sheetFormatPr defaultRowHeight="14.25"/>
  <cols>
    <col min="1" max="1" width="10" style="9" customWidth="1"/>
    <col min="2" max="2" width="10.28515625" style="9" customWidth="1"/>
    <col min="3" max="3" width="14.5703125" style="9" customWidth="1"/>
    <col min="4" max="4" width="64.28515625" style="9" customWidth="1"/>
    <col min="5" max="5" width="14.85546875" style="10" customWidth="1"/>
    <col min="6" max="8" width="14.85546875" style="9" customWidth="1"/>
    <col min="9" max="9" width="16.7109375" style="9" customWidth="1"/>
    <col min="10" max="10" width="23.7109375" style="9" customWidth="1"/>
    <col min="11" max="11" width="11.5703125" style="9" bestFit="1" customWidth="1"/>
    <col min="12" max="254" width="9.140625" style="9"/>
    <col min="255" max="255" width="6.85546875" style="9" customWidth="1"/>
    <col min="256" max="256" width="54" style="9" customWidth="1"/>
    <col min="257" max="257" width="11.42578125" style="9" customWidth="1"/>
    <col min="258" max="258" width="9.140625" style="9"/>
    <col min="259" max="259" width="11.5703125" style="9" customWidth="1"/>
    <col min="260" max="260" width="14.28515625" style="9" bestFit="1" customWidth="1"/>
    <col min="261" max="510" width="9.140625" style="9"/>
    <col min="511" max="511" width="6.85546875" style="9" customWidth="1"/>
    <col min="512" max="512" width="54" style="9" customWidth="1"/>
    <col min="513" max="513" width="11.42578125" style="9" customWidth="1"/>
    <col min="514" max="514" width="9.140625" style="9"/>
    <col min="515" max="515" width="11.5703125" style="9" customWidth="1"/>
    <col min="516" max="516" width="14.28515625" style="9" bestFit="1" customWidth="1"/>
    <col min="517" max="766" width="9.140625" style="9"/>
    <col min="767" max="767" width="6.85546875" style="9" customWidth="1"/>
    <col min="768" max="768" width="54" style="9" customWidth="1"/>
    <col min="769" max="769" width="11.42578125" style="9" customWidth="1"/>
    <col min="770" max="770" width="9.140625" style="9"/>
    <col min="771" max="771" width="11.5703125" style="9" customWidth="1"/>
    <col min="772" max="772" width="14.28515625" style="9" bestFit="1" customWidth="1"/>
    <col min="773" max="1022" width="9.140625" style="9"/>
    <col min="1023" max="1023" width="6.85546875" style="9" customWidth="1"/>
    <col min="1024" max="1024" width="54" style="9" customWidth="1"/>
    <col min="1025" max="1025" width="11.42578125" style="9" customWidth="1"/>
    <col min="1026" max="1026" width="9.140625" style="9"/>
    <col min="1027" max="1027" width="11.5703125" style="9" customWidth="1"/>
    <col min="1028" max="1028" width="14.28515625" style="9" bestFit="1" customWidth="1"/>
    <col min="1029" max="1278" width="9.140625" style="9"/>
    <col min="1279" max="1279" width="6.85546875" style="9" customWidth="1"/>
    <col min="1280" max="1280" width="54" style="9" customWidth="1"/>
    <col min="1281" max="1281" width="11.42578125" style="9" customWidth="1"/>
    <col min="1282" max="1282" width="9.140625" style="9"/>
    <col min="1283" max="1283" width="11.5703125" style="9" customWidth="1"/>
    <col min="1284" max="1284" width="14.28515625" style="9" bestFit="1" customWidth="1"/>
    <col min="1285" max="1534" width="9.140625" style="9"/>
    <col min="1535" max="1535" width="6.85546875" style="9" customWidth="1"/>
    <col min="1536" max="1536" width="54" style="9" customWidth="1"/>
    <col min="1537" max="1537" width="11.42578125" style="9" customWidth="1"/>
    <col min="1538" max="1538" width="9.140625" style="9"/>
    <col min="1539" max="1539" width="11.5703125" style="9" customWidth="1"/>
    <col min="1540" max="1540" width="14.28515625" style="9" bestFit="1" customWidth="1"/>
    <col min="1541" max="1790" width="9.140625" style="9"/>
    <col min="1791" max="1791" width="6.85546875" style="9" customWidth="1"/>
    <col min="1792" max="1792" width="54" style="9" customWidth="1"/>
    <col min="1793" max="1793" width="11.42578125" style="9" customWidth="1"/>
    <col min="1794" max="1794" width="9.140625" style="9"/>
    <col min="1795" max="1795" width="11.5703125" style="9" customWidth="1"/>
    <col min="1796" max="1796" width="14.28515625" style="9" bestFit="1" customWidth="1"/>
    <col min="1797" max="2046" width="9.140625" style="9"/>
    <col min="2047" max="2047" width="6.85546875" style="9" customWidth="1"/>
    <col min="2048" max="2048" width="54" style="9" customWidth="1"/>
    <col min="2049" max="2049" width="11.42578125" style="9" customWidth="1"/>
    <col min="2050" max="2050" width="9.140625" style="9"/>
    <col min="2051" max="2051" width="11.5703125" style="9" customWidth="1"/>
    <col min="2052" max="2052" width="14.28515625" style="9" bestFit="1" customWidth="1"/>
    <col min="2053" max="2302" width="9.140625" style="9"/>
    <col min="2303" max="2303" width="6.85546875" style="9" customWidth="1"/>
    <col min="2304" max="2304" width="54" style="9" customWidth="1"/>
    <col min="2305" max="2305" width="11.42578125" style="9" customWidth="1"/>
    <col min="2306" max="2306" width="9.140625" style="9"/>
    <col min="2307" max="2307" width="11.5703125" style="9" customWidth="1"/>
    <col min="2308" max="2308" width="14.28515625" style="9" bestFit="1" customWidth="1"/>
    <col min="2309" max="2558" width="9.140625" style="9"/>
    <col min="2559" max="2559" width="6.85546875" style="9" customWidth="1"/>
    <col min="2560" max="2560" width="54" style="9" customWidth="1"/>
    <col min="2561" max="2561" width="11.42578125" style="9" customWidth="1"/>
    <col min="2562" max="2562" width="9.140625" style="9"/>
    <col min="2563" max="2563" width="11.5703125" style="9" customWidth="1"/>
    <col min="2564" max="2564" width="14.28515625" style="9" bestFit="1" customWidth="1"/>
    <col min="2565" max="2814" width="9.140625" style="9"/>
    <col min="2815" max="2815" width="6.85546875" style="9" customWidth="1"/>
    <col min="2816" max="2816" width="54" style="9" customWidth="1"/>
    <col min="2817" max="2817" width="11.42578125" style="9" customWidth="1"/>
    <col min="2818" max="2818" width="9.140625" style="9"/>
    <col min="2819" max="2819" width="11.5703125" style="9" customWidth="1"/>
    <col min="2820" max="2820" width="14.28515625" style="9" bestFit="1" customWidth="1"/>
    <col min="2821" max="3070" width="9.140625" style="9"/>
    <col min="3071" max="3071" width="6.85546875" style="9" customWidth="1"/>
    <col min="3072" max="3072" width="54" style="9" customWidth="1"/>
    <col min="3073" max="3073" width="11.42578125" style="9" customWidth="1"/>
    <col min="3074" max="3074" width="9.140625" style="9"/>
    <col min="3075" max="3075" width="11.5703125" style="9" customWidth="1"/>
    <col min="3076" max="3076" width="14.28515625" style="9" bestFit="1" customWidth="1"/>
    <col min="3077" max="3326" width="9.140625" style="9"/>
    <col min="3327" max="3327" width="6.85546875" style="9" customWidth="1"/>
    <col min="3328" max="3328" width="54" style="9" customWidth="1"/>
    <col min="3329" max="3329" width="11.42578125" style="9" customWidth="1"/>
    <col min="3330" max="3330" width="9.140625" style="9"/>
    <col min="3331" max="3331" width="11.5703125" style="9" customWidth="1"/>
    <col min="3332" max="3332" width="14.28515625" style="9" bestFit="1" customWidth="1"/>
    <col min="3333" max="3582" width="9.140625" style="9"/>
    <col min="3583" max="3583" width="6.85546875" style="9" customWidth="1"/>
    <col min="3584" max="3584" width="54" style="9" customWidth="1"/>
    <col min="3585" max="3585" width="11.42578125" style="9" customWidth="1"/>
    <col min="3586" max="3586" width="9.140625" style="9"/>
    <col min="3587" max="3587" width="11.5703125" style="9" customWidth="1"/>
    <col min="3588" max="3588" width="14.28515625" style="9" bestFit="1" customWidth="1"/>
    <col min="3589" max="3838" width="9.140625" style="9"/>
    <col min="3839" max="3839" width="6.85546875" style="9" customWidth="1"/>
    <col min="3840" max="3840" width="54" style="9" customWidth="1"/>
    <col min="3841" max="3841" width="11.42578125" style="9" customWidth="1"/>
    <col min="3842" max="3842" width="9.140625" style="9"/>
    <col min="3843" max="3843" width="11.5703125" style="9" customWidth="1"/>
    <col min="3844" max="3844" width="14.28515625" style="9" bestFit="1" customWidth="1"/>
    <col min="3845" max="4094" width="9.140625" style="9"/>
    <col min="4095" max="4095" width="6.85546875" style="9" customWidth="1"/>
    <col min="4096" max="4096" width="54" style="9" customWidth="1"/>
    <col min="4097" max="4097" width="11.42578125" style="9" customWidth="1"/>
    <col min="4098" max="4098" width="9.140625" style="9"/>
    <col min="4099" max="4099" width="11.5703125" style="9" customWidth="1"/>
    <col min="4100" max="4100" width="14.28515625" style="9" bestFit="1" customWidth="1"/>
    <col min="4101" max="4350" width="9.140625" style="9"/>
    <col min="4351" max="4351" width="6.85546875" style="9" customWidth="1"/>
    <col min="4352" max="4352" width="54" style="9" customWidth="1"/>
    <col min="4353" max="4353" width="11.42578125" style="9" customWidth="1"/>
    <col min="4354" max="4354" width="9.140625" style="9"/>
    <col min="4355" max="4355" width="11.5703125" style="9" customWidth="1"/>
    <col min="4356" max="4356" width="14.28515625" style="9" bestFit="1" customWidth="1"/>
    <col min="4357" max="4606" width="9.140625" style="9"/>
    <col min="4607" max="4607" width="6.85546875" style="9" customWidth="1"/>
    <col min="4608" max="4608" width="54" style="9" customWidth="1"/>
    <col min="4609" max="4609" width="11.42578125" style="9" customWidth="1"/>
    <col min="4610" max="4610" width="9.140625" style="9"/>
    <col min="4611" max="4611" width="11.5703125" style="9" customWidth="1"/>
    <col min="4612" max="4612" width="14.28515625" style="9" bestFit="1" customWidth="1"/>
    <col min="4613" max="4862" width="9.140625" style="9"/>
    <col min="4863" max="4863" width="6.85546875" style="9" customWidth="1"/>
    <col min="4864" max="4864" width="54" style="9" customWidth="1"/>
    <col min="4865" max="4865" width="11.42578125" style="9" customWidth="1"/>
    <col min="4866" max="4866" width="9.140625" style="9"/>
    <col min="4867" max="4867" width="11.5703125" style="9" customWidth="1"/>
    <col min="4868" max="4868" width="14.28515625" style="9" bestFit="1" customWidth="1"/>
    <col min="4869" max="5118" width="9.140625" style="9"/>
    <col min="5119" max="5119" width="6.85546875" style="9" customWidth="1"/>
    <col min="5120" max="5120" width="54" style="9" customWidth="1"/>
    <col min="5121" max="5121" width="11.42578125" style="9" customWidth="1"/>
    <col min="5122" max="5122" width="9.140625" style="9"/>
    <col min="5123" max="5123" width="11.5703125" style="9" customWidth="1"/>
    <col min="5124" max="5124" width="14.28515625" style="9" bestFit="1" customWidth="1"/>
    <col min="5125" max="5374" width="9.140625" style="9"/>
    <col min="5375" max="5375" width="6.85546875" style="9" customWidth="1"/>
    <col min="5376" max="5376" width="54" style="9" customWidth="1"/>
    <col min="5377" max="5377" width="11.42578125" style="9" customWidth="1"/>
    <col min="5378" max="5378" width="9.140625" style="9"/>
    <col min="5379" max="5379" width="11.5703125" style="9" customWidth="1"/>
    <col min="5380" max="5380" width="14.28515625" style="9" bestFit="1" customWidth="1"/>
    <col min="5381" max="5630" width="9.140625" style="9"/>
    <col min="5631" max="5631" width="6.85546875" style="9" customWidth="1"/>
    <col min="5632" max="5632" width="54" style="9" customWidth="1"/>
    <col min="5633" max="5633" width="11.42578125" style="9" customWidth="1"/>
    <col min="5634" max="5634" width="9.140625" style="9"/>
    <col min="5635" max="5635" width="11.5703125" style="9" customWidth="1"/>
    <col min="5636" max="5636" width="14.28515625" style="9" bestFit="1" customWidth="1"/>
    <col min="5637" max="5886" width="9.140625" style="9"/>
    <col min="5887" max="5887" width="6.85546875" style="9" customWidth="1"/>
    <col min="5888" max="5888" width="54" style="9" customWidth="1"/>
    <col min="5889" max="5889" width="11.42578125" style="9" customWidth="1"/>
    <col min="5890" max="5890" width="9.140625" style="9"/>
    <col min="5891" max="5891" width="11.5703125" style="9" customWidth="1"/>
    <col min="5892" max="5892" width="14.28515625" style="9" bestFit="1" customWidth="1"/>
    <col min="5893" max="6142" width="9.140625" style="9"/>
    <col min="6143" max="6143" width="6.85546875" style="9" customWidth="1"/>
    <col min="6144" max="6144" width="54" style="9" customWidth="1"/>
    <col min="6145" max="6145" width="11.42578125" style="9" customWidth="1"/>
    <col min="6146" max="6146" width="9.140625" style="9"/>
    <col min="6147" max="6147" width="11.5703125" style="9" customWidth="1"/>
    <col min="6148" max="6148" width="14.28515625" style="9" bestFit="1" customWidth="1"/>
    <col min="6149" max="6398" width="9.140625" style="9"/>
    <col min="6399" max="6399" width="6.85546875" style="9" customWidth="1"/>
    <col min="6400" max="6400" width="54" style="9" customWidth="1"/>
    <col min="6401" max="6401" width="11.42578125" style="9" customWidth="1"/>
    <col min="6402" max="6402" width="9.140625" style="9"/>
    <col min="6403" max="6403" width="11.5703125" style="9" customWidth="1"/>
    <col min="6404" max="6404" width="14.28515625" style="9" bestFit="1" customWidth="1"/>
    <col min="6405" max="6654" width="9.140625" style="9"/>
    <col min="6655" max="6655" width="6.85546875" style="9" customWidth="1"/>
    <col min="6656" max="6656" width="54" style="9" customWidth="1"/>
    <col min="6657" max="6657" width="11.42578125" style="9" customWidth="1"/>
    <col min="6658" max="6658" width="9.140625" style="9"/>
    <col min="6659" max="6659" width="11.5703125" style="9" customWidth="1"/>
    <col min="6660" max="6660" width="14.28515625" style="9" bestFit="1" customWidth="1"/>
    <col min="6661" max="6910" width="9.140625" style="9"/>
    <col min="6911" max="6911" width="6.85546875" style="9" customWidth="1"/>
    <col min="6912" max="6912" width="54" style="9" customWidth="1"/>
    <col min="6913" max="6913" width="11.42578125" style="9" customWidth="1"/>
    <col min="6914" max="6914" width="9.140625" style="9"/>
    <col min="6915" max="6915" width="11.5703125" style="9" customWidth="1"/>
    <col min="6916" max="6916" width="14.28515625" style="9" bestFit="1" customWidth="1"/>
    <col min="6917" max="7166" width="9.140625" style="9"/>
    <col min="7167" max="7167" width="6.85546875" style="9" customWidth="1"/>
    <col min="7168" max="7168" width="54" style="9" customWidth="1"/>
    <col min="7169" max="7169" width="11.42578125" style="9" customWidth="1"/>
    <col min="7170" max="7170" width="9.140625" style="9"/>
    <col min="7171" max="7171" width="11.5703125" style="9" customWidth="1"/>
    <col min="7172" max="7172" width="14.28515625" style="9" bestFit="1" customWidth="1"/>
    <col min="7173" max="7422" width="9.140625" style="9"/>
    <col min="7423" max="7423" width="6.85546875" style="9" customWidth="1"/>
    <col min="7424" max="7424" width="54" style="9" customWidth="1"/>
    <col min="7425" max="7425" width="11.42578125" style="9" customWidth="1"/>
    <col min="7426" max="7426" width="9.140625" style="9"/>
    <col min="7427" max="7427" width="11.5703125" style="9" customWidth="1"/>
    <col min="7428" max="7428" width="14.28515625" style="9" bestFit="1" customWidth="1"/>
    <col min="7429" max="7678" width="9.140625" style="9"/>
    <col min="7679" max="7679" width="6.85546875" style="9" customWidth="1"/>
    <col min="7680" max="7680" width="54" style="9" customWidth="1"/>
    <col min="7681" max="7681" width="11.42578125" style="9" customWidth="1"/>
    <col min="7682" max="7682" width="9.140625" style="9"/>
    <col min="7683" max="7683" width="11.5703125" style="9" customWidth="1"/>
    <col min="7684" max="7684" width="14.28515625" style="9" bestFit="1" customWidth="1"/>
    <col min="7685" max="7934" width="9.140625" style="9"/>
    <col min="7935" max="7935" width="6.85546875" style="9" customWidth="1"/>
    <col min="7936" max="7936" width="54" style="9" customWidth="1"/>
    <col min="7937" max="7937" width="11.42578125" style="9" customWidth="1"/>
    <col min="7938" max="7938" width="9.140625" style="9"/>
    <col min="7939" max="7939" width="11.5703125" style="9" customWidth="1"/>
    <col min="7940" max="7940" width="14.28515625" style="9" bestFit="1" customWidth="1"/>
    <col min="7941" max="8190" width="9.140625" style="9"/>
    <col min="8191" max="8191" width="6.85546875" style="9" customWidth="1"/>
    <col min="8192" max="8192" width="54" style="9" customWidth="1"/>
    <col min="8193" max="8193" width="11.42578125" style="9" customWidth="1"/>
    <col min="8194" max="8194" width="9.140625" style="9"/>
    <col min="8195" max="8195" width="11.5703125" style="9" customWidth="1"/>
    <col min="8196" max="8196" width="14.28515625" style="9" bestFit="1" customWidth="1"/>
    <col min="8197" max="8446" width="9.140625" style="9"/>
    <col min="8447" max="8447" width="6.85546875" style="9" customWidth="1"/>
    <col min="8448" max="8448" width="54" style="9" customWidth="1"/>
    <col min="8449" max="8449" width="11.42578125" style="9" customWidth="1"/>
    <col min="8450" max="8450" width="9.140625" style="9"/>
    <col min="8451" max="8451" width="11.5703125" style="9" customWidth="1"/>
    <col min="8452" max="8452" width="14.28515625" style="9" bestFit="1" customWidth="1"/>
    <col min="8453" max="8702" width="9.140625" style="9"/>
    <col min="8703" max="8703" width="6.85546875" style="9" customWidth="1"/>
    <col min="8704" max="8704" width="54" style="9" customWidth="1"/>
    <col min="8705" max="8705" width="11.42578125" style="9" customWidth="1"/>
    <col min="8706" max="8706" width="9.140625" style="9"/>
    <col min="8707" max="8707" width="11.5703125" style="9" customWidth="1"/>
    <col min="8708" max="8708" width="14.28515625" style="9" bestFit="1" customWidth="1"/>
    <col min="8709" max="8958" width="9.140625" style="9"/>
    <col min="8959" max="8959" width="6.85546875" style="9" customWidth="1"/>
    <col min="8960" max="8960" width="54" style="9" customWidth="1"/>
    <col min="8961" max="8961" width="11.42578125" style="9" customWidth="1"/>
    <col min="8962" max="8962" width="9.140625" style="9"/>
    <col min="8963" max="8963" width="11.5703125" style="9" customWidth="1"/>
    <col min="8964" max="8964" width="14.28515625" style="9" bestFit="1" customWidth="1"/>
    <col min="8965" max="9214" width="9.140625" style="9"/>
    <col min="9215" max="9215" width="6.85546875" style="9" customWidth="1"/>
    <col min="9216" max="9216" width="54" style="9" customWidth="1"/>
    <col min="9217" max="9217" width="11.42578125" style="9" customWidth="1"/>
    <col min="9218" max="9218" width="9.140625" style="9"/>
    <col min="9219" max="9219" width="11.5703125" style="9" customWidth="1"/>
    <col min="9220" max="9220" width="14.28515625" style="9" bestFit="1" customWidth="1"/>
    <col min="9221" max="9470" width="9.140625" style="9"/>
    <col min="9471" max="9471" width="6.85546875" style="9" customWidth="1"/>
    <col min="9472" max="9472" width="54" style="9" customWidth="1"/>
    <col min="9473" max="9473" width="11.42578125" style="9" customWidth="1"/>
    <col min="9474" max="9474" width="9.140625" style="9"/>
    <col min="9475" max="9475" width="11.5703125" style="9" customWidth="1"/>
    <col min="9476" max="9476" width="14.28515625" style="9" bestFit="1" customWidth="1"/>
    <col min="9477" max="9726" width="9.140625" style="9"/>
    <col min="9727" max="9727" width="6.85546875" style="9" customWidth="1"/>
    <col min="9728" max="9728" width="54" style="9" customWidth="1"/>
    <col min="9729" max="9729" width="11.42578125" style="9" customWidth="1"/>
    <col min="9730" max="9730" width="9.140625" style="9"/>
    <col min="9731" max="9731" width="11.5703125" style="9" customWidth="1"/>
    <col min="9732" max="9732" width="14.28515625" style="9" bestFit="1" customWidth="1"/>
    <col min="9733" max="9982" width="9.140625" style="9"/>
    <col min="9983" max="9983" width="6.85546875" style="9" customWidth="1"/>
    <col min="9984" max="9984" width="54" style="9" customWidth="1"/>
    <col min="9985" max="9985" width="11.42578125" style="9" customWidth="1"/>
    <col min="9986" max="9986" width="9.140625" style="9"/>
    <col min="9987" max="9987" width="11.5703125" style="9" customWidth="1"/>
    <col min="9988" max="9988" width="14.28515625" style="9" bestFit="1" customWidth="1"/>
    <col min="9989" max="10238" width="9.140625" style="9"/>
    <col min="10239" max="10239" width="6.85546875" style="9" customWidth="1"/>
    <col min="10240" max="10240" width="54" style="9" customWidth="1"/>
    <col min="10241" max="10241" width="11.42578125" style="9" customWidth="1"/>
    <col min="10242" max="10242" width="9.140625" style="9"/>
    <col min="10243" max="10243" width="11.5703125" style="9" customWidth="1"/>
    <col min="10244" max="10244" width="14.28515625" style="9" bestFit="1" customWidth="1"/>
    <col min="10245" max="10494" width="9.140625" style="9"/>
    <col min="10495" max="10495" width="6.85546875" style="9" customWidth="1"/>
    <col min="10496" max="10496" width="54" style="9" customWidth="1"/>
    <col min="10497" max="10497" width="11.42578125" style="9" customWidth="1"/>
    <col min="10498" max="10498" width="9.140625" style="9"/>
    <col min="10499" max="10499" width="11.5703125" style="9" customWidth="1"/>
    <col min="10500" max="10500" width="14.28515625" style="9" bestFit="1" customWidth="1"/>
    <col min="10501" max="10750" width="9.140625" style="9"/>
    <col min="10751" max="10751" width="6.85546875" style="9" customWidth="1"/>
    <col min="10752" max="10752" width="54" style="9" customWidth="1"/>
    <col min="10753" max="10753" width="11.42578125" style="9" customWidth="1"/>
    <col min="10754" max="10754" width="9.140625" style="9"/>
    <col min="10755" max="10755" width="11.5703125" style="9" customWidth="1"/>
    <col min="10756" max="10756" width="14.28515625" style="9" bestFit="1" customWidth="1"/>
    <col min="10757" max="11006" width="9.140625" style="9"/>
    <col min="11007" max="11007" width="6.85546875" style="9" customWidth="1"/>
    <col min="11008" max="11008" width="54" style="9" customWidth="1"/>
    <col min="11009" max="11009" width="11.42578125" style="9" customWidth="1"/>
    <col min="11010" max="11010" width="9.140625" style="9"/>
    <col min="11011" max="11011" width="11.5703125" style="9" customWidth="1"/>
    <col min="11012" max="11012" width="14.28515625" style="9" bestFit="1" customWidth="1"/>
    <col min="11013" max="11262" width="9.140625" style="9"/>
    <col min="11263" max="11263" width="6.85546875" style="9" customWidth="1"/>
    <col min="11264" max="11264" width="54" style="9" customWidth="1"/>
    <col min="11265" max="11265" width="11.42578125" style="9" customWidth="1"/>
    <col min="11266" max="11266" width="9.140625" style="9"/>
    <col min="11267" max="11267" width="11.5703125" style="9" customWidth="1"/>
    <col min="11268" max="11268" width="14.28515625" style="9" bestFit="1" customWidth="1"/>
    <col min="11269" max="11518" width="9.140625" style="9"/>
    <col min="11519" max="11519" width="6.85546875" style="9" customWidth="1"/>
    <col min="11520" max="11520" width="54" style="9" customWidth="1"/>
    <col min="11521" max="11521" width="11.42578125" style="9" customWidth="1"/>
    <col min="11522" max="11522" width="9.140625" style="9"/>
    <col min="11523" max="11523" width="11.5703125" style="9" customWidth="1"/>
    <col min="11524" max="11524" width="14.28515625" style="9" bestFit="1" customWidth="1"/>
    <col min="11525" max="11774" width="9.140625" style="9"/>
    <col min="11775" max="11775" width="6.85546875" style="9" customWidth="1"/>
    <col min="11776" max="11776" width="54" style="9" customWidth="1"/>
    <col min="11777" max="11777" width="11.42578125" style="9" customWidth="1"/>
    <col min="11778" max="11778" width="9.140625" style="9"/>
    <col min="11779" max="11779" width="11.5703125" style="9" customWidth="1"/>
    <col min="11780" max="11780" width="14.28515625" style="9" bestFit="1" customWidth="1"/>
    <col min="11781" max="12030" width="9.140625" style="9"/>
    <col min="12031" max="12031" width="6.85546875" style="9" customWidth="1"/>
    <col min="12032" max="12032" width="54" style="9" customWidth="1"/>
    <col min="12033" max="12033" width="11.42578125" style="9" customWidth="1"/>
    <col min="12034" max="12034" width="9.140625" style="9"/>
    <col min="12035" max="12035" width="11.5703125" style="9" customWidth="1"/>
    <col min="12036" max="12036" width="14.28515625" style="9" bestFit="1" customWidth="1"/>
    <col min="12037" max="12286" width="9.140625" style="9"/>
    <col min="12287" max="12287" width="6.85546875" style="9" customWidth="1"/>
    <col min="12288" max="12288" width="54" style="9" customWidth="1"/>
    <col min="12289" max="12289" width="11.42578125" style="9" customWidth="1"/>
    <col min="12290" max="12290" width="9.140625" style="9"/>
    <col min="12291" max="12291" width="11.5703125" style="9" customWidth="1"/>
    <col min="12292" max="12292" width="14.28515625" style="9" bestFit="1" customWidth="1"/>
    <col min="12293" max="12542" width="9.140625" style="9"/>
    <col min="12543" max="12543" width="6.85546875" style="9" customWidth="1"/>
    <col min="12544" max="12544" width="54" style="9" customWidth="1"/>
    <col min="12545" max="12545" width="11.42578125" style="9" customWidth="1"/>
    <col min="12546" max="12546" width="9.140625" style="9"/>
    <col min="12547" max="12547" width="11.5703125" style="9" customWidth="1"/>
    <col min="12548" max="12548" width="14.28515625" style="9" bestFit="1" customWidth="1"/>
    <col min="12549" max="12798" width="9.140625" style="9"/>
    <col min="12799" max="12799" width="6.85546875" style="9" customWidth="1"/>
    <col min="12800" max="12800" width="54" style="9" customWidth="1"/>
    <col min="12801" max="12801" width="11.42578125" style="9" customWidth="1"/>
    <col min="12802" max="12802" width="9.140625" style="9"/>
    <col min="12803" max="12803" width="11.5703125" style="9" customWidth="1"/>
    <col min="12804" max="12804" width="14.28515625" style="9" bestFit="1" customWidth="1"/>
    <col min="12805" max="13054" width="9.140625" style="9"/>
    <col min="13055" max="13055" width="6.85546875" style="9" customWidth="1"/>
    <col min="13056" max="13056" width="54" style="9" customWidth="1"/>
    <col min="13057" max="13057" width="11.42578125" style="9" customWidth="1"/>
    <col min="13058" max="13058" width="9.140625" style="9"/>
    <col min="13059" max="13059" width="11.5703125" style="9" customWidth="1"/>
    <col min="13060" max="13060" width="14.28515625" style="9" bestFit="1" customWidth="1"/>
    <col min="13061" max="13310" width="9.140625" style="9"/>
    <col min="13311" max="13311" width="6.85546875" style="9" customWidth="1"/>
    <col min="13312" max="13312" width="54" style="9" customWidth="1"/>
    <col min="13313" max="13313" width="11.42578125" style="9" customWidth="1"/>
    <col min="13314" max="13314" width="9.140625" style="9"/>
    <col min="13315" max="13315" width="11.5703125" style="9" customWidth="1"/>
    <col min="13316" max="13316" width="14.28515625" style="9" bestFit="1" customWidth="1"/>
    <col min="13317" max="13566" width="9.140625" style="9"/>
    <col min="13567" max="13567" width="6.85546875" style="9" customWidth="1"/>
    <col min="13568" max="13568" width="54" style="9" customWidth="1"/>
    <col min="13569" max="13569" width="11.42578125" style="9" customWidth="1"/>
    <col min="13570" max="13570" width="9.140625" style="9"/>
    <col min="13571" max="13571" width="11.5703125" style="9" customWidth="1"/>
    <col min="13572" max="13572" width="14.28515625" style="9" bestFit="1" customWidth="1"/>
    <col min="13573" max="13822" width="9.140625" style="9"/>
    <col min="13823" max="13823" width="6.85546875" style="9" customWidth="1"/>
    <col min="13824" max="13824" width="54" style="9" customWidth="1"/>
    <col min="13825" max="13825" width="11.42578125" style="9" customWidth="1"/>
    <col min="13826" max="13826" width="9.140625" style="9"/>
    <col min="13827" max="13827" width="11.5703125" style="9" customWidth="1"/>
    <col min="13828" max="13828" width="14.28515625" style="9" bestFit="1" customWidth="1"/>
    <col min="13829" max="14078" width="9.140625" style="9"/>
    <col min="14079" max="14079" width="6.85546875" style="9" customWidth="1"/>
    <col min="14080" max="14080" width="54" style="9" customWidth="1"/>
    <col min="14081" max="14081" width="11.42578125" style="9" customWidth="1"/>
    <col min="14082" max="14082" width="9.140625" style="9"/>
    <col min="14083" max="14083" width="11.5703125" style="9" customWidth="1"/>
    <col min="14084" max="14084" width="14.28515625" style="9" bestFit="1" customWidth="1"/>
    <col min="14085" max="14334" width="9.140625" style="9"/>
    <col min="14335" max="14335" width="6.85546875" style="9" customWidth="1"/>
    <col min="14336" max="14336" width="54" style="9" customWidth="1"/>
    <col min="14337" max="14337" width="11.42578125" style="9" customWidth="1"/>
    <col min="14338" max="14338" width="9.140625" style="9"/>
    <col min="14339" max="14339" width="11.5703125" style="9" customWidth="1"/>
    <col min="14340" max="14340" width="14.28515625" style="9" bestFit="1" customWidth="1"/>
    <col min="14341" max="14590" width="9.140625" style="9"/>
    <col min="14591" max="14591" width="6.85546875" style="9" customWidth="1"/>
    <col min="14592" max="14592" width="54" style="9" customWidth="1"/>
    <col min="14593" max="14593" width="11.42578125" style="9" customWidth="1"/>
    <col min="14594" max="14594" width="9.140625" style="9"/>
    <col min="14595" max="14595" width="11.5703125" style="9" customWidth="1"/>
    <col min="14596" max="14596" width="14.28515625" style="9" bestFit="1" customWidth="1"/>
    <col min="14597" max="14846" width="9.140625" style="9"/>
    <col min="14847" max="14847" width="6.85546875" style="9" customWidth="1"/>
    <col min="14848" max="14848" width="54" style="9" customWidth="1"/>
    <col min="14849" max="14849" width="11.42578125" style="9" customWidth="1"/>
    <col min="14850" max="14850" width="9.140625" style="9"/>
    <col min="14851" max="14851" width="11.5703125" style="9" customWidth="1"/>
    <col min="14852" max="14852" width="14.28515625" style="9" bestFit="1" customWidth="1"/>
    <col min="14853" max="15102" width="9.140625" style="9"/>
    <col min="15103" max="15103" width="6.85546875" style="9" customWidth="1"/>
    <col min="15104" max="15104" width="54" style="9" customWidth="1"/>
    <col min="15105" max="15105" width="11.42578125" style="9" customWidth="1"/>
    <col min="15106" max="15106" width="9.140625" style="9"/>
    <col min="15107" max="15107" width="11.5703125" style="9" customWidth="1"/>
    <col min="15108" max="15108" width="14.28515625" style="9" bestFit="1" customWidth="1"/>
    <col min="15109" max="15358" width="9.140625" style="9"/>
    <col min="15359" max="15359" width="6.85546875" style="9" customWidth="1"/>
    <col min="15360" max="15360" width="54" style="9" customWidth="1"/>
    <col min="15361" max="15361" width="11.42578125" style="9" customWidth="1"/>
    <col min="15362" max="15362" width="9.140625" style="9"/>
    <col min="15363" max="15363" width="11.5703125" style="9" customWidth="1"/>
    <col min="15364" max="15364" width="14.28515625" style="9" bestFit="1" customWidth="1"/>
    <col min="15365" max="15614" width="9.140625" style="9"/>
    <col min="15615" max="15615" width="6.85546875" style="9" customWidth="1"/>
    <col min="15616" max="15616" width="54" style="9" customWidth="1"/>
    <col min="15617" max="15617" width="11.42578125" style="9" customWidth="1"/>
    <col min="15618" max="15618" width="9.140625" style="9"/>
    <col min="15619" max="15619" width="11.5703125" style="9" customWidth="1"/>
    <col min="15620" max="15620" width="14.28515625" style="9" bestFit="1" customWidth="1"/>
    <col min="15621" max="15870" width="9.140625" style="9"/>
    <col min="15871" max="15871" width="6.85546875" style="9" customWidth="1"/>
    <col min="15872" max="15872" width="54" style="9" customWidth="1"/>
    <col min="15873" max="15873" width="11.42578125" style="9" customWidth="1"/>
    <col min="15874" max="15874" width="9.140625" style="9"/>
    <col min="15875" max="15875" width="11.5703125" style="9" customWidth="1"/>
    <col min="15876" max="15876" width="14.28515625" style="9" bestFit="1" customWidth="1"/>
    <col min="15877" max="16126" width="9.140625" style="9"/>
    <col min="16127" max="16127" width="6.85546875" style="9" customWidth="1"/>
    <col min="16128" max="16128" width="54" style="9" customWidth="1"/>
    <col min="16129" max="16129" width="11.42578125" style="9" customWidth="1"/>
    <col min="16130" max="16130" width="9.140625" style="9"/>
    <col min="16131" max="16131" width="11.5703125" style="9" customWidth="1"/>
    <col min="16132" max="16132" width="14.28515625" style="9" bestFit="1" customWidth="1"/>
    <col min="16133" max="16384" width="9.140625" style="9"/>
  </cols>
  <sheetData>
    <row r="1" spans="1:10" ht="15">
      <c r="A1" s="8"/>
      <c r="B1" s="8"/>
      <c r="C1" s="8"/>
    </row>
    <row r="2" spans="1:10" ht="15">
      <c r="A2" s="8"/>
      <c r="B2" s="8"/>
      <c r="C2" s="8"/>
    </row>
    <row r="3" spans="1:10" ht="15">
      <c r="A3" s="8"/>
      <c r="B3" s="8"/>
      <c r="C3" s="8"/>
    </row>
    <row r="4" spans="1:10" ht="15">
      <c r="A4" s="8"/>
      <c r="B4" s="8"/>
      <c r="C4" s="8"/>
    </row>
    <row r="5" spans="1:10" s="11" customFormat="1">
      <c r="A5" s="12" t="s">
        <v>9</v>
      </c>
      <c r="D5" s="9"/>
      <c r="E5" s="10"/>
      <c r="F5" s="9"/>
      <c r="G5" s="9"/>
      <c r="H5" s="9"/>
      <c r="I5" s="9"/>
    </row>
    <row r="6" spans="1:10" s="11" customFormat="1" ht="15.75">
      <c r="A6" s="12" t="s">
        <v>532</v>
      </c>
      <c r="D6" s="13"/>
      <c r="E6" s="14"/>
      <c r="F6" s="13"/>
      <c r="G6" s="13"/>
      <c r="H6" s="13"/>
      <c r="I6" s="13"/>
    </row>
    <row r="7" spans="1:10" s="11" customFormat="1" ht="15.75">
      <c r="A7" s="15" t="s">
        <v>523</v>
      </c>
      <c r="D7" s="13"/>
      <c r="F7" s="138"/>
      <c r="G7" s="13"/>
      <c r="H7" s="13"/>
      <c r="I7" s="13"/>
    </row>
    <row r="8" spans="1:10" s="11" customFormat="1" ht="15.75">
      <c r="A8" s="15" t="s">
        <v>826</v>
      </c>
      <c r="D8" s="13"/>
      <c r="F8" s="13"/>
      <c r="G8" s="13"/>
      <c r="H8" s="13"/>
      <c r="I8" s="13"/>
    </row>
    <row r="9" spans="1:10" s="11" customFormat="1" ht="15.75">
      <c r="A9" s="15" t="s">
        <v>10</v>
      </c>
      <c r="B9" s="13"/>
      <c r="C9" s="13"/>
      <c r="D9" s="13"/>
      <c r="E9" s="16"/>
      <c r="F9" s="13"/>
      <c r="G9" s="137"/>
      <c r="H9" s="18" t="s">
        <v>8</v>
      </c>
      <c r="I9" s="19">
        <v>0.21560000000000001</v>
      </c>
    </row>
    <row r="10" spans="1:10" s="11" customFormat="1" ht="15">
      <c r="D10" s="20"/>
      <c r="E10" s="21"/>
      <c r="F10" s="20"/>
      <c r="G10" s="20"/>
      <c r="H10" s="20"/>
      <c r="I10" s="20"/>
    </row>
    <row r="11" spans="1:10" s="23" customFormat="1" ht="38.25">
      <c r="A11" s="22" t="s">
        <v>0</v>
      </c>
      <c r="B11" s="22" t="s">
        <v>4</v>
      </c>
      <c r="C11" s="22" t="s">
        <v>11</v>
      </c>
      <c r="D11" s="22" t="s">
        <v>12</v>
      </c>
      <c r="E11" s="22" t="s">
        <v>13</v>
      </c>
      <c r="F11" s="22" t="s">
        <v>14</v>
      </c>
      <c r="G11" s="22" t="s">
        <v>15</v>
      </c>
      <c r="H11" s="22" t="s">
        <v>16</v>
      </c>
      <c r="I11" s="22" t="s">
        <v>17</v>
      </c>
      <c r="J11" s="22" t="s">
        <v>835</v>
      </c>
    </row>
    <row r="12" spans="1:10" s="23" customFormat="1" ht="12.75">
      <c r="A12" s="22"/>
      <c r="B12" s="22"/>
      <c r="C12" s="22"/>
      <c r="D12" s="22"/>
      <c r="E12" s="22"/>
      <c r="F12" s="22"/>
      <c r="G12" s="22"/>
      <c r="H12" s="22"/>
      <c r="I12" s="22"/>
      <c r="J12" s="151"/>
    </row>
    <row r="13" spans="1:10" s="23" customFormat="1" ht="12.75">
      <c r="A13" s="94">
        <v>0</v>
      </c>
      <c r="B13" s="95"/>
      <c r="C13" s="96"/>
      <c r="D13" s="97" t="s">
        <v>80</v>
      </c>
      <c r="E13" s="95"/>
      <c r="F13" s="98"/>
      <c r="G13" s="98"/>
      <c r="H13" s="98"/>
      <c r="I13" s="99">
        <f>I14</f>
        <v>76525.320000000007</v>
      </c>
      <c r="J13" s="151"/>
    </row>
    <row r="14" spans="1:10" s="23" customFormat="1" ht="12.75">
      <c r="A14" s="108" t="s">
        <v>499</v>
      </c>
      <c r="B14" s="112"/>
      <c r="C14" s="114"/>
      <c r="D14" s="111" t="s">
        <v>501</v>
      </c>
      <c r="E14" s="112"/>
      <c r="F14" s="113"/>
      <c r="G14" s="113"/>
      <c r="H14" s="113"/>
      <c r="I14" s="117">
        <f>SUM(I15:I16)</f>
        <v>76525.320000000007</v>
      </c>
      <c r="J14" s="151"/>
    </row>
    <row r="15" spans="1:10" s="23" customFormat="1" ht="25.5">
      <c r="A15" s="135" t="s">
        <v>500</v>
      </c>
      <c r="B15" s="92">
        <v>93572</v>
      </c>
      <c r="C15" s="5" t="s">
        <v>3</v>
      </c>
      <c r="D15" s="93" t="s">
        <v>942</v>
      </c>
      <c r="E15" s="103" t="s">
        <v>825</v>
      </c>
      <c r="F15" s="104">
        <v>6</v>
      </c>
      <c r="G15" s="104">
        <v>6597.52</v>
      </c>
      <c r="H15" s="107">
        <f t="shared" ref="H15" si="0">G15*(1+$I$9)</f>
        <v>8019.9453120000007</v>
      </c>
      <c r="I15" s="107">
        <f>ROUND(F15*H15,2)</f>
        <v>48119.67</v>
      </c>
      <c r="J15" s="151"/>
    </row>
    <row r="16" spans="1:10" s="23" customFormat="1" ht="25.5">
      <c r="A16" s="135" t="s">
        <v>661</v>
      </c>
      <c r="B16" s="92">
        <v>90778</v>
      </c>
      <c r="C16" s="5" t="s">
        <v>3</v>
      </c>
      <c r="D16" s="93" t="s">
        <v>760</v>
      </c>
      <c r="E16" s="103" t="s">
        <v>29</v>
      </c>
      <c r="F16" s="107">
        <f>30*6</f>
        <v>180</v>
      </c>
      <c r="G16" s="107">
        <v>129.82</v>
      </c>
      <c r="H16" s="107">
        <f t="shared" ref="H16" si="1">G16*(1+$I$9)</f>
        <v>157.809192</v>
      </c>
      <c r="I16" s="107">
        <f>ROUND(F16*H16,2)</f>
        <v>28405.65</v>
      </c>
      <c r="J16" s="151"/>
    </row>
    <row r="17" spans="1:10" s="23" customFormat="1" ht="12.75">
      <c r="A17" s="28"/>
      <c r="B17" s="24"/>
      <c r="C17" s="3"/>
      <c r="D17" s="25"/>
      <c r="E17" s="24"/>
      <c r="F17" s="26"/>
      <c r="G17" s="26"/>
      <c r="H17" s="27"/>
      <c r="I17" s="6"/>
      <c r="J17" s="151"/>
    </row>
    <row r="18" spans="1:10" s="23" customFormat="1" ht="12.75">
      <c r="A18" s="94">
        <v>1</v>
      </c>
      <c r="B18" s="95"/>
      <c r="C18" s="96"/>
      <c r="D18" s="97" t="s">
        <v>533</v>
      </c>
      <c r="E18" s="95"/>
      <c r="F18" s="98"/>
      <c r="G18" s="98"/>
      <c r="H18" s="98"/>
      <c r="I18" s="99">
        <f>SUM(I20:I50)/2</f>
        <v>33220.167449426386</v>
      </c>
      <c r="J18" s="151"/>
    </row>
    <row r="19" spans="1:10" s="23" customFormat="1" ht="12.75">
      <c r="A19" s="108" t="s">
        <v>1</v>
      </c>
      <c r="B19" s="112"/>
      <c r="C19" s="114"/>
      <c r="D19" s="111" t="s">
        <v>190</v>
      </c>
      <c r="E19" s="112"/>
      <c r="F19" s="113"/>
      <c r="G19" s="113"/>
      <c r="H19" s="113"/>
      <c r="I19" s="117"/>
      <c r="J19" s="151"/>
    </row>
    <row r="20" spans="1:10" s="23" customFormat="1" ht="25.5">
      <c r="A20" s="108" t="s">
        <v>81</v>
      </c>
      <c r="B20" s="112"/>
      <c r="C20" s="114"/>
      <c r="D20" s="111" t="s">
        <v>517</v>
      </c>
      <c r="E20" s="112"/>
      <c r="F20" s="113"/>
      <c r="G20" s="113"/>
      <c r="H20" s="113"/>
      <c r="I20" s="117">
        <f>SUM(I21:I26)</f>
        <v>4736.1516739199997</v>
      </c>
      <c r="J20" s="151"/>
    </row>
    <row r="21" spans="1:10" s="23" customFormat="1" ht="38.25">
      <c r="A21" s="1" t="s">
        <v>95</v>
      </c>
      <c r="B21" s="1">
        <v>92411</v>
      </c>
      <c r="C21" s="3" t="s">
        <v>3</v>
      </c>
      <c r="D21" s="2" t="s">
        <v>92</v>
      </c>
      <c r="E21" s="101" t="s">
        <v>20</v>
      </c>
      <c r="F21" s="118">
        <f>0.8*15</f>
        <v>12</v>
      </c>
      <c r="G21" s="118">
        <v>161.19999999999999</v>
      </c>
      <c r="H21" s="105">
        <f t="shared" ref="H21:H33" si="2">G21*(1+$I$9)</f>
        <v>195.95471999999998</v>
      </c>
      <c r="I21" s="106">
        <f>F21*H21</f>
        <v>2351.4566399999999</v>
      </c>
      <c r="J21" s="24" t="s">
        <v>840</v>
      </c>
    </row>
    <row r="22" spans="1:10" s="23" customFormat="1" ht="38.25">
      <c r="A22" s="1" t="s">
        <v>96</v>
      </c>
      <c r="B22" s="24">
        <v>92762</v>
      </c>
      <c r="C22" s="3" t="s">
        <v>3</v>
      </c>
      <c r="D22" s="91" t="s">
        <v>94</v>
      </c>
      <c r="E22" s="102" t="s">
        <v>21</v>
      </c>
      <c r="F22" s="118">
        <f>0.617*4*15</f>
        <v>37.019999999999996</v>
      </c>
      <c r="G22" s="118">
        <v>11.61</v>
      </c>
      <c r="H22" s="105">
        <f t="shared" si="2"/>
        <v>14.113116</v>
      </c>
      <c r="I22" s="106">
        <f t="shared" ref="I22:I25" si="3">F22*H22</f>
        <v>522.46755431999998</v>
      </c>
      <c r="J22" s="91" t="s">
        <v>836</v>
      </c>
    </row>
    <row r="23" spans="1:10" s="23" customFormat="1" ht="38.25">
      <c r="A23" s="1" t="s">
        <v>97</v>
      </c>
      <c r="B23" s="1">
        <v>92759</v>
      </c>
      <c r="C23" s="3" t="s">
        <v>3</v>
      </c>
      <c r="D23" s="2" t="s">
        <v>93</v>
      </c>
      <c r="E23" s="102" t="s">
        <v>21</v>
      </c>
      <c r="F23" s="118">
        <v>14.1</v>
      </c>
      <c r="G23" s="118">
        <v>15.21</v>
      </c>
      <c r="H23" s="105">
        <f t="shared" si="2"/>
        <v>18.489276</v>
      </c>
      <c r="I23" s="106">
        <f t="shared" si="3"/>
        <v>260.69879159999999</v>
      </c>
      <c r="J23" s="91" t="s">
        <v>837</v>
      </c>
    </row>
    <row r="24" spans="1:10" s="23" customFormat="1" ht="38.25">
      <c r="A24" s="1" t="s">
        <v>98</v>
      </c>
      <c r="B24" s="92">
        <v>94965</v>
      </c>
      <c r="C24" s="5" t="s">
        <v>3</v>
      </c>
      <c r="D24" s="93" t="s">
        <v>23</v>
      </c>
      <c r="E24" s="103" t="s">
        <v>19</v>
      </c>
      <c r="F24" s="104">
        <f>0.2*0.2*15</f>
        <v>0.60000000000000009</v>
      </c>
      <c r="G24" s="104">
        <v>469.3</v>
      </c>
      <c r="H24" s="105">
        <f t="shared" si="2"/>
        <v>570.48108000000002</v>
      </c>
      <c r="I24" s="106">
        <f t="shared" si="3"/>
        <v>342.28864800000008</v>
      </c>
      <c r="J24" s="91" t="s">
        <v>838</v>
      </c>
    </row>
    <row r="25" spans="1:10" s="23" customFormat="1" ht="12.75">
      <c r="A25" s="1" t="s">
        <v>99</v>
      </c>
      <c r="B25" s="24"/>
      <c r="C25" s="3" t="s">
        <v>78</v>
      </c>
      <c r="D25" s="25" t="s">
        <v>88</v>
      </c>
      <c r="E25" s="24" t="s">
        <v>21</v>
      </c>
      <c r="F25" s="26">
        <f>0.05*15*4</f>
        <v>3</v>
      </c>
      <c r="G25" s="26">
        <v>49.9</v>
      </c>
      <c r="H25" s="105">
        <f t="shared" si="2"/>
        <v>60.658439999999999</v>
      </c>
      <c r="I25" s="106">
        <f t="shared" si="3"/>
        <v>181.97532000000001</v>
      </c>
      <c r="J25" s="91" t="s">
        <v>903</v>
      </c>
    </row>
    <row r="26" spans="1:10" s="23" customFormat="1" ht="25.5">
      <c r="A26" s="1" t="s">
        <v>100</v>
      </c>
      <c r="B26" s="24" t="s">
        <v>89</v>
      </c>
      <c r="C26" s="3" t="s">
        <v>90</v>
      </c>
      <c r="D26" s="25" t="s">
        <v>91</v>
      </c>
      <c r="E26" s="24" t="s">
        <v>24</v>
      </c>
      <c r="F26" s="26">
        <v>60</v>
      </c>
      <c r="G26" s="26">
        <v>14.77</v>
      </c>
      <c r="H26" s="105">
        <f t="shared" si="2"/>
        <v>17.954412000000001</v>
      </c>
      <c r="I26" s="106">
        <f>F26*H26</f>
        <v>1077.2647200000001</v>
      </c>
      <c r="J26" s="91" t="s">
        <v>839</v>
      </c>
    </row>
    <row r="27" spans="1:10" s="23" customFormat="1" ht="12.75">
      <c r="A27" s="108" t="s">
        <v>82</v>
      </c>
      <c r="B27" s="112"/>
      <c r="C27" s="114"/>
      <c r="D27" s="111" t="s">
        <v>101</v>
      </c>
      <c r="E27" s="112"/>
      <c r="F27" s="113"/>
      <c r="G27" s="113"/>
      <c r="H27" s="115">
        <f t="shared" si="2"/>
        <v>0</v>
      </c>
      <c r="I27" s="116">
        <f>SUM(I28)</f>
        <v>5041.8833400000003</v>
      </c>
      <c r="J27" s="91"/>
    </row>
    <row r="28" spans="1:10" s="23" customFormat="1" ht="38.25">
      <c r="A28" s="1" t="s">
        <v>102</v>
      </c>
      <c r="B28" s="1">
        <v>92335</v>
      </c>
      <c r="C28" s="3" t="s">
        <v>3</v>
      </c>
      <c r="D28" s="4" t="s">
        <v>26</v>
      </c>
      <c r="E28" s="100" t="s">
        <v>18</v>
      </c>
      <c r="F28" s="118">
        <f>15*3</f>
        <v>45</v>
      </c>
      <c r="G28" s="118">
        <v>92.17</v>
      </c>
      <c r="H28" s="105">
        <f t="shared" si="2"/>
        <v>112.04185200000001</v>
      </c>
      <c r="I28" s="106">
        <f>F28*H28</f>
        <v>5041.8833400000003</v>
      </c>
      <c r="J28" s="102" t="s">
        <v>841</v>
      </c>
    </row>
    <row r="29" spans="1:10" s="23" customFormat="1" ht="12.75">
      <c r="A29" s="108" t="s">
        <v>105</v>
      </c>
      <c r="B29" s="109"/>
      <c r="C29" s="110"/>
      <c r="D29" s="111" t="s">
        <v>103</v>
      </c>
      <c r="E29" s="112"/>
      <c r="F29" s="113"/>
      <c r="G29" s="113"/>
      <c r="H29" s="113"/>
      <c r="I29" s="116">
        <f>SUM(I30:I33)</f>
        <v>16748.050560000003</v>
      </c>
      <c r="J29" s="91"/>
    </row>
    <row r="30" spans="1:10" s="23" customFormat="1" ht="25.5">
      <c r="A30" s="1" t="s">
        <v>106</v>
      </c>
      <c r="B30" s="24">
        <v>102488</v>
      </c>
      <c r="C30" s="3" t="s">
        <v>3</v>
      </c>
      <c r="D30" s="25" t="s">
        <v>141</v>
      </c>
      <c r="E30" s="102" t="s">
        <v>20</v>
      </c>
      <c r="F30" s="107">
        <f>187*2.5</f>
        <v>467.5</v>
      </c>
      <c r="G30" s="107">
        <v>4.1900000000000004</v>
      </c>
      <c r="H30" s="105">
        <f t="shared" si="2"/>
        <v>5.0933640000000002</v>
      </c>
      <c r="I30" s="106">
        <f t="shared" ref="I30:I33" si="4">F30*H30</f>
        <v>2381.1476700000003</v>
      </c>
      <c r="J30" s="91" t="s">
        <v>842</v>
      </c>
    </row>
    <row r="31" spans="1:10" s="23" customFormat="1" ht="25.5">
      <c r="A31" s="1" t="s">
        <v>162</v>
      </c>
      <c r="B31" s="24">
        <v>102491</v>
      </c>
      <c r="C31" s="3" t="s">
        <v>3</v>
      </c>
      <c r="D31" s="25" t="s">
        <v>142</v>
      </c>
      <c r="E31" s="102" t="s">
        <v>20</v>
      </c>
      <c r="F31" s="107">
        <v>467.5</v>
      </c>
      <c r="G31" s="107">
        <v>21.73</v>
      </c>
      <c r="H31" s="105">
        <f t="shared" si="2"/>
        <v>26.414988000000001</v>
      </c>
      <c r="I31" s="106">
        <f t="shared" si="4"/>
        <v>12349.006890000001</v>
      </c>
      <c r="J31" s="91" t="s">
        <v>842</v>
      </c>
    </row>
    <row r="32" spans="1:10" s="23" customFormat="1" ht="38.25">
      <c r="A32" s="1" t="s">
        <v>163</v>
      </c>
      <c r="B32" s="24">
        <v>100722</v>
      </c>
      <c r="C32" s="3" t="s">
        <v>3</v>
      </c>
      <c r="D32" s="25" t="s">
        <v>139</v>
      </c>
      <c r="E32" s="102" t="s">
        <v>20</v>
      </c>
      <c r="F32" s="107">
        <v>20</v>
      </c>
      <c r="G32" s="107">
        <v>27.38</v>
      </c>
      <c r="H32" s="105">
        <f t="shared" si="2"/>
        <v>33.283127999999998</v>
      </c>
      <c r="I32" s="106">
        <f t="shared" si="4"/>
        <v>665.66255999999998</v>
      </c>
      <c r="J32" s="91" t="s">
        <v>843</v>
      </c>
    </row>
    <row r="33" spans="1:10" s="23" customFormat="1" ht="51">
      <c r="A33" s="1" t="s">
        <v>164</v>
      </c>
      <c r="B33" s="24">
        <v>100750</v>
      </c>
      <c r="C33" s="3" t="s">
        <v>3</v>
      </c>
      <c r="D33" s="25" t="s">
        <v>140</v>
      </c>
      <c r="E33" s="102" t="s">
        <v>20</v>
      </c>
      <c r="F33" s="107">
        <v>40</v>
      </c>
      <c r="G33" s="107">
        <v>27.81</v>
      </c>
      <c r="H33" s="105">
        <f t="shared" si="2"/>
        <v>33.805835999999999</v>
      </c>
      <c r="I33" s="106">
        <f t="shared" si="4"/>
        <v>1352.23344</v>
      </c>
      <c r="J33" s="91" t="s">
        <v>843</v>
      </c>
    </row>
    <row r="34" spans="1:10" s="23" customFormat="1" ht="12.75">
      <c r="A34" s="108" t="s">
        <v>149</v>
      </c>
      <c r="B34" s="109"/>
      <c r="C34" s="110"/>
      <c r="D34" s="111" t="s">
        <v>104</v>
      </c>
      <c r="E34" s="112"/>
      <c r="F34" s="113"/>
      <c r="G34" s="113"/>
      <c r="H34" s="113"/>
      <c r="I34" s="116">
        <f>SUM(I35:I39)</f>
        <v>3154.9357348560006</v>
      </c>
      <c r="J34" s="91"/>
    </row>
    <row r="35" spans="1:10" s="23" customFormat="1" ht="12.75">
      <c r="A35" s="1" t="s">
        <v>150</v>
      </c>
      <c r="B35" s="151" t="s">
        <v>78</v>
      </c>
      <c r="C35" s="3"/>
      <c r="D35" s="25" t="s">
        <v>145</v>
      </c>
      <c r="E35" s="102" t="s">
        <v>24</v>
      </c>
      <c r="F35" s="107">
        <v>1</v>
      </c>
      <c r="G35" s="107">
        <v>650.6</v>
      </c>
      <c r="H35" s="105">
        <f t="shared" ref="H35" si="5">G35*(1+$I$9)</f>
        <v>790.86936000000003</v>
      </c>
      <c r="I35" s="106">
        <f t="shared" ref="I35" si="6">F35*H35</f>
        <v>790.86936000000003</v>
      </c>
      <c r="J35" s="91"/>
    </row>
    <row r="36" spans="1:10" s="23" customFormat="1" ht="25.5">
      <c r="A36" s="1" t="s">
        <v>151</v>
      </c>
      <c r="B36" s="24">
        <v>14166</v>
      </c>
      <c r="C36" s="24" t="s">
        <v>133</v>
      </c>
      <c r="D36" s="25" t="s">
        <v>155</v>
      </c>
      <c r="E36" s="102" t="s">
        <v>24</v>
      </c>
      <c r="F36" s="107">
        <v>1</v>
      </c>
      <c r="G36" s="107">
        <v>1465.88</v>
      </c>
      <c r="H36" s="105">
        <f t="shared" ref="H36" si="7">G36*(1+$I$9)</f>
        <v>1781.9237280000002</v>
      </c>
      <c r="I36" s="106">
        <f t="shared" ref="I36" si="8">F36*H36</f>
        <v>1781.9237280000002</v>
      </c>
      <c r="J36" s="91"/>
    </row>
    <row r="37" spans="1:10" s="23" customFormat="1" ht="25.5">
      <c r="A37" s="1" t="s">
        <v>152</v>
      </c>
      <c r="B37" s="24">
        <v>39746</v>
      </c>
      <c r="C37" s="24" t="s">
        <v>133</v>
      </c>
      <c r="D37" s="25" t="s">
        <v>146</v>
      </c>
      <c r="E37" s="102" t="s">
        <v>24</v>
      </c>
      <c r="F37" s="107">
        <v>4</v>
      </c>
      <c r="G37" s="107">
        <v>98.22</v>
      </c>
      <c r="H37" s="105">
        <f t="shared" ref="H37:H39" si="9">G37*(1+$I$9)</f>
        <v>119.396232</v>
      </c>
      <c r="I37" s="106">
        <f t="shared" ref="I37:I39" si="10">F37*H37</f>
        <v>477.58492799999999</v>
      </c>
      <c r="J37" s="91"/>
    </row>
    <row r="38" spans="1:10" s="23" customFormat="1" ht="12.75">
      <c r="A38" s="1" t="s">
        <v>153</v>
      </c>
      <c r="B38" s="24">
        <v>88247</v>
      </c>
      <c r="C38" s="3" t="s">
        <v>3</v>
      </c>
      <c r="D38" s="25" t="s">
        <v>147</v>
      </c>
      <c r="E38" s="102" t="s">
        <v>29</v>
      </c>
      <c r="F38" s="107">
        <v>0.64100000000000001</v>
      </c>
      <c r="G38" s="107">
        <v>27.06</v>
      </c>
      <c r="H38" s="105">
        <f t="shared" si="9"/>
        <v>32.894135999999996</v>
      </c>
      <c r="I38" s="106">
        <f t="shared" si="10"/>
        <v>21.085141175999997</v>
      </c>
      <c r="J38" s="91"/>
    </row>
    <row r="39" spans="1:10" s="23" customFormat="1" ht="12.75">
      <c r="A39" s="1" t="s">
        <v>154</v>
      </c>
      <c r="B39" s="24">
        <v>88264</v>
      </c>
      <c r="C39" s="3" t="s">
        <v>3</v>
      </c>
      <c r="D39" s="25" t="s">
        <v>148</v>
      </c>
      <c r="E39" s="24" t="s">
        <v>29</v>
      </c>
      <c r="F39" s="26">
        <v>2.0840000000000001</v>
      </c>
      <c r="G39" s="26">
        <v>32.950000000000003</v>
      </c>
      <c r="H39" s="27">
        <f t="shared" si="9"/>
        <v>40.054020000000001</v>
      </c>
      <c r="I39" s="6">
        <f t="shared" si="10"/>
        <v>83.472577680000001</v>
      </c>
      <c r="J39" s="91"/>
    </row>
    <row r="40" spans="1:10" s="23" customFormat="1" ht="12.75">
      <c r="A40" s="108" t="s">
        <v>391</v>
      </c>
      <c r="B40" s="109"/>
      <c r="C40" s="110"/>
      <c r="D40" s="111" t="s">
        <v>392</v>
      </c>
      <c r="E40" s="112"/>
      <c r="F40" s="113"/>
      <c r="G40" s="113"/>
      <c r="H40" s="113"/>
      <c r="I40" s="116">
        <f>SUM(I41:I47)</f>
        <v>1955.4673230504</v>
      </c>
      <c r="J40" s="91"/>
    </row>
    <row r="41" spans="1:10" s="23" customFormat="1" ht="38.25">
      <c r="A41" s="28" t="s">
        <v>396</v>
      </c>
      <c r="B41" s="1">
        <v>94962</v>
      </c>
      <c r="C41" s="3" t="s">
        <v>3</v>
      </c>
      <c r="D41" s="4" t="s">
        <v>518</v>
      </c>
      <c r="E41" s="100" t="s">
        <v>19</v>
      </c>
      <c r="F41" s="121">
        <f>0.15*0.15*3.14*1*2</f>
        <v>0.14130000000000001</v>
      </c>
      <c r="G41" s="121">
        <v>377.58</v>
      </c>
      <c r="H41" s="105">
        <f t="shared" ref="H41:H42" si="11">G41*(1+$I$9)</f>
        <v>458.98624799999999</v>
      </c>
      <c r="I41" s="106">
        <f t="shared" ref="I41:I42" si="12">F41*H41</f>
        <v>64.854756842400008</v>
      </c>
      <c r="J41" s="91"/>
    </row>
    <row r="42" spans="1:10" s="23" customFormat="1" ht="25.5">
      <c r="A42" s="28" t="s">
        <v>397</v>
      </c>
      <c r="B42" s="1">
        <v>93358</v>
      </c>
      <c r="C42" s="3" t="s">
        <v>3</v>
      </c>
      <c r="D42" s="4" t="s">
        <v>519</v>
      </c>
      <c r="E42" s="100" t="s">
        <v>19</v>
      </c>
      <c r="F42" s="121">
        <v>0.14000000000000001</v>
      </c>
      <c r="G42" s="121">
        <v>99.37</v>
      </c>
      <c r="H42" s="105">
        <f t="shared" si="11"/>
        <v>120.794172</v>
      </c>
      <c r="I42" s="106">
        <f t="shared" si="12"/>
        <v>16.911184080000002</v>
      </c>
      <c r="J42" s="91"/>
    </row>
    <row r="43" spans="1:10" s="23" customFormat="1" ht="38.25">
      <c r="A43" s="28" t="s">
        <v>398</v>
      </c>
      <c r="B43" s="1">
        <v>89848</v>
      </c>
      <c r="C43" s="3" t="s">
        <v>3</v>
      </c>
      <c r="D43" s="4" t="s">
        <v>25</v>
      </c>
      <c r="E43" s="100" t="s">
        <v>18</v>
      </c>
      <c r="F43" s="121">
        <v>8</v>
      </c>
      <c r="G43" s="121">
        <v>31.06</v>
      </c>
      <c r="H43" s="105">
        <f t="shared" ref="H43:H47" si="13">G43*(1+$I$9)</f>
        <v>37.756535999999997</v>
      </c>
      <c r="I43" s="106">
        <f>F43*H43</f>
        <v>302.05228799999998</v>
      </c>
      <c r="J43" s="91"/>
    </row>
    <row r="44" spans="1:10" s="23" customFormat="1" ht="38.25">
      <c r="A44" s="28" t="s">
        <v>399</v>
      </c>
      <c r="B44" s="24">
        <v>94965</v>
      </c>
      <c r="C44" s="3" t="s">
        <v>3</v>
      </c>
      <c r="D44" s="25" t="s">
        <v>23</v>
      </c>
      <c r="E44" s="102" t="s">
        <v>19</v>
      </c>
      <c r="F44" s="121">
        <f>0.05*0.05*3.14*8</f>
        <v>6.2800000000000009E-2</v>
      </c>
      <c r="G44" s="121">
        <v>469.3</v>
      </c>
      <c r="H44" s="105">
        <f t="shared" si="13"/>
        <v>570.48108000000002</v>
      </c>
      <c r="I44" s="106">
        <f>F44*H44</f>
        <v>35.826211824000005</v>
      </c>
      <c r="J44" s="91" t="s">
        <v>844</v>
      </c>
    </row>
    <row r="45" spans="1:10" s="23" customFormat="1" ht="38.25">
      <c r="A45" s="28" t="s">
        <v>400</v>
      </c>
      <c r="B45" s="24">
        <v>92762</v>
      </c>
      <c r="C45" s="3" t="s">
        <v>3</v>
      </c>
      <c r="D45" s="25" t="s">
        <v>94</v>
      </c>
      <c r="E45" s="102" t="s">
        <v>21</v>
      </c>
      <c r="F45" s="107">
        <f>0.617*2*2*8</f>
        <v>19.744</v>
      </c>
      <c r="G45" s="107">
        <v>11.61</v>
      </c>
      <c r="H45" s="105">
        <f t="shared" si="13"/>
        <v>14.113116</v>
      </c>
      <c r="I45" s="106">
        <f t="shared" ref="I45:I47" si="14">F45*H45</f>
        <v>278.64936230399996</v>
      </c>
      <c r="J45" s="91" t="s">
        <v>845</v>
      </c>
    </row>
    <row r="46" spans="1:10" s="23" customFormat="1" ht="12.75">
      <c r="A46" s="28" t="s">
        <v>401</v>
      </c>
      <c r="B46" s="24" t="s">
        <v>393</v>
      </c>
      <c r="C46" s="3" t="s">
        <v>90</v>
      </c>
      <c r="D46" s="25" t="s">
        <v>394</v>
      </c>
      <c r="E46" s="24" t="s">
        <v>18</v>
      </c>
      <c r="F46" s="26">
        <v>3</v>
      </c>
      <c r="G46" s="26">
        <v>78.400000000000006</v>
      </c>
      <c r="H46" s="27">
        <f t="shared" si="13"/>
        <v>95.30304000000001</v>
      </c>
      <c r="I46" s="6">
        <f t="shared" si="14"/>
        <v>285.90912000000003</v>
      </c>
      <c r="J46" s="91"/>
    </row>
    <row r="47" spans="1:10" s="23" customFormat="1" ht="12.75">
      <c r="A47" s="28" t="s">
        <v>402</v>
      </c>
      <c r="B47" s="24"/>
      <c r="C47" s="3" t="s">
        <v>78</v>
      </c>
      <c r="D47" s="25" t="s">
        <v>395</v>
      </c>
      <c r="E47" s="24" t="s">
        <v>24</v>
      </c>
      <c r="F47" s="26">
        <v>1</v>
      </c>
      <c r="G47" s="26">
        <v>799</v>
      </c>
      <c r="H47" s="27">
        <f t="shared" si="13"/>
        <v>971.26440000000002</v>
      </c>
      <c r="I47" s="6">
        <f t="shared" si="14"/>
        <v>971.26440000000002</v>
      </c>
      <c r="J47" s="91"/>
    </row>
    <row r="48" spans="1:10" s="23" customFormat="1" ht="12.75">
      <c r="A48" s="108" t="s">
        <v>550</v>
      </c>
      <c r="B48" s="109"/>
      <c r="C48" s="110"/>
      <c r="D48" s="111" t="s">
        <v>732</v>
      </c>
      <c r="E48" s="112"/>
      <c r="F48" s="113"/>
      <c r="G48" s="113"/>
      <c r="H48" s="113"/>
      <c r="I48" s="116">
        <f>SUM(I49:I50)</f>
        <v>1583.6788176</v>
      </c>
      <c r="J48" s="91"/>
    </row>
    <row r="49" spans="1:10" s="23" customFormat="1" ht="38.25">
      <c r="A49" s="28" t="s">
        <v>551</v>
      </c>
      <c r="B49" s="24">
        <v>2</v>
      </c>
      <c r="C49" s="3" t="s">
        <v>782</v>
      </c>
      <c r="D49" s="175" t="s">
        <v>789</v>
      </c>
      <c r="E49" s="102" t="s">
        <v>538</v>
      </c>
      <c r="F49" s="107">
        <f>2.9*34</f>
        <v>98.6</v>
      </c>
      <c r="G49" s="107">
        <v>10.36</v>
      </c>
      <c r="H49" s="105">
        <f t="shared" ref="H49:H50" si="15">G49*(1+$I$9)</f>
        <v>12.593615999999999</v>
      </c>
      <c r="I49" s="106">
        <f t="shared" ref="I49:I50" si="16">F49*H49</f>
        <v>1241.7305375999999</v>
      </c>
      <c r="J49" s="91" t="s">
        <v>846</v>
      </c>
    </row>
    <row r="50" spans="1:10" s="23" customFormat="1" ht="25.5">
      <c r="A50" s="28" t="s">
        <v>552</v>
      </c>
      <c r="B50" s="24">
        <v>3</v>
      </c>
      <c r="C50" s="3" t="s">
        <v>782</v>
      </c>
      <c r="D50" s="25" t="s">
        <v>799</v>
      </c>
      <c r="E50" s="24" t="s">
        <v>798</v>
      </c>
      <c r="F50" s="26">
        <f>2900*0.05</f>
        <v>145</v>
      </c>
      <c r="G50" s="26">
        <v>1.94</v>
      </c>
      <c r="H50" s="27">
        <f t="shared" si="15"/>
        <v>2.3582640000000001</v>
      </c>
      <c r="I50" s="6">
        <f t="shared" si="16"/>
        <v>341.94828000000001</v>
      </c>
      <c r="J50" s="91" t="s">
        <v>847</v>
      </c>
    </row>
    <row r="51" spans="1:10" s="23" customFormat="1" ht="12.75">
      <c r="A51" s="1"/>
      <c r="B51" s="24"/>
      <c r="C51" s="3"/>
      <c r="D51" s="25"/>
      <c r="E51" s="24"/>
      <c r="F51" s="26"/>
      <c r="G51" s="26"/>
      <c r="H51" s="27"/>
      <c r="I51" s="6"/>
      <c r="J51" s="91"/>
    </row>
    <row r="52" spans="1:10" s="23" customFormat="1" ht="12.75">
      <c r="A52" s="94">
        <v>2</v>
      </c>
      <c r="B52" s="95"/>
      <c r="C52" s="96"/>
      <c r="D52" s="97" t="s">
        <v>663</v>
      </c>
      <c r="E52" s="95"/>
      <c r="F52" s="98"/>
      <c r="G52" s="98"/>
      <c r="H52" s="98"/>
      <c r="I52" s="99">
        <f>SUM(I54:I93)/2</f>
        <v>54492.864576608379</v>
      </c>
      <c r="J52" s="91"/>
    </row>
    <row r="53" spans="1:10" s="23" customFormat="1" ht="12.75">
      <c r="A53" s="108" t="s">
        <v>32</v>
      </c>
      <c r="B53" s="112"/>
      <c r="C53" s="114"/>
      <c r="D53" s="111" t="s">
        <v>191</v>
      </c>
      <c r="E53" s="112"/>
      <c r="F53" s="113"/>
      <c r="G53" s="113"/>
      <c r="H53" s="115"/>
      <c r="I53" s="116"/>
      <c r="J53" s="91"/>
    </row>
    <row r="54" spans="1:10" s="23" customFormat="1" ht="25.5">
      <c r="A54" s="108" t="s">
        <v>107</v>
      </c>
      <c r="B54" s="112"/>
      <c r="C54" s="114"/>
      <c r="D54" s="111" t="s">
        <v>520</v>
      </c>
      <c r="E54" s="112"/>
      <c r="F54" s="113"/>
      <c r="G54" s="113"/>
      <c r="H54" s="115"/>
      <c r="I54" s="116">
        <f>SUM(I55:I60)</f>
        <v>7866.3263479019997</v>
      </c>
      <c r="J54" s="91"/>
    </row>
    <row r="55" spans="1:10" s="23" customFormat="1" ht="38.25">
      <c r="A55" s="28" t="s">
        <v>110</v>
      </c>
      <c r="B55" s="1">
        <v>73536</v>
      </c>
      <c r="C55" s="3" t="s">
        <v>3</v>
      </c>
      <c r="D55" s="4" t="s">
        <v>27</v>
      </c>
      <c r="E55" s="5" t="s">
        <v>28</v>
      </c>
      <c r="F55" s="120">
        <v>6</v>
      </c>
      <c r="G55" s="120">
        <v>20.96</v>
      </c>
      <c r="H55" s="105">
        <f t="shared" ref="H55:H60" si="17">G55*(1+$I$9)</f>
        <v>25.478976000000003</v>
      </c>
      <c r="I55" s="106">
        <f t="shared" ref="I55:I60" si="18">F55*H55</f>
        <v>152.87385600000002</v>
      </c>
      <c r="J55" s="91"/>
    </row>
    <row r="56" spans="1:10" s="23" customFormat="1" ht="38.25">
      <c r="A56" s="28" t="s">
        <v>111</v>
      </c>
      <c r="B56" s="24">
        <v>90695</v>
      </c>
      <c r="C56" s="3" t="s">
        <v>3</v>
      </c>
      <c r="D56" s="25" t="s">
        <v>116</v>
      </c>
      <c r="E56" s="24" t="s">
        <v>18</v>
      </c>
      <c r="F56" s="120">
        <v>36</v>
      </c>
      <c r="G56" s="120">
        <v>95.88</v>
      </c>
      <c r="H56" s="105">
        <f t="shared" si="17"/>
        <v>116.551728</v>
      </c>
      <c r="I56" s="106">
        <f t="shared" si="18"/>
        <v>4195.8622079999996</v>
      </c>
      <c r="J56" s="91" t="s">
        <v>872</v>
      </c>
    </row>
    <row r="57" spans="1:10" s="23" customFormat="1" ht="38.25">
      <c r="A57" s="28" t="s">
        <v>112</v>
      </c>
      <c r="B57" s="24">
        <v>92762</v>
      </c>
      <c r="C57" s="3" t="s">
        <v>3</v>
      </c>
      <c r="D57" s="91" t="s">
        <v>94</v>
      </c>
      <c r="E57" s="102" t="s">
        <v>21</v>
      </c>
      <c r="F57" s="118">
        <f>0.617*6*6*2</f>
        <v>44.423999999999999</v>
      </c>
      <c r="G57" s="118">
        <v>11.61</v>
      </c>
      <c r="H57" s="105">
        <f t="shared" si="17"/>
        <v>14.113116</v>
      </c>
      <c r="I57" s="106">
        <f t="shared" si="18"/>
        <v>626.96106518399995</v>
      </c>
      <c r="J57" s="91" t="s">
        <v>873</v>
      </c>
    </row>
    <row r="58" spans="1:10" s="23" customFormat="1" ht="38.25">
      <c r="A58" s="28" t="s">
        <v>113</v>
      </c>
      <c r="B58" s="92">
        <v>94965</v>
      </c>
      <c r="C58" s="5" t="s">
        <v>3</v>
      </c>
      <c r="D58" s="93" t="s">
        <v>23</v>
      </c>
      <c r="E58" s="103" t="s">
        <v>19</v>
      </c>
      <c r="F58" s="104">
        <f>0.075*0.075*3.14*6*6</f>
        <v>0.63585000000000003</v>
      </c>
      <c r="G58" s="104">
        <v>469.3</v>
      </c>
      <c r="H58" s="105">
        <f t="shared" si="17"/>
        <v>570.48108000000002</v>
      </c>
      <c r="I58" s="106">
        <f t="shared" si="18"/>
        <v>362.740394718</v>
      </c>
      <c r="J58" s="91" t="s">
        <v>874</v>
      </c>
    </row>
    <row r="59" spans="1:10" s="23" customFormat="1" ht="15" customHeight="1">
      <c r="A59" s="28" t="s">
        <v>114</v>
      </c>
      <c r="B59" s="24">
        <v>88243</v>
      </c>
      <c r="C59" s="3" t="s">
        <v>3</v>
      </c>
      <c r="D59" s="25" t="s">
        <v>30</v>
      </c>
      <c r="E59" s="24" t="s">
        <v>29</v>
      </c>
      <c r="F59" s="26">
        <v>36</v>
      </c>
      <c r="G59" s="26">
        <v>26.4</v>
      </c>
      <c r="H59" s="105">
        <f t="shared" si="17"/>
        <v>32.091839999999998</v>
      </c>
      <c r="I59" s="106">
        <f t="shared" si="18"/>
        <v>1155.3062399999999</v>
      </c>
      <c r="J59" s="91"/>
    </row>
    <row r="60" spans="1:10" s="23" customFormat="1" ht="12.75">
      <c r="A60" s="28" t="s">
        <v>115</v>
      </c>
      <c r="B60" s="24">
        <v>90780</v>
      </c>
      <c r="C60" s="3" t="s">
        <v>3</v>
      </c>
      <c r="D60" s="25" t="s">
        <v>31</v>
      </c>
      <c r="E60" s="24" t="s">
        <v>29</v>
      </c>
      <c r="F60" s="26">
        <v>18</v>
      </c>
      <c r="G60" s="26">
        <v>62.73</v>
      </c>
      <c r="H60" s="105">
        <f t="shared" si="17"/>
        <v>76.254587999999998</v>
      </c>
      <c r="I60" s="106">
        <f t="shared" si="18"/>
        <v>1372.582584</v>
      </c>
      <c r="J60" s="91"/>
    </row>
    <row r="61" spans="1:10" s="23" customFormat="1" ht="12.75">
      <c r="A61" s="108" t="s">
        <v>119</v>
      </c>
      <c r="B61" s="112"/>
      <c r="C61" s="114"/>
      <c r="D61" s="111" t="s">
        <v>117</v>
      </c>
      <c r="E61" s="112"/>
      <c r="F61" s="113"/>
      <c r="G61" s="113"/>
      <c r="H61" s="115"/>
      <c r="I61" s="116">
        <f>SUM(I62:I69)</f>
        <v>23991.792726000003</v>
      </c>
      <c r="J61" s="91"/>
    </row>
    <row r="62" spans="1:10" s="23" customFormat="1" ht="25.5">
      <c r="A62" s="28" t="s">
        <v>120</v>
      </c>
      <c r="B62" s="24" t="s">
        <v>3</v>
      </c>
      <c r="C62" s="3">
        <v>97643</v>
      </c>
      <c r="D62" s="25" t="s">
        <v>118</v>
      </c>
      <c r="E62" s="102" t="s">
        <v>20</v>
      </c>
      <c r="F62" s="107">
        <v>44.5</v>
      </c>
      <c r="G62" s="107">
        <v>28.53</v>
      </c>
      <c r="H62" s="105">
        <f>G62*(1+$I$9)</f>
        <v>34.681068000000003</v>
      </c>
      <c r="I62" s="106">
        <f t="shared" ref="I62:I69" si="19">F62*H62</f>
        <v>1543.3075260000001</v>
      </c>
      <c r="J62" s="91"/>
    </row>
    <row r="63" spans="1:10" s="23" customFormat="1" ht="25.5">
      <c r="A63" s="28" t="s">
        <v>121</v>
      </c>
      <c r="B63" s="92" t="s">
        <v>761</v>
      </c>
      <c r="C63" s="5">
        <v>20213</v>
      </c>
      <c r="D63" s="93" t="s">
        <v>763</v>
      </c>
      <c r="E63" s="103" t="s">
        <v>18</v>
      </c>
      <c r="F63" s="107">
        <v>120</v>
      </c>
      <c r="G63" s="107">
        <v>31.69</v>
      </c>
      <c r="H63" s="107">
        <f t="shared" ref="H63" si="20">G63*(1+$I$9)</f>
        <v>38.522364000000003</v>
      </c>
      <c r="I63" s="152">
        <f t="shared" si="19"/>
        <v>4622.6836800000001</v>
      </c>
      <c r="J63" s="91"/>
    </row>
    <row r="64" spans="1:10" s="23" customFormat="1" ht="25.5">
      <c r="A64" s="28" t="s">
        <v>122</v>
      </c>
      <c r="B64" s="92" t="s">
        <v>761</v>
      </c>
      <c r="C64" s="5">
        <v>20206</v>
      </c>
      <c r="D64" s="93" t="s">
        <v>762</v>
      </c>
      <c r="E64" s="103" t="s">
        <v>18</v>
      </c>
      <c r="F64" s="107">
        <f>445+190</f>
        <v>635</v>
      </c>
      <c r="G64" s="107">
        <v>11.27</v>
      </c>
      <c r="H64" s="107">
        <f t="shared" ref="H64:H65" si="21">G64*(1+$I$9)</f>
        <v>13.699812</v>
      </c>
      <c r="I64" s="152">
        <f t="shared" ref="I64:I65" si="22">F64*H64</f>
        <v>8699.3806199999999</v>
      </c>
      <c r="J64" s="91"/>
    </row>
    <row r="65" spans="1:10" s="23" customFormat="1" ht="25.5">
      <c r="A65" s="28" t="s">
        <v>123</v>
      </c>
      <c r="B65" s="92" t="s">
        <v>761</v>
      </c>
      <c r="C65" s="5">
        <v>20209</v>
      </c>
      <c r="D65" s="93" t="s">
        <v>764</v>
      </c>
      <c r="E65" s="103" t="s">
        <v>18</v>
      </c>
      <c r="F65" s="107">
        <v>50</v>
      </c>
      <c r="G65" s="107">
        <v>33.47</v>
      </c>
      <c r="H65" s="107">
        <f t="shared" si="21"/>
        <v>40.686132000000001</v>
      </c>
      <c r="I65" s="152">
        <f t="shared" si="22"/>
        <v>2034.3066000000001</v>
      </c>
      <c r="J65" s="91"/>
    </row>
    <row r="66" spans="1:10" s="23" customFormat="1" ht="12.75">
      <c r="A66" s="28" t="s">
        <v>124</v>
      </c>
      <c r="B66" s="24" t="s">
        <v>3</v>
      </c>
      <c r="C66" s="24">
        <v>88239</v>
      </c>
      <c r="D66" s="25" t="s">
        <v>108</v>
      </c>
      <c r="E66" s="24" t="s">
        <v>29</v>
      </c>
      <c r="F66" s="107">
        <v>75</v>
      </c>
      <c r="G66" s="107">
        <v>26.45</v>
      </c>
      <c r="H66" s="105">
        <f t="shared" ref="H66:H69" si="23">G66*(1+$I$9)</f>
        <v>32.152619999999999</v>
      </c>
      <c r="I66" s="106">
        <f t="shared" si="19"/>
        <v>2411.4465</v>
      </c>
      <c r="J66" s="91"/>
    </row>
    <row r="67" spans="1:10" s="23" customFormat="1" ht="25.5">
      <c r="A67" s="28" t="s">
        <v>125</v>
      </c>
      <c r="B67" s="24" t="s">
        <v>3</v>
      </c>
      <c r="C67" s="24">
        <v>88261</v>
      </c>
      <c r="D67" s="25" t="s">
        <v>109</v>
      </c>
      <c r="E67" s="24" t="s">
        <v>29</v>
      </c>
      <c r="F67" s="107">
        <v>75</v>
      </c>
      <c r="G67" s="107">
        <v>30.78</v>
      </c>
      <c r="H67" s="105">
        <f t="shared" si="23"/>
        <v>37.416167999999999</v>
      </c>
      <c r="I67" s="106">
        <f t="shared" si="19"/>
        <v>2806.2125999999998</v>
      </c>
      <c r="J67" s="91"/>
    </row>
    <row r="68" spans="1:10" s="23" customFormat="1" ht="38.25">
      <c r="A68" s="28" t="s">
        <v>522</v>
      </c>
      <c r="B68" s="24" t="s">
        <v>133</v>
      </c>
      <c r="C68" s="24">
        <v>4344</v>
      </c>
      <c r="D68" s="25" t="s">
        <v>134</v>
      </c>
      <c r="E68" s="24" t="s">
        <v>24</v>
      </c>
      <c r="F68" s="107">
        <v>50</v>
      </c>
      <c r="G68" s="107">
        <v>24.64</v>
      </c>
      <c r="H68" s="105">
        <f t="shared" si="23"/>
        <v>29.952384000000002</v>
      </c>
      <c r="I68" s="106">
        <f t="shared" si="19"/>
        <v>1497.6192000000001</v>
      </c>
      <c r="J68" s="91"/>
    </row>
    <row r="69" spans="1:10" s="23" customFormat="1" ht="38.25">
      <c r="A69" s="28" t="s">
        <v>770</v>
      </c>
      <c r="B69" s="24" t="s">
        <v>133</v>
      </c>
      <c r="C69" s="24">
        <v>4356</v>
      </c>
      <c r="D69" s="25" t="s">
        <v>135</v>
      </c>
      <c r="E69" s="24" t="s">
        <v>24</v>
      </c>
      <c r="F69" s="107">
        <v>1000</v>
      </c>
      <c r="G69" s="107">
        <v>0.31</v>
      </c>
      <c r="H69" s="105">
        <f t="shared" si="23"/>
        <v>0.376836</v>
      </c>
      <c r="I69" s="106">
        <f t="shared" si="19"/>
        <v>376.83600000000001</v>
      </c>
      <c r="J69" s="91"/>
    </row>
    <row r="70" spans="1:10" s="23" customFormat="1" ht="12.75">
      <c r="A70" s="108" t="s">
        <v>126</v>
      </c>
      <c r="B70" s="112"/>
      <c r="C70" s="114"/>
      <c r="D70" s="111" t="s">
        <v>131</v>
      </c>
      <c r="E70" s="112"/>
      <c r="F70" s="113"/>
      <c r="G70" s="113"/>
      <c r="H70" s="115"/>
      <c r="I70" s="116">
        <f>SUM(I71:I74)</f>
        <v>8352.9953999999998</v>
      </c>
      <c r="J70" s="91"/>
    </row>
    <row r="71" spans="1:10" s="23" customFormat="1" ht="12.75">
      <c r="A71" s="28" t="s">
        <v>127</v>
      </c>
      <c r="B71" s="24" t="s">
        <v>78</v>
      </c>
      <c r="C71" s="24"/>
      <c r="D71" s="25" t="s">
        <v>132</v>
      </c>
      <c r="E71" s="24" t="s">
        <v>18</v>
      </c>
      <c r="F71" s="26">
        <v>290</v>
      </c>
      <c r="G71" s="26">
        <v>11.5</v>
      </c>
      <c r="H71" s="105">
        <f t="shared" ref="H71:H76" si="24">G71*(1+$I$9)</f>
        <v>13.9794</v>
      </c>
      <c r="I71" s="106">
        <f t="shared" ref="I71:I74" si="25">F71*H71</f>
        <v>4054.0259999999998</v>
      </c>
      <c r="J71" s="91"/>
    </row>
    <row r="72" spans="1:10" s="23" customFormat="1" ht="12.75">
      <c r="A72" s="28" t="s">
        <v>128</v>
      </c>
      <c r="B72" s="24" t="s">
        <v>3</v>
      </c>
      <c r="C72" s="24">
        <v>88239</v>
      </c>
      <c r="D72" s="25" t="s">
        <v>108</v>
      </c>
      <c r="E72" s="24" t="s">
        <v>29</v>
      </c>
      <c r="F72" s="107">
        <v>50</v>
      </c>
      <c r="G72" s="107">
        <v>26.45</v>
      </c>
      <c r="H72" s="105">
        <f t="shared" si="24"/>
        <v>32.152619999999999</v>
      </c>
      <c r="I72" s="106">
        <f t="shared" si="25"/>
        <v>1607.6309999999999</v>
      </c>
      <c r="J72" s="91"/>
    </row>
    <row r="73" spans="1:10" s="23" customFormat="1" ht="25.5">
      <c r="A73" s="28" t="s">
        <v>129</v>
      </c>
      <c r="B73" s="24" t="s">
        <v>3</v>
      </c>
      <c r="C73" s="24">
        <v>88261</v>
      </c>
      <c r="D73" s="25" t="s">
        <v>109</v>
      </c>
      <c r="E73" s="24" t="s">
        <v>29</v>
      </c>
      <c r="F73" s="107">
        <v>50</v>
      </c>
      <c r="G73" s="107">
        <v>30.78</v>
      </c>
      <c r="H73" s="105">
        <f t="shared" si="24"/>
        <v>37.416167999999999</v>
      </c>
      <c r="I73" s="106">
        <f t="shared" si="25"/>
        <v>1870.8083999999999</v>
      </c>
      <c r="J73" s="91"/>
    </row>
    <row r="74" spans="1:10" s="23" customFormat="1" ht="25.5">
      <c r="A74" s="28" t="s">
        <v>130</v>
      </c>
      <c r="B74" s="24" t="s">
        <v>133</v>
      </c>
      <c r="C74" s="24">
        <v>4382</v>
      </c>
      <c r="D74" s="25" t="s">
        <v>136</v>
      </c>
      <c r="E74" s="24" t="s">
        <v>24</v>
      </c>
      <c r="F74" s="107">
        <v>500</v>
      </c>
      <c r="G74" s="107">
        <v>1.35</v>
      </c>
      <c r="H74" s="105">
        <f t="shared" si="24"/>
        <v>1.6410600000000002</v>
      </c>
      <c r="I74" s="106">
        <f t="shared" si="25"/>
        <v>820.53000000000009</v>
      </c>
      <c r="J74" s="91"/>
    </row>
    <row r="75" spans="1:10" s="23" customFormat="1" ht="12.75">
      <c r="A75" s="108" t="s">
        <v>137</v>
      </c>
      <c r="B75" s="112"/>
      <c r="C75" s="114"/>
      <c r="D75" s="111" t="s">
        <v>138</v>
      </c>
      <c r="E75" s="112"/>
      <c r="F75" s="113"/>
      <c r="G75" s="113"/>
      <c r="H75" s="115"/>
      <c r="I75" s="116">
        <f>SUM(I76)</f>
        <v>6173.3030399999998</v>
      </c>
      <c r="J75" s="91"/>
    </row>
    <row r="76" spans="1:10" s="23" customFormat="1" ht="25.5">
      <c r="A76" s="28" t="s">
        <v>143</v>
      </c>
      <c r="B76" s="24" t="s">
        <v>3</v>
      </c>
      <c r="C76" s="24">
        <v>102230</v>
      </c>
      <c r="D76" s="25" t="s">
        <v>144</v>
      </c>
      <c r="E76" s="102" t="s">
        <v>20</v>
      </c>
      <c r="F76" s="105">
        <f>156+36</f>
        <v>192</v>
      </c>
      <c r="G76" s="105">
        <v>26.45</v>
      </c>
      <c r="H76" s="105">
        <f t="shared" si="24"/>
        <v>32.152619999999999</v>
      </c>
      <c r="I76" s="106">
        <f t="shared" ref="I76" si="26">F76*H76</f>
        <v>6173.3030399999998</v>
      </c>
      <c r="J76" s="91"/>
    </row>
    <row r="77" spans="1:10" s="23" customFormat="1" ht="12.75">
      <c r="A77" s="108" t="s">
        <v>156</v>
      </c>
      <c r="B77" s="109"/>
      <c r="C77" s="110"/>
      <c r="D77" s="111" t="s">
        <v>104</v>
      </c>
      <c r="E77" s="112"/>
      <c r="F77" s="113"/>
      <c r="G77" s="113"/>
      <c r="H77" s="113"/>
      <c r="I77" s="116">
        <f>SUM(I78:I82)</f>
        <v>3154.9357348560006</v>
      </c>
      <c r="J77" s="91"/>
    </row>
    <row r="78" spans="1:10" s="23" customFormat="1" ht="12.75">
      <c r="A78" s="135" t="s">
        <v>157</v>
      </c>
      <c r="B78" s="162" t="s">
        <v>78</v>
      </c>
      <c r="C78" s="5"/>
      <c r="D78" s="93" t="s">
        <v>145</v>
      </c>
      <c r="E78" s="103" t="s">
        <v>24</v>
      </c>
      <c r="F78" s="107">
        <v>1</v>
      </c>
      <c r="G78" s="107">
        <v>650.6</v>
      </c>
      <c r="H78" s="107">
        <f t="shared" ref="H78:H82" si="27">G78*(1+$I$9)</f>
        <v>790.86936000000003</v>
      </c>
      <c r="I78" s="152">
        <f t="shared" ref="I78:I82" si="28">F78*H78</f>
        <v>790.86936000000003</v>
      </c>
      <c r="J78" s="91"/>
    </row>
    <row r="79" spans="1:10" s="23" customFormat="1" ht="25.5">
      <c r="A79" s="1" t="s">
        <v>158</v>
      </c>
      <c r="B79" s="24">
        <v>14166</v>
      </c>
      <c r="C79" s="24" t="s">
        <v>133</v>
      </c>
      <c r="D79" s="25" t="s">
        <v>155</v>
      </c>
      <c r="E79" s="102" t="s">
        <v>24</v>
      </c>
      <c r="F79" s="107">
        <v>1</v>
      </c>
      <c r="G79" s="107">
        <v>1465.88</v>
      </c>
      <c r="H79" s="105">
        <f t="shared" si="27"/>
        <v>1781.9237280000002</v>
      </c>
      <c r="I79" s="106">
        <f t="shared" si="28"/>
        <v>1781.9237280000002</v>
      </c>
      <c r="J79" s="91"/>
    </row>
    <row r="80" spans="1:10" s="23" customFormat="1" ht="25.5">
      <c r="A80" s="1" t="s">
        <v>159</v>
      </c>
      <c r="B80" s="24">
        <v>39746</v>
      </c>
      <c r="C80" s="24" t="s">
        <v>133</v>
      </c>
      <c r="D80" s="25" t="s">
        <v>146</v>
      </c>
      <c r="E80" s="102" t="s">
        <v>24</v>
      </c>
      <c r="F80" s="107">
        <v>4</v>
      </c>
      <c r="G80" s="107">
        <v>98.22</v>
      </c>
      <c r="H80" s="105">
        <f t="shared" si="27"/>
        <v>119.396232</v>
      </c>
      <c r="I80" s="106">
        <f t="shared" si="28"/>
        <v>477.58492799999999</v>
      </c>
      <c r="J80" s="91"/>
    </row>
    <row r="81" spans="1:10" s="23" customFormat="1" ht="12.75">
      <c r="A81" s="1" t="s">
        <v>160</v>
      </c>
      <c r="B81" s="24">
        <v>88247</v>
      </c>
      <c r="C81" s="3" t="s">
        <v>3</v>
      </c>
      <c r="D81" s="25" t="s">
        <v>147</v>
      </c>
      <c r="E81" s="102" t="s">
        <v>29</v>
      </c>
      <c r="F81" s="107">
        <v>0.64100000000000001</v>
      </c>
      <c r="G81" s="107">
        <v>27.06</v>
      </c>
      <c r="H81" s="105">
        <f t="shared" si="27"/>
        <v>32.894135999999996</v>
      </c>
      <c r="I81" s="106">
        <f t="shared" si="28"/>
        <v>21.085141175999997</v>
      </c>
      <c r="J81" s="91"/>
    </row>
    <row r="82" spans="1:10" s="23" customFormat="1" ht="12.75">
      <c r="A82" s="1" t="s">
        <v>161</v>
      </c>
      <c r="B82" s="24">
        <v>88264</v>
      </c>
      <c r="C82" s="3" t="s">
        <v>3</v>
      </c>
      <c r="D82" s="25" t="s">
        <v>148</v>
      </c>
      <c r="E82" s="24" t="s">
        <v>29</v>
      </c>
      <c r="F82" s="26">
        <v>2.0840000000000001</v>
      </c>
      <c r="G82" s="26">
        <v>32.950000000000003</v>
      </c>
      <c r="H82" s="27">
        <f t="shared" si="27"/>
        <v>40.054020000000001</v>
      </c>
      <c r="I82" s="6">
        <f t="shared" si="28"/>
        <v>83.472577680000001</v>
      </c>
      <c r="J82" s="91"/>
    </row>
    <row r="83" spans="1:10" s="23" customFormat="1" ht="12.75">
      <c r="A83" s="108" t="s">
        <v>491</v>
      </c>
      <c r="B83" s="109"/>
      <c r="C83" s="110"/>
      <c r="D83" s="111" t="s">
        <v>392</v>
      </c>
      <c r="E83" s="112"/>
      <c r="F83" s="113"/>
      <c r="G83" s="113"/>
      <c r="H83" s="113"/>
      <c r="I83" s="116">
        <f>SUM(I84:I90)</f>
        <v>1955.4673230504</v>
      </c>
      <c r="J83" s="91"/>
    </row>
    <row r="84" spans="1:10" s="23" customFormat="1" ht="38.25">
      <c r="A84" s="28" t="s">
        <v>492</v>
      </c>
      <c r="B84" s="1">
        <v>94962</v>
      </c>
      <c r="C84" s="3" t="s">
        <v>3</v>
      </c>
      <c r="D84" s="4" t="s">
        <v>518</v>
      </c>
      <c r="E84" s="100" t="s">
        <v>19</v>
      </c>
      <c r="F84" s="121">
        <f>0.15*0.15*3.14*1*2</f>
        <v>0.14130000000000001</v>
      </c>
      <c r="G84" s="121">
        <v>377.58</v>
      </c>
      <c r="H84" s="105">
        <f t="shared" ref="H84:H90" si="29">G84*(1+$I$9)</f>
        <v>458.98624799999999</v>
      </c>
      <c r="I84" s="106">
        <f t="shared" ref="I84:I85" si="30">F84*H84</f>
        <v>64.854756842400008</v>
      </c>
      <c r="J84" s="91"/>
    </row>
    <row r="85" spans="1:10" s="23" customFormat="1" ht="25.5">
      <c r="A85" s="28" t="s">
        <v>493</v>
      </c>
      <c r="B85" s="1">
        <v>93358</v>
      </c>
      <c r="C85" s="3" t="s">
        <v>3</v>
      </c>
      <c r="D85" s="4" t="s">
        <v>519</v>
      </c>
      <c r="E85" s="100" t="s">
        <v>19</v>
      </c>
      <c r="F85" s="121">
        <v>0.14000000000000001</v>
      </c>
      <c r="G85" s="121">
        <v>99.37</v>
      </c>
      <c r="H85" s="105">
        <f t="shared" si="29"/>
        <v>120.794172</v>
      </c>
      <c r="I85" s="106">
        <f t="shared" si="30"/>
        <v>16.911184080000002</v>
      </c>
      <c r="J85" s="91"/>
    </row>
    <row r="86" spans="1:10" s="23" customFormat="1" ht="38.25">
      <c r="A86" s="28" t="s">
        <v>494</v>
      </c>
      <c r="B86" s="1">
        <v>89848</v>
      </c>
      <c r="C86" s="3" t="s">
        <v>3</v>
      </c>
      <c r="D86" s="4" t="s">
        <v>25</v>
      </c>
      <c r="E86" s="100" t="s">
        <v>18</v>
      </c>
      <c r="F86" s="121">
        <v>8</v>
      </c>
      <c r="G86" s="121">
        <v>31.06</v>
      </c>
      <c r="H86" s="105">
        <f t="shared" si="29"/>
        <v>37.756535999999997</v>
      </c>
      <c r="I86" s="106">
        <f>F86*H86</f>
        <v>302.05228799999998</v>
      </c>
      <c r="J86" s="91"/>
    </row>
    <row r="87" spans="1:10" s="23" customFormat="1" ht="38.25">
      <c r="A87" s="28" t="s">
        <v>495</v>
      </c>
      <c r="B87" s="24">
        <v>94965</v>
      </c>
      <c r="C87" s="3" t="s">
        <v>3</v>
      </c>
      <c r="D87" s="25" t="s">
        <v>23</v>
      </c>
      <c r="E87" s="102" t="s">
        <v>19</v>
      </c>
      <c r="F87" s="121">
        <f>0.05*0.05*3.14*8</f>
        <v>6.2800000000000009E-2</v>
      </c>
      <c r="G87" s="121">
        <v>469.3</v>
      </c>
      <c r="H87" s="105">
        <f t="shared" si="29"/>
        <v>570.48108000000002</v>
      </c>
      <c r="I87" s="106">
        <f>F87*H87</f>
        <v>35.826211824000005</v>
      </c>
      <c r="J87" s="91" t="s">
        <v>844</v>
      </c>
    </row>
    <row r="88" spans="1:10" s="23" customFormat="1" ht="38.25">
      <c r="A88" s="28" t="s">
        <v>496</v>
      </c>
      <c r="B88" s="24">
        <v>92762</v>
      </c>
      <c r="C88" s="3" t="s">
        <v>3</v>
      </c>
      <c r="D88" s="25" t="s">
        <v>94</v>
      </c>
      <c r="E88" s="102" t="s">
        <v>21</v>
      </c>
      <c r="F88" s="107">
        <f>0.617*2*2*8</f>
        <v>19.744</v>
      </c>
      <c r="G88" s="107">
        <v>11.61</v>
      </c>
      <c r="H88" s="105">
        <f t="shared" si="29"/>
        <v>14.113116</v>
      </c>
      <c r="I88" s="106">
        <f t="shared" ref="I88" si="31">F88*H88</f>
        <v>278.64936230399996</v>
      </c>
      <c r="J88" s="91" t="s">
        <v>845</v>
      </c>
    </row>
    <row r="89" spans="1:10" s="23" customFormat="1" ht="12.75">
      <c r="A89" s="28" t="s">
        <v>497</v>
      </c>
      <c r="B89" s="24" t="s">
        <v>393</v>
      </c>
      <c r="C89" s="3" t="s">
        <v>90</v>
      </c>
      <c r="D89" s="25" t="s">
        <v>394</v>
      </c>
      <c r="E89" s="24" t="s">
        <v>18</v>
      </c>
      <c r="F89" s="26">
        <v>3</v>
      </c>
      <c r="G89" s="26">
        <v>78.400000000000006</v>
      </c>
      <c r="H89" s="27">
        <f t="shared" si="29"/>
        <v>95.30304000000001</v>
      </c>
      <c r="I89" s="6">
        <f t="shared" ref="I89:I90" si="32">F89*H89</f>
        <v>285.90912000000003</v>
      </c>
      <c r="J89" s="91"/>
    </row>
    <row r="90" spans="1:10" s="23" customFormat="1" ht="12.75">
      <c r="A90" s="28" t="s">
        <v>498</v>
      </c>
      <c r="B90" s="24"/>
      <c r="C90" s="3" t="s">
        <v>78</v>
      </c>
      <c r="D90" s="25" t="s">
        <v>395</v>
      </c>
      <c r="E90" s="24" t="s">
        <v>24</v>
      </c>
      <c r="F90" s="26">
        <v>1</v>
      </c>
      <c r="G90" s="26">
        <v>799</v>
      </c>
      <c r="H90" s="27">
        <f t="shared" si="29"/>
        <v>971.26440000000002</v>
      </c>
      <c r="I90" s="6">
        <f t="shared" si="32"/>
        <v>971.26440000000002</v>
      </c>
      <c r="J90" s="91"/>
    </row>
    <row r="91" spans="1:10" s="23" customFormat="1" ht="12.75">
      <c r="A91" s="108" t="s">
        <v>553</v>
      </c>
      <c r="B91" s="109"/>
      <c r="C91" s="110"/>
      <c r="D91" s="111" t="s">
        <v>731</v>
      </c>
      <c r="E91" s="112"/>
      <c r="F91" s="113"/>
      <c r="G91" s="113"/>
      <c r="H91" s="113"/>
      <c r="I91" s="116">
        <f>SUM(I92:I93)</f>
        <v>2998.0440047999996</v>
      </c>
      <c r="J91" s="91"/>
    </row>
    <row r="92" spans="1:10" s="23" customFormat="1" ht="38.25">
      <c r="A92" s="28" t="s">
        <v>554</v>
      </c>
      <c r="B92" s="24">
        <v>2</v>
      </c>
      <c r="C92" s="3" t="s">
        <v>782</v>
      </c>
      <c r="D92" s="175" t="s">
        <v>789</v>
      </c>
      <c r="E92" s="102" t="s">
        <v>538</v>
      </c>
      <c r="F92" s="107">
        <f>4.3*46</f>
        <v>197.79999999999998</v>
      </c>
      <c r="G92" s="107">
        <v>10.36</v>
      </c>
      <c r="H92" s="105">
        <f t="shared" ref="H92:H93" si="33">G92*(1+$I$9)</f>
        <v>12.593615999999999</v>
      </c>
      <c r="I92" s="106">
        <f t="shared" ref="I92:I93" si="34">F92*H92</f>
        <v>2491.0172447999994</v>
      </c>
      <c r="J92" s="91" t="s">
        <v>848</v>
      </c>
    </row>
    <row r="93" spans="1:10" s="23" customFormat="1" ht="25.5">
      <c r="A93" s="28" t="s">
        <v>555</v>
      </c>
      <c r="B93" s="24">
        <v>3</v>
      </c>
      <c r="C93" s="3" t="s">
        <v>782</v>
      </c>
      <c r="D93" s="25" t="s">
        <v>799</v>
      </c>
      <c r="E93" s="24" t="s">
        <v>798</v>
      </c>
      <c r="F93" s="26">
        <f>4300*0.05</f>
        <v>215</v>
      </c>
      <c r="G93" s="26">
        <v>1.94</v>
      </c>
      <c r="H93" s="27">
        <f t="shared" si="33"/>
        <v>2.3582640000000001</v>
      </c>
      <c r="I93" s="6">
        <f t="shared" si="34"/>
        <v>507.02676000000002</v>
      </c>
      <c r="J93" s="91" t="s">
        <v>849</v>
      </c>
    </row>
    <row r="94" spans="1:10" s="23" customFormat="1" ht="12.75">
      <c r="A94" s="24"/>
      <c r="B94" s="24"/>
      <c r="C94" s="24"/>
      <c r="D94" s="25"/>
      <c r="E94" s="24"/>
      <c r="F94" s="105"/>
      <c r="G94" s="105"/>
      <c r="H94" s="119"/>
      <c r="I94" s="106"/>
      <c r="J94" s="91"/>
    </row>
    <row r="95" spans="1:10" s="23" customFormat="1" ht="12.75">
      <c r="A95" s="94">
        <v>3</v>
      </c>
      <c r="B95" s="95"/>
      <c r="C95" s="96"/>
      <c r="D95" s="97" t="s">
        <v>664</v>
      </c>
      <c r="E95" s="95"/>
      <c r="F95" s="98"/>
      <c r="G95" s="98"/>
      <c r="H95" s="98"/>
      <c r="I95" s="99">
        <f>SUM(I97:I130)/2</f>
        <v>23643.066690722393</v>
      </c>
      <c r="J95" s="91"/>
    </row>
    <row r="96" spans="1:10" s="23" customFormat="1" ht="12.75">
      <c r="A96" s="108" t="s">
        <v>2</v>
      </c>
      <c r="B96" s="112"/>
      <c r="C96" s="114"/>
      <c r="D96" s="111" t="s">
        <v>190</v>
      </c>
      <c r="E96" s="112"/>
      <c r="F96" s="113"/>
      <c r="G96" s="113"/>
      <c r="H96" s="113"/>
      <c r="I96" s="117"/>
      <c r="J96" s="91"/>
    </row>
    <row r="97" spans="1:10" s="23" customFormat="1" ht="25.5">
      <c r="A97" s="108" t="s">
        <v>83</v>
      </c>
      <c r="B97" s="112"/>
      <c r="C97" s="114"/>
      <c r="D97" s="111" t="s">
        <v>521</v>
      </c>
      <c r="E97" s="112"/>
      <c r="F97" s="113"/>
      <c r="G97" s="113"/>
      <c r="H97" s="113"/>
      <c r="I97" s="117">
        <f>SUM(I98:I102)</f>
        <v>1626.0010499519999</v>
      </c>
      <c r="J97" s="91"/>
    </row>
    <row r="98" spans="1:10" s="23" customFormat="1" ht="38.25">
      <c r="A98" s="28" t="s">
        <v>165</v>
      </c>
      <c r="B98" s="1">
        <v>89848</v>
      </c>
      <c r="C98" s="3" t="s">
        <v>3</v>
      </c>
      <c r="D98" s="4" t="s">
        <v>25</v>
      </c>
      <c r="E98" s="100" t="s">
        <v>18</v>
      </c>
      <c r="F98" s="121">
        <v>16</v>
      </c>
      <c r="G98" s="121">
        <v>31.06</v>
      </c>
      <c r="H98" s="105">
        <f t="shared" ref="H98:H102" si="35">G98*(1+$I$9)</f>
        <v>37.756535999999997</v>
      </c>
      <c r="I98" s="106">
        <f>F98*H98</f>
        <v>604.10457599999995</v>
      </c>
      <c r="J98" s="91"/>
    </row>
    <row r="99" spans="1:10" s="23" customFormat="1" ht="38.25">
      <c r="A99" s="28" t="s">
        <v>166</v>
      </c>
      <c r="B99" s="24">
        <v>94965</v>
      </c>
      <c r="C99" s="3" t="s">
        <v>3</v>
      </c>
      <c r="D99" s="25" t="s">
        <v>23</v>
      </c>
      <c r="E99" s="102" t="s">
        <v>19</v>
      </c>
      <c r="F99" s="121">
        <f>0.05*0.05*3.14*16</f>
        <v>0.12560000000000002</v>
      </c>
      <c r="G99" s="121">
        <v>469.3</v>
      </c>
      <c r="H99" s="105">
        <f t="shared" si="35"/>
        <v>570.48108000000002</v>
      </c>
      <c r="I99" s="106">
        <f>F99*H99</f>
        <v>71.65242364800001</v>
      </c>
      <c r="J99" s="91" t="s">
        <v>875</v>
      </c>
    </row>
    <row r="100" spans="1:10" s="23" customFormat="1" ht="51">
      <c r="A100" s="28" t="s">
        <v>167</v>
      </c>
      <c r="B100" s="24">
        <v>92762</v>
      </c>
      <c r="C100" s="3" t="s">
        <v>3</v>
      </c>
      <c r="D100" s="25" t="s">
        <v>22</v>
      </c>
      <c r="E100" s="102" t="s">
        <v>21</v>
      </c>
      <c r="F100" s="107">
        <f>0.617*2*16</f>
        <v>19.744</v>
      </c>
      <c r="G100" s="107">
        <v>11.61</v>
      </c>
      <c r="H100" s="105">
        <f t="shared" si="35"/>
        <v>14.113116</v>
      </c>
      <c r="I100" s="106">
        <f t="shared" ref="I100:I102" si="36">F100*H100</f>
        <v>278.64936230399996</v>
      </c>
      <c r="J100" s="91" t="s">
        <v>876</v>
      </c>
    </row>
    <row r="101" spans="1:10" s="23" customFormat="1" ht="12.75">
      <c r="A101" s="28" t="s">
        <v>168</v>
      </c>
      <c r="B101" s="24"/>
      <c r="C101" s="3" t="s">
        <v>78</v>
      </c>
      <c r="D101" s="25" t="s">
        <v>88</v>
      </c>
      <c r="E101" s="102" t="s">
        <v>21</v>
      </c>
      <c r="F101" s="107">
        <f>0.05*32</f>
        <v>1.6</v>
      </c>
      <c r="G101" s="107">
        <v>49.9</v>
      </c>
      <c r="H101" s="105">
        <f t="shared" si="35"/>
        <v>60.658439999999999</v>
      </c>
      <c r="I101" s="106">
        <f t="shared" si="36"/>
        <v>97.053504000000004</v>
      </c>
      <c r="J101" s="91" t="s">
        <v>903</v>
      </c>
    </row>
    <row r="102" spans="1:10" s="23" customFormat="1" ht="25.5">
      <c r="A102" s="28" t="s">
        <v>169</v>
      </c>
      <c r="B102" s="24" t="s">
        <v>89</v>
      </c>
      <c r="C102" s="3" t="s">
        <v>90</v>
      </c>
      <c r="D102" s="25" t="s">
        <v>91</v>
      </c>
      <c r="E102" s="24" t="s">
        <v>24</v>
      </c>
      <c r="F102" s="107">
        <v>32</v>
      </c>
      <c r="G102" s="107">
        <v>14.77</v>
      </c>
      <c r="H102" s="105">
        <f t="shared" si="35"/>
        <v>17.954412000000001</v>
      </c>
      <c r="I102" s="106">
        <f t="shared" si="36"/>
        <v>574.54118400000004</v>
      </c>
      <c r="J102" s="91" t="s">
        <v>877</v>
      </c>
    </row>
    <row r="103" spans="1:10" s="23" customFormat="1" ht="12.75">
      <c r="A103" s="108" t="s">
        <v>84</v>
      </c>
      <c r="B103" s="112"/>
      <c r="C103" s="114"/>
      <c r="D103" s="111" t="s">
        <v>101</v>
      </c>
      <c r="E103" s="112"/>
      <c r="F103" s="113"/>
      <c r="G103" s="113"/>
      <c r="H103" s="115"/>
      <c r="I103" s="116">
        <f>SUM(I104)</f>
        <v>1344.5022240000001</v>
      </c>
      <c r="J103" s="91"/>
    </row>
    <row r="104" spans="1:10" s="23" customFormat="1" ht="38.25">
      <c r="A104" s="1" t="s">
        <v>177</v>
      </c>
      <c r="B104" s="1">
        <v>92335</v>
      </c>
      <c r="C104" s="3" t="s">
        <v>3</v>
      </c>
      <c r="D104" s="4" t="s">
        <v>26</v>
      </c>
      <c r="E104" s="100" t="s">
        <v>18</v>
      </c>
      <c r="F104" s="118">
        <v>12</v>
      </c>
      <c r="G104" s="118">
        <v>92.17</v>
      </c>
      <c r="H104" s="105">
        <f t="shared" ref="H104" si="37">G104*(1+$I$9)</f>
        <v>112.04185200000001</v>
      </c>
      <c r="I104" s="106">
        <f>F104*H104</f>
        <v>1344.5022240000001</v>
      </c>
      <c r="J104" s="102" t="s">
        <v>841</v>
      </c>
    </row>
    <row r="105" spans="1:10" s="23" customFormat="1" ht="12.75">
      <c r="A105" s="108" t="s">
        <v>85</v>
      </c>
      <c r="B105" s="109"/>
      <c r="C105" s="110"/>
      <c r="D105" s="111" t="s">
        <v>170</v>
      </c>
      <c r="E105" s="112"/>
      <c r="F105" s="113"/>
      <c r="G105" s="113"/>
      <c r="H105" s="113"/>
      <c r="I105" s="116">
        <f>SUM(I106:I108)</f>
        <v>2333.2834199999998</v>
      </c>
      <c r="J105" s="91"/>
    </row>
    <row r="106" spans="1:10" s="23" customFormat="1" ht="12.75">
      <c r="A106" s="1" t="s">
        <v>178</v>
      </c>
      <c r="B106" s="1" t="s">
        <v>171</v>
      </c>
      <c r="C106" s="3" t="s">
        <v>90</v>
      </c>
      <c r="D106" s="4" t="s">
        <v>174</v>
      </c>
      <c r="E106" s="100" t="s">
        <v>20</v>
      </c>
      <c r="F106" s="118">
        <v>5</v>
      </c>
      <c r="G106" s="118">
        <v>8.3699999999999992</v>
      </c>
      <c r="H106" s="105">
        <f>G106*(1+$I$9)</f>
        <v>10.174572</v>
      </c>
      <c r="I106" s="106">
        <f>F106*H106</f>
        <v>50.872859999999996</v>
      </c>
      <c r="J106" s="91"/>
    </row>
    <row r="107" spans="1:10" s="23" customFormat="1" ht="25.5">
      <c r="A107" s="1" t="s">
        <v>179</v>
      </c>
      <c r="B107" s="1" t="s">
        <v>172</v>
      </c>
      <c r="C107" s="3" t="s">
        <v>90</v>
      </c>
      <c r="D107" s="4" t="s">
        <v>175</v>
      </c>
      <c r="E107" s="100" t="s">
        <v>20</v>
      </c>
      <c r="F107" s="118">
        <v>5</v>
      </c>
      <c r="G107" s="118">
        <v>27.01</v>
      </c>
      <c r="H107" s="105">
        <f>G107*(1+$I$9)</f>
        <v>32.833356000000002</v>
      </c>
      <c r="I107" s="106">
        <f>F107*H107</f>
        <v>164.16678000000002</v>
      </c>
      <c r="J107" s="91"/>
    </row>
    <row r="108" spans="1:10" s="23" customFormat="1" ht="25.5">
      <c r="A108" s="1" t="s">
        <v>180</v>
      </c>
      <c r="B108" s="1" t="s">
        <v>173</v>
      </c>
      <c r="C108" s="3" t="s">
        <v>90</v>
      </c>
      <c r="D108" s="4" t="s">
        <v>176</v>
      </c>
      <c r="E108" s="100" t="s">
        <v>20</v>
      </c>
      <c r="F108" s="118">
        <v>5</v>
      </c>
      <c r="G108" s="118">
        <v>348.51</v>
      </c>
      <c r="H108" s="105">
        <f>G108*(1+$I$9)</f>
        <v>423.64875599999999</v>
      </c>
      <c r="I108" s="106">
        <f>F108*H108</f>
        <v>2118.2437799999998</v>
      </c>
      <c r="J108" s="91"/>
    </row>
    <row r="109" spans="1:10" s="23" customFormat="1" ht="12.75">
      <c r="A109" s="108" t="s">
        <v>86</v>
      </c>
      <c r="B109" s="109"/>
      <c r="C109" s="110"/>
      <c r="D109" s="111" t="s">
        <v>103</v>
      </c>
      <c r="E109" s="112"/>
      <c r="F109" s="113"/>
      <c r="G109" s="113"/>
      <c r="H109" s="113"/>
      <c r="I109" s="116">
        <f>SUM(I110:I113)</f>
        <v>12306.119841264002</v>
      </c>
      <c r="J109" s="91"/>
    </row>
    <row r="110" spans="1:10" s="23" customFormat="1" ht="25.5">
      <c r="A110" s="1" t="s">
        <v>181</v>
      </c>
      <c r="B110" s="24">
        <v>102488</v>
      </c>
      <c r="C110" s="3" t="s">
        <v>3</v>
      </c>
      <c r="D110" s="25" t="s">
        <v>141</v>
      </c>
      <c r="E110" s="102" t="s">
        <v>20</v>
      </c>
      <c r="F110" s="107">
        <f>68.5*1.9*2.2</f>
        <v>286.33000000000004</v>
      </c>
      <c r="G110" s="107">
        <v>4.1900000000000004</v>
      </c>
      <c r="H110" s="105">
        <f t="shared" ref="H110:H113" si="38">G110*(1+$I$9)</f>
        <v>5.0933640000000002</v>
      </c>
      <c r="I110" s="106">
        <f t="shared" ref="I110:I113" si="39">F110*H110</f>
        <v>1458.3829141200004</v>
      </c>
      <c r="J110" s="91" t="s">
        <v>878</v>
      </c>
    </row>
    <row r="111" spans="1:10" s="23" customFormat="1" ht="25.5">
      <c r="A111" s="1" t="s">
        <v>182</v>
      </c>
      <c r="B111" s="24">
        <v>102491</v>
      </c>
      <c r="C111" s="3" t="s">
        <v>3</v>
      </c>
      <c r="D111" s="25" t="s">
        <v>142</v>
      </c>
      <c r="E111" s="102" t="s">
        <v>20</v>
      </c>
      <c r="F111" s="107">
        <f>F110</f>
        <v>286.33000000000004</v>
      </c>
      <c r="G111" s="107">
        <v>21.73</v>
      </c>
      <c r="H111" s="105">
        <f t="shared" si="38"/>
        <v>26.414988000000001</v>
      </c>
      <c r="I111" s="106">
        <f t="shared" si="39"/>
        <v>7563.403514040001</v>
      </c>
      <c r="J111" s="91" t="s">
        <v>878</v>
      </c>
    </row>
    <row r="112" spans="1:10" s="23" customFormat="1" ht="38.25">
      <c r="A112" s="1" t="s">
        <v>183</v>
      </c>
      <c r="B112" s="24">
        <v>100722</v>
      </c>
      <c r="C112" s="3" t="s">
        <v>3</v>
      </c>
      <c r="D112" s="25" t="s">
        <v>139</v>
      </c>
      <c r="E112" s="102" t="s">
        <v>20</v>
      </c>
      <c r="F112" s="107">
        <f>68.5*4*0.157</f>
        <v>43.018000000000001</v>
      </c>
      <c r="G112" s="107">
        <v>27.38</v>
      </c>
      <c r="H112" s="105">
        <f t="shared" si="38"/>
        <v>33.283127999999998</v>
      </c>
      <c r="I112" s="106">
        <f t="shared" si="39"/>
        <v>1431.773600304</v>
      </c>
      <c r="J112" s="91" t="s">
        <v>879</v>
      </c>
    </row>
    <row r="113" spans="1:10" s="23" customFormat="1" ht="51">
      <c r="A113" s="1" t="s">
        <v>184</v>
      </c>
      <c r="B113" s="24">
        <v>100750</v>
      </c>
      <c r="C113" s="3" t="s">
        <v>3</v>
      </c>
      <c r="D113" s="25" t="s">
        <v>140</v>
      </c>
      <c r="E113" s="102" t="s">
        <v>20</v>
      </c>
      <c r="F113" s="107">
        <v>54.8</v>
      </c>
      <c r="G113" s="107">
        <v>27.81</v>
      </c>
      <c r="H113" s="105">
        <f t="shared" si="38"/>
        <v>33.805835999999999</v>
      </c>
      <c r="I113" s="106">
        <f t="shared" si="39"/>
        <v>1852.5598127999999</v>
      </c>
      <c r="J113" s="91" t="s">
        <v>879</v>
      </c>
    </row>
    <row r="114" spans="1:10" s="23" customFormat="1" ht="12.75">
      <c r="A114" s="108" t="s">
        <v>87</v>
      </c>
      <c r="B114" s="109"/>
      <c r="C114" s="110"/>
      <c r="D114" s="111" t="s">
        <v>104</v>
      </c>
      <c r="E114" s="112"/>
      <c r="F114" s="113"/>
      <c r="G114" s="113"/>
      <c r="H114" s="113"/>
      <c r="I114" s="116">
        <f>SUM(I115:I119)</f>
        <v>3154.9357348560006</v>
      </c>
      <c r="J114" s="91"/>
    </row>
    <row r="115" spans="1:10" s="23" customFormat="1" ht="12.75" customHeight="1">
      <c r="A115" s="1" t="s">
        <v>185</v>
      </c>
      <c r="B115" s="151" t="s">
        <v>78</v>
      </c>
      <c r="C115" s="3"/>
      <c r="D115" s="25" t="s">
        <v>145</v>
      </c>
      <c r="E115" s="102" t="s">
        <v>24</v>
      </c>
      <c r="F115" s="107">
        <v>1</v>
      </c>
      <c r="G115" s="107">
        <v>650.6</v>
      </c>
      <c r="H115" s="105">
        <f t="shared" ref="H115:H119" si="40">G115*(1+$I$9)</f>
        <v>790.86936000000003</v>
      </c>
      <c r="I115" s="106">
        <f t="shared" ref="I115:I119" si="41">F115*H115</f>
        <v>790.86936000000003</v>
      </c>
      <c r="J115" s="91"/>
    </row>
    <row r="116" spans="1:10" s="23" customFormat="1" ht="25.5">
      <c r="A116" s="1" t="s">
        <v>186</v>
      </c>
      <c r="B116" s="24">
        <v>14166</v>
      </c>
      <c r="C116" s="24" t="s">
        <v>133</v>
      </c>
      <c r="D116" s="25" t="s">
        <v>155</v>
      </c>
      <c r="E116" s="102" t="s">
        <v>24</v>
      </c>
      <c r="F116" s="107">
        <v>1</v>
      </c>
      <c r="G116" s="107">
        <v>1465.88</v>
      </c>
      <c r="H116" s="105">
        <f t="shared" si="40"/>
        <v>1781.9237280000002</v>
      </c>
      <c r="I116" s="106">
        <f t="shared" si="41"/>
        <v>1781.9237280000002</v>
      </c>
      <c r="J116" s="91"/>
    </row>
    <row r="117" spans="1:10" s="23" customFormat="1" ht="25.5">
      <c r="A117" s="1" t="s">
        <v>187</v>
      </c>
      <c r="B117" s="24">
        <v>39746</v>
      </c>
      <c r="C117" s="24" t="s">
        <v>133</v>
      </c>
      <c r="D117" s="25" t="s">
        <v>146</v>
      </c>
      <c r="E117" s="102" t="s">
        <v>24</v>
      </c>
      <c r="F117" s="107">
        <v>4</v>
      </c>
      <c r="G117" s="107">
        <v>98.22</v>
      </c>
      <c r="H117" s="105">
        <f t="shared" si="40"/>
        <v>119.396232</v>
      </c>
      <c r="I117" s="106">
        <f t="shared" si="41"/>
        <v>477.58492799999999</v>
      </c>
      <c r="J117" s="91"/>
    </row>
    <row r="118" spans="1:10" s="23" customFormat="1" ht="12.75">
      <c r="A118" s="1" t="s">
        <v>188</v>
      </c>
      <c r="B118" s="24">
        <v>88247</v>
      </c>
      <c r="C118" s="3" t="s">
        <v>3</v>
      </c>
      <c r="D118" s="25" t="s">
        <v>147</v>
      </c>
      <c r="E118" s="102" t="s">
        <v>29</v>
      </c>
      <c r="F118" s="107">
        <v>0.64100000000000001</v>
      </c>
      <c r="G118" s="107">
        <v>27.06</v>
      </c>
      <c r="H118" s="105">
        <f t="shared" si="40"/>
        <v>32.894135999999996</v>
      </c>
      <c r="I118" s="106">
        <f t="shared" si="41"/>
        <v>21.085141175999997</v>
      </c>
      <c r="J118" s="91"/>
    </row>
    <row r="119" spans="1:10" s="23" customFormat="1" ht="12.75">
      <c r="A119" s="1" t="s">
        <v>189</v>
      </c>
      <c r="B119" s="24">
        <v>88264</v>
      </c>
      <c r="C119" s="3" t="s">
        <v>3</v>
      </c>
      <c r="D119" s="25" t="s">
        <v>148</v>
      </c>
      <c r="E119" s="24" t="s">
        <v>29</v>
      </c>
      <c r="F119" s="26">
        <v>2.0840000000000001</v>
      </c>
      <c r="G119" s="26">
        <v>32.950000000000003</v>
      </c>
      <c r="H119" s="27">
        <f t="shared" si="40"/>
        <v>40.054020000000001</v>
      </c>
      <c r="I119" s="6">
        <f t="shared" si="41"/>
        <v>83.472577680000001</v>
      </c>
      <c r="J119" s="91"/>
    </row>
    <row r="120" spans="1:10" s="23" customFormat="1" ht="12.75">
      <c r="A120" s="108" t="s">
        <v>483</v>
      </c>
      <c r="B120" s="109"/>
      <c r="C120" s="110"/>
      <c r="D120" s="111" t="s">
        <v>392</v>
      </c>
      <c r="E120" s="112"/>
      <c r="F120" s="113"/>
      <c r="G120" s="113"/>
      <c r="H120" s="113"/>
      <c r="I120" s="116">
        <f>SUM(I121:I127)</f>
        <v>1955.4673230504</v>
      </c>
      <c r="J120" s="91"/>
    </row>
    <row r="121" spans="1:10" s="23" customFormat="1" ht="38.25">
      <c r="A121" s="28" t="s">
        <v>484</v>
      </c>
      <c r="B121" s="1">
        <v>94962</v>
      </c>
      <c r="C121" s="3" t="s">
        <v>3</v>
      </c>
      <c r="D121" s="4" t="s">
        <v>518</v>
      </c>
      <c r="E121" s="100" t="s">
        <v>19</v>
      </c>
      <c r="F121" s="121">
        <f>0.15*0.15*3.14*1*2</f>
        <v>0.14130000000000001</v>
      </c>
      <c r="G121" s="121">
        <v>377.58</v>
      </c>
      <c r="H121" s="105">
        <f t="shared" ref="H121:H127" si="42">G121*(1+$I$9)</f>
        <v>458.98624799999999</v>
      </c>
      <c r="I121" s="106">
        <f t="shared" ref="I121:I122" si="43">F121*H121</f>
        <v>64.854756842400008</v>
      </c>
      <c r="J121" s="91"/>
    </row>
    <row r="122" spans="1:10" s="23" customFormat="1" ht="25.5">
      <c r="A122" s="28" t="s">
        <v>485</v>
      </c>
      <c r="B122" s="1">
        <v>93358</v>
      </c>
      <c r="C122" s="3" t="s">
        <v>3</v>
      </c>
      <c r="D122" s="4" t="s">
        <v>519</v>
      </c>
      <c r="E122" s="100" t="s">
        <v>19</v>
      </c>
      <c r="F122" s="121">
        <v>0.14000000000000001</v>
      </c>
      <c r="G122" s="121">
        <v>99.37</v>
      </c>
      <c r="H122" s="105">
        <f t="shared" si="42"/>
        <v>120.794172</v>
      </c>
      <c r="I122" s="106">
        <f t="shared" si="43"/>
        <v>16.911184080000002</v>
      </c>
      <c r="J122" s="91"/>
    </row>
    <row r="123" spans="1:10" s="23" customFormat="1" ht="38.25">
      <c r="A123" s="28" t="s">
        <v>486</v>
      </c>
      <c r="B123" s="1">
        <v>89848</v>
      </c>
      <c r="C123" s="3" t="s">
        <v>3</v>
      </c>
      <c r="D123" s="4" t="s">
        <v>25</v>
      </c>
      <c r="E123" s="100" t="s">
        <v>18</v>
      </c>
      <c r="F123" s="121">
        <v>8</v>
      </c>
      <c r="G123" s="121">
        <v>31.06</v>
      </c>
      <c r="H123" s="105">
        <f t="shared" si="42"/>
        <v>37.756535999999997</v>
      </c>
      <c r="I123" s="106">
        <f>F123*H123</f>
        <v>302.05228799999998</v>
      </c>
      <c r="J123" s="91"/>
    </row>
    <row r="124" spans="1:10" s="23" customFormat="1" ht="38.25">
      <c r="A124" s="28" t="s">
        <v>487</v>
      </c>
      <c r="B124" s="24">
        <v>94965</v>
      </c>
      <c r="C124" s="3" t="s">
        <v>3</v>
      </c>
      <c r="D124" s="25" t="s">
        <v>23</v>
      </c>
      <c r="E124" s="102" t="s">
        <v>19</v>
      </c>
      <c r="F124" s="121">
        <f>0.05*0.05*3.14*8</f>
        <v>6.2800000000000009E-2</v>
      </c>
      <c r="G124" s="121">
        <v>469.3</v>
      </c>
      <c r="H124" s="105">
        <f t="shared" si="42"/>
        <v>570.48108000000002</v>
      </c>
      <c r="I124" s="106">
        <f>F124*H124</f>
        <v>35.826211824000005</v>
      </c>
      <c r="J124" s="91" t="s">
        <v>844</v>
      </c>
    </row>
    <row r="125" spans="1:10" s="23" customFormat="1" ht="38.25">
      <c r="A125" s="28" t="s">
        <v>488</v>
      </c>
      <c r="B125" s="24">
        <v>92762</v>
      </c>
      <c r="C125" s="3" t="s">
        <v>3</v>
      </c>
      <c r="D125" s="25" t="s">
        <v>94</v>
      </c>
      <c r="E125" s="102" t="s">
        <v>21</v>
      </c>
      <c r="F125" s="107">
        <f>0.617*2*2*8</f>
        <v>19.744</v>
      </c>
      <c r="G125" s="107">
        <v>11.61</v>
      </c>
      <c r="H125" s="105">
        <f t="shared" si="42"/>
        <v>14.113116</v>
      </c>
      <c r="I125" s="106">
        <f t="shared" ref="I125" si="44">F125*H125</f>
        <v>278.64936230399996</v>
      </c>
      <c r="J125" s="91" t="s">
        <v>845</v>
      </c>
    </row>
    <row r="126" spans="1:10" s="23" customFormat="1" ht="12.75">
      <c r="A126" s="28" t="s">
        <v>489</v>
      </c>
      <c r="B126" s="24" t="s">
        <v>393</v>
      </c>
      <c r="C126" s="3" t="s">
        <v>90</v>
      </c>
      <c r="D126" s="25" t="s">
        <v>394</v>
      </c>
      <c r="E126" s="24" t="s">
        <v>18</v>
      </c>
      <c r="F126" s="26">
        <v>3</v>
      </c>
      <c r="G126" s="26">
        <v>78.400000000000006</v>
      </c>
      <c r="H126" s="27">
        <f t="shared" si="42"/>
        <v>95.30304000000001</v>
      </c>
      <c r="I126" s="6">
        <f t="shared" ref="I126:I127" si="45">F126*H126</f>
        <v>285.90912000000003</v>
      </c>
      <c r="J126" s="91"/>
    </row>
    <row r="127" spans="1:10" s="23" customFormat="1" ht="12.75">
      <c r="A127" s="28" t="s">
        <v>490</v>
      </c>
      <c r="B127" s="24"/>
      <c r="C127" s="3" t="s">
        <v>78</v>
      </c>
      <c r="D127" s="25" t="s">
        <v>395</v>
      </c>
      <c r="E127" s="24" t="s">
        <v>24</v>
      </c>
      <c r="F127" s="26">
        <v>1</v>
      </c>
      <c r="G127" s="26">
        <v>799</v>
      </c>
      <c r="H127" s="27">
        <f t="shared" si="42"/>
        <v>971.26440000000002</v>
      </c>
      <c r="I127" s="6">
        <f t="shared" si="45"/>
        <v>971.26440000000002</v>
      </c>
      <c r="J127" s="91"/>
    </row>
    <row r="128" spans="1:10" s="23" customFormat="1" ht="12.75">
      <c r="A128" s="108" t="s">
        <v>516</v>
      </c>
      <c r="B128" s="109"/>
      <c r="C128" s="110"/>
      <c r="D128" s="111" t="s">
        <v>730</v>
      </c>
      <c r="E128" s="112"/>
      <c r="F128" s="113"/>
      <c r="G128" s="113"/>
      <c r="H128" s="113"/>
      <c r="I128" s="116">
        <f>SUM(I129:I130)</f>
        <v>922.75709759999995</v>
      </c>
      <c r="J128" s="91"/>
    </row>
    <row r="129" spans="1:10" s="23" customFormat="1" ht="38.25">
      <c r="A129" s="28" t="s">
        <v>556</v>
      </c>
      <c r="B129" s="24">
        <v>2</v>
      </c>
      <c r="C129" s="3" t="s">
        <v>782</v>
      </c>
      <c r="D129" s="175" t="s">
        <v>789</v>
      </c>
      <c r="E129" s="102" t="s">
        <v>538</v>
      </c>
      <c r="F129" s="107">
        <f>1.3*47</f>
        <v>61.1</v>
      </c>
      <c r="G129" s="107">
        <v>10.36</v>
      </c>
      <c r="H129" s="105">
        <f t="shared" ref="H129:H130" si="46">G129*(1+$I$9)</f>
        <v>12.593615999999999</v>
      </c>
      <c r="I129" s="106">
        <f t="shared" ref="I129:I130" si="47">F129*H129</f>
        <v>769.46993759999998</v>
      </c>
      <c r="J129" s="91" t="s">
        <v>850</v>
      </c>
    </row>
    <row r="130" spans="1:10" s="23" customFormat="1" ht="25.5">
      <c r="A130" s="28" t="s">
        <v>557</v>
      </c>
      <c r="B130" s="24">
        <v>3</v>
      </c>
      <c r="C130" s="3" t="s">
        <v>782</v>
      </c>
      <c r="D130" s="25" t="s">
        <v>799</v>
      </c>
      <c r="E130" s="24" t="s">
        <v>798</v>
      </c>
      <c r="F130" s="26">
        <f>1300*0.05</f>
        <v>65</v>
      </c>
      <c r="G130" s="26">
        <v>1.94</v>
      </c>
      <c r="H130" s="27">
        <f t="shared" si="46"/>
        <v>2.3582640000000001</v>
      </c>
      <c r="I130" s="6">
        <f t="shared" si="47"/>
        <v>153.28716</v>
      </c>
      <c r="J130" s="91" t="s">
        <v>851</v>
      </c>
    </row>
    <row r="131" spans="1:10" s="23" customFormat="1" ht="12.75">
      <c r="A131" s="1"/>
      <c r="B131" s="122"/>
      <c r="C131" s="122"/>
      <c r="D131" s="122"/>
      <c r="E131" s="122"/>
      <c r="F131" s="122"/>
      <c r="G131" s="122"/>
      <c r="H131" s="7"/>
      <c r="I131" s="7"/>
      <c r="J131" s="91"/>
    </row>
    <row r="132" spans="1:10" s="23" customFormat="1" ht="12.75">
      <c r="A132" s="94">
        <v>4</v>
      </c>
      <c r="B132" s="95"/>
      <c r="C132" s="96"/>
      <c r="D132" s="97" t="s">
        <v>665</v>
      </c>
      <c r="E132" s="95"/>
      <c r="F132" s="98"/>
      <c r="G132" s="98"/>
      <c r="H132" s="98"/>
      <c r="I132" s="99">
        <f>SUM(I134:I166)/2</f>
        <v>17938.136998964401</v>
      </c>
      <c r="J132" s="91"/>
    </row>
    <row r="133" spans="1:10" s="23" customFormat="1" ht="12.75">
      <c r="A133" s="108" t="s">
        <v>77</v>
      </c>
      <c r="B133" s="112"/>
      <c r="C133" s="114"/>
      <c r="D133" s="111" t="s">
        <v>190</v>
      </c>
      <c r="E133" s="112"/>
      <c r="F133" s="113"/>
      <c r="G133" s="113"/>
      <c r="H133" s="113"/>
      <c r="I133" s="117"/>
      <c r="J133" s="91"/>
    </row>
    <row r="134" spans="1:10" s="23" customFormat="1" ht="12.75">
      <c r="A134" s="108" t="s">
        <v>192</v>
      </c>
      <c r="B134" s="112"/>
      <c r="C134" s="114"/>
      <c r="D134" s="111" t="s">
        <v>193</v>
      </c>
      <c r="E134" s="112"/>
      <c r="F134" s="113"/>
      <c r="G134" s="113"/>
      <c r="H134" s="113"/>
      <c r="I134" s="117">
        <f>SUM(I135:I136)</f>
        <v>1022.7377664000002</v>
      </c>
      <c r="J134" s="91"/>
    </row>
    <row r="135" spans="1:10" s="23" customFormat="1" ht="25.5">
      <c r="A135" s="28" t="s">
        <v>198</v>
      </c>
      <c r="B135" s="24">
        <v>97626</v>
      </c>
      <c r="C135" s="3" t="s">
        <v>3</v>
      </c>
      <c r="D135" s="4" t="s">
        <v>194</v>
      </c>
      <c r="E135" s="100" t="s">
        <v>19</v>
      </c>
      <c r="F135" s="121">
        <f>2*3*0.2</f>
        <v>1.2000000000000002</v>
      </c>
      <c r="G135" s="121">
        <v>701.12</v>
      </c>
      <c r="H135" s="105">
        <f t="shared" ref="H135" si="48">G135*(1+$I$9)</f>
        <v>852.28147200000001</v>
      </c>
      <c r="I135" s="106">
        <f t="shared" ref="I135" si="49">F135*H135</f>
        <v>1022.7377664000002</v>
      </c>
      <c r="J135" s="91"/>
    </row>
    <row r="136" spans="1:10" s="23" customFormat="1" ht="12.75">
      <c r="A136" s="108" t="s">
        <v>196</v>
      </c>
      <c r="B136" s="112"/>
      <c r="C136" s="114"/>
      <c r="D136" s="111" t="s">
        <v>195</v>
      </c>
      <c r="E136" s="112"/>
      <c r="F136" s="113"/>
      <c r="G136" s="113"/>
      <c r="H136" s="113"/>
      <c r="I136" s="117"/>
      <c r="J136" s="91"/>
    </row>
    <row r="137" spans="1:10" s="23" customFormat="1" ht="25.5">
      <c r="A137" s="108" t="s">
        <v>197</v>
      </c>
      <c r="B137" s="112"/>
      <c r="C137" s="114"/>
      <c r="D137" s="111" t="s">
        <v>524</v>
      </c>
      <c r="E137" s="112"/>
      <c r="F137" s="113"/>
      <c r="G137" s="113"/>
      <c r="H137" s="113"/>
      <c r="I137" s="117">
        <f>SUM(I138:I142)</f>
        <v>304.87519686600001</v>
      </c>
      <c r="J137" s="91"/>
    </row>
    <row r="138" spans="1:10" s="23" customFormat="1" ht="38.25">
      <c r="A138" s="28" t="s">
        <v>199</v>
      </c>
      <c r="B138" s="1">
        <v>89848</v>
      </c>
      <c r="C138" s="3" t="s">
        <v>3</v>
      </c>
      <c r="D138" s="4" t="s">
        <v>25</v>
      </c>
      <c r="E138" s="100" t="s">
        <v>18</v>
      </c>
      <c r="F138" s="121">
        <v>3</v>
      </c>
      <c r="G138" s="121">
        <v>31.06</v>
      </c>
      <c r="H138" s="105">
        <f t="shared" ref="H138:H142" si="50">G138*(1+$I$9)</f>
        <v>37.756535999999997</v>
      </c>
      <c r="I138" s="106">
        <f>F138*H138</f>
        <v>113.26960799999999</v>
      </c>
      <c r="J138" s="91"/>
    </row>
    <row r="139" spans="1:10" ht="38.25">
      <c r="A139" s="28" t="s">
        <v>200</v>
      </c>
      <c r="B139" s="24">
        <v>94965</v>
      </c>
      <c r="C139" s="3" t="s">
        <v>3</v>
      </c>
      <c r="D139" s="25" t="s">
        <v>23</v>
      </c>
      <c r="E139" s="102" t="s">
        <v>19</v>
      </c>
      <c r="F139" s="121">
        <f>0.05*0.05*3.14*3</f>
        <v>2.3550000000000001E-2</v>
      </c>
      <c r="G139" s="121">
        <v>469.3</v>
      </c>
      <c r="H139" s="105">
        <f t="shared" si="50"/>
        <v>570.48108000000002</v>
      </c>
      <c r="I139" s="106">
        <f>F139*H139</f>
        <v>13.434829434000001</v>
      </c>
      <c r="J139" s="91" t="s">
        <v>880</v>
      </c>
    </row>
    <row r="140" spans="1:10" ht="51">
      <c r="A140" s="28" t="s">
        <v>201</v>
      </c>
      <c r="B140" s="24">
        <v>92778</v>
      </c>
      <c r="C140" s="3" t="s">
        <v>3</v>
      </c>
      <c r="D140" s="25" t="s">
        <v>22</v>
      </c>
      <c r="E140" s="102" t="s">
        <v>21</v>
      </c>
      <c r="F140" s="107">
        <f>0.617*2*3</f>
        <v>3.702</v>
      </c>
      <c r="G140" s="107">
        <v>11.61</v>
      </c>
      <c r="H140" s="105">
        <f t="shared" si="50"/>
        <v>14.113116</v>
      </c>
      <c r="I140" s="106">
        <f t="shared" ref="I140:I142" si="51">F140*H140</f>
        <v>52.246755432</v>
      </c>
      <c r="J140" s="91" t="s">
        <v>881</v>
      </c>
    </row>
    <row r="141" spans="1:10">
      <c r="A141" s="28" t="s">
        <v>202</v>
      </c>
      <c r="B141" s="24"/>
      <c r="C141" s="3" t="s">
        <v>78</v>
      </c>
      <c r="D141" s="25" t="s">
        <v>88</v>
      </c>
      <c r="E141" s="102" t="s">
        <v>21</v>
      </c>
      <c r="F141" s="107">
        <f>0.05*6</f>
        <v>0.30000000000000004</v>
      </c>
      <c r="G141" s="107">
        <v>49.9</v>
      </c>
      <c r="H141" s="105">
        <f t="shared" si="50"/>
        <v>60.658439999999999</v>
      </c>
      <c r="I141" s="106">
        <f t="shared" si="51"/>
        <v>18.197532000000002</v>
      </c>
      <c r="J141" s="91" t="s">
        <v>903</v>
      </c>
    </row>
    <row r="142" spans="1:10" ht="27" customHeight="1">
      <c r="A142" s="28" t="s">
        <v>203</v>
      </c>
      <c r="B142" s="24" t="s">
        <v>89</v>
      </c>
      <c r="C142" s="3" t="s">
        <v>90</v>
      </c>
      <c r="D142" s="25" t="s">
        <v>91</v>
      </c>
      <c r="E142" s="24" t="s">
        <v>24</v>
      </c>
      <c r="F142" s="107">
        <v>6</v>
      </c>
      <c r="G142" s="107">
        <v>14.77</v>
      </c>
      <c r="H142" s="105">
        <f t="shared" si="50"/>
        <v>17.954412000000001</v>
      </c>
      <c r="I142" s="106">
        <f t="shared" si="51"/>
        <v>107.726472</v>
      </c>
      <c r="J142" s="91" t="s">
        <v>882</v>
      </c>
    </row>
    <row r="143" spans="1:10">
      <c r="A143" s="108" t="s">
        <v>204</v>
      </c>
      <c r="B143" s="112"/>
      <c r="C143" s="114"/>
      <c r="D143" s="111" t="s">
        <v>101</v>
      </c>
      <c r="E143" s="112"/>
      <c r="F143" s="113"/>
      <c r="G143" s="113"/>
      <c r="H143" s="115"/>
      <c r="I143" s="116">
        <f>SUM(I144)</f>
        <v>1344.5022240000001</v>
      </c>
      <c r="J143" s="91"/>
    </row>
    <row r="144" spans="1:10" ht="38.25">
      <c r="A144" s="28" t="s">
        <v>205</v>
      </c>
      <c r="B144" s="1">
        <v>92335</v>
      </c>
      <c r="C144" s="3" t="s">
        <v>3</v>
      </c>
      <c r="D144" s="4" t="s">
        <v>26</v>
      </c>
      <c r="E144" s="100" t="s">
        <v>18</v>
      </c>
      <c r="F144" s="118">
        <v>12</v>
      </c>
      <c r="G144" s="118">
        <v>92.17</v>
      </c>
      <c r="H144" s="105">
        <f t="shared" ref="H144" si="52">G144*(1+$I$9)</f>
        <v>112.04185200000001</v>
      </c>
      <c r="I144" s="106">
        <f>F144*H144</f>
        <v>1344.5022240000001</v>
      </c>
      <c r="J144" s="102" t="s">
        <v>841</v>
      </c>
    </row>
    <row r="145" spans="1:10">
      <c r="A145" s="108" t="s">
        <v>196</v>
      </c>
      <c r="B145" s="109"/>
      <c r="C145" s="110"/>
      <c r="D145" s="111" t="s">
        <v>103</v>
      </c>
      <c r="E145" s="112"/>
      <c r="F145" s="113"/>
      <c r="G145" s="113"/>
      <c r="H145" s="113"/>
      <c r="I145" s="116">
        <f>SUM(I146:I149)</f>
        <v>9471.4498993920006</v>
      </c>
      <c r="J145" s="91"/>
    </row>
    <row r="146" spans="1:10" ht="25.5">
      <c r="A146" s="1" t="s">
        <v>197</v>
      </c>
      <c r="B146" s="24">
        <v>102488</v>
      </c>
      <c r="C146" s="3" t="s">
        <v>3</v>
      </c>
      <c r="D146" s="25" t="s">
        <v>141</v>
      </c>
      <c r="E146" s="102" t="s">
        <v>20</v>
      </c>
      <c r="F146" s="107">
        <f>54*1.9*2.2</f>
        <v>225.72</v>
      </c>
      <c r="G146" s="107">
        <v>4.1900000000000004</v>
      </c>
      <c r="H146" s="105">
        <f t="shared" ref="H146:H149" si="53">G146*(1+$I$9)</f>
        <v>5.0933640000000002</v>
      </c>
      <c r="I146" s="106">
        <f t="shared" ref="I146:I149" si="54">F146*H146</f>
        <v>1149.67412208</v>
      </c>
      <c r="J146" s="91" t="s">
        <v>883</v>
      </c>
    </row>
    <row r="147" spans="1:10" ht="25.5">
      <c r="A147" s="1" t="s">
        <v>204</v>
      </c>
      <c r="B147" s="24">
        <v>102491</v>
      </c>
      <c r="C147" s="3" t="s">
        <v>3</v>
      </c>
      <c r="D147" s="25" t="s">
        <v>142</v>
      </c>
      <c r="E147" s="102" t="s">
        <v>20</v>
      </c>
      <c r="F147" s="107">
        <f>F146</f>
        <v>225.72</v>
      </c>
      <c r="G147" s="107">
        <v>21.73</v>
      </c>
      <c r="H147" s="105">
        <f t="shared" si="53"/>
        <v>26.414988000000001</v>
      </c>
      <c r="I147" s="106">
        <f t="shared" si="54"/>
        <v>5962.3910913600002</v>
      </c>
      <c r="J147" s="91" t="s">
        <v>883</v>
      </c>
    </row>
    <row r="148" spans="1:10" ht="38.25">
      <c r="A148" s="1" t="s">
        <v>469</v>
      </c>
      <c r="B148" s="24">
        <v>100722</v>
      </c>
      <c r="C148" s="3" t="s">
        <v>3</v>
      </c>
      <c r="D148" s="25" t="s">
        <v>139</v>
      </c>
      <c r="E148" s="102" t="s">
        <v>20</v>
      </c>
      <c r="F148" s="107">
        <f>56*4*0.157</f>
        <v>35.167999999999999</v>
      </c>
      <c r="G148" s="107">
        <v>27.38</v>
      </c>
      <c r="H148" s="105">
        <f t="shared" si="53"/>
        <v>33.283127999999998</v>
      </c>
      <c r="I148" s="106">
        <f t="shared" si="54"/>
        <v>1170.5010455039999</v>
      </c>
      <c r="J148" s="91" t="s">
        <v>884</v>
      </c>
    </row>
    <row r="149" spans="1:10" ht="51">
      <c r="A149" s="1" t="s">
        <v>470</v>
      </c>
      <c r="B149" s="24">
        <v>100750</v>
      </c>
      <c r="C149" s="3" t="s">
        <v>3</v>
      </c>
      <c r="D149" s="25" t="s">
        <v>140</v>
      </c>
      <c r="E149" s="102" t="s">
        <v>20</v>
      </c>
      <c r="F149" s="107">
        <f>F148</f>
        <v>35.167999999999999</v>
      </c>
      <c r="G149" s="107">
        <v>27.81</v>
      </c>
      <c r="H149" s="105">
        <f t="shared" si="53"/>
        <v>33.805835999999999</v>
      </c>
      <c r="I149" s="106">
        <f t="shared" si="54"/>
        <v>1188.8836404480001</v>
      </c>
      <c r="J149" s="91" t="s">
        <v>884</v>
      </c>
    </row>
    <row r="150" spans="1:10">
      <c r="A150" s="108" t="s">
        <v>206</v>
      </c>
      <c r="B150" s="109"/>
      <c r="C150" s="110"/>
      <c r="D150" s="111" t="s">
        <v>104</v>
      </c>
      <c r="E150" s="112"/>
      <c r="F150" s="113"/>
      <c r="G150" s="113"/>
      <c r="H150" s="113"/>
      <c r="I150" s="116">
        <f>SUM(I151:I155)</f>
        <v>3154.9357348560006</v>
      </c>
      <c r="J150" s="91"/>
    </row>
    <row r="151" spans="1:10">
      <c r="A151" s="1" t="s">
        <v>471</v>
      </c>
      <c r="B151" s="151" t="s">
        <v>78</v>
      </c>
      <c r="C151" s="3"/>
      <c r="D151" s="25" t="s">
        <v>145</v>
      </c>
      <c r="E151" s="102" t="s">
        <v>24</v>
      </c>
      <c r="F151" s="107">
        <v>1</v>
      </c>
      <c r="G151" s="107">
        <v>650.6</v>
      </c>
      <c r="H151" s="105">
        <f t="shared" ref="H151:H155" si="55">G151*(1+$I$9)</f>
        <v>790.86936000000003</v>
      </c>
      <c r="I151" s="106">
        <f t="shared" ref="I151:I155" si="56">F151*H151</f>
        <v>790.86936000000003</v>
      </c>
      <c r="J151" s="91"/>
    </row>
    <row r="152" spans="1:10" ht="25.5">
      <c r="A152" s="1" t="s">
        <v>472</v>
      </c>
      <c r="B152" s="24">
        <v>14166</v>
      </c>
      <c r="C152" s="24" t="s">
        <v>133</v>
      </c>
      <c r="D152" s="25" t="s">
        <v>155</v>
      </c>
      <c r="E152" s="102" t="s">
        <v>24</v>
      </c>
      <c r="F152" s="107">
        <v>1</v>
      </c>
      <c r="G152" s="107">
        <v>1465.88</v>
      </c>
      <c r="H152" s="105">
        <f t="shared" si="55"/>
        <v>1781.9237280000002</v>
      </c>
      <c r="I152" s="106">
        <f t="shared" si="56"/>
        <v>1781.9237280000002</v>
      </c>
      <c r="J152" s="91"/>
    </row>
    <row r="153" spans="1:10" ht="25.5">
      <c r="A153" s="1" t="s">
        <v>473</v>
      </c>
      <c r="B153" s="24">
        <v>39746</v>
      </c>
      <c r="C153" s="24" t="s">
        <v>133</v>
      </c>
      <c r="D153" s="25" t="s">
        <v>146</v>
      </c>
      <c r="E153" s="102" t="s">
        <v>24</v>
      </c>
      <c r="F153" s="107">
        <v>4</v>
      </c>
      <c r="G153" s="107">
        <v>98.22</v>
      </c>
      <c r="H153" s="105">
        <f t="shared" si="55"/>
        <v>119.396232</v>
      </c>
      <c r="I153" s="106">
        <f t="shared" si="56"/>
        <v>477.58492799999999</v>
      </c>
      <c r="J153" s="91"/>
    </row>
    <row r="154" spans="1:10">
      <c r="A154" s="1" t="s">
        <v>474</v>
      </c>
      <c r="B154" s="24">
        <v>88247</v>
      </c>
      <c r="C154" s="3" t="s">
        <v>3</v>
      </c>
      <c r="D154" s="25" t="s">
        <v>147</v>
      </c>
      <c r="E154" s="102" t="s">
        <v>29</v>
      </c>
      <c r="F154" s="107">
        <v>0.64100000000000001</v>
      </c>
      <c r="G154" s="107">
        <v>27.06</v>
      </c>
      <c r="H154" s="105">
        <f t="shared" si="55"/>
        <v>32.894135999999996</v>
      </c>
      <c r="I154" s="106">
        <f t="shared" si="56"/>
        <v>21.085141175999997</v>
      </c>
      <c r="J154" s="91"/>
    </row>
    <row r="155" spans="1:10">
      <c r="A155" s="1" t="s">
        <v>475</v>
      </c>
      <c r="B155" s="24">
        <v>88264</v>
      </c>
      <c r="C155" s="3" t="s">
        <v>3</v>
      </c>
      <c r="D155" s="25" t="s">
        <v>148</v>
      </c>
      <c r="E155" s="24" t="s">
        <v>29</v>
      </c>
      <c r="F155" s="26">
        <v>2.0840000000000001</v>
      </c>
      <c r="G155" s="26">
        <v>32.950000000000003</v>
      </c>
      <c r="H155" s="27">
        <f t="shared" si="55"/>
        <v>40.054020000000001</v>
      </c>
      <c r="I155" s="6">
        <f t="shared" si="56"/>
        <v>83.472577680000001</v>
      </c>
      <c r="J155" s="91"/>
    </row>
    <row r="156" spans="1:10">
      <c r="A156" s="108" t="s">
        <v>476</v>
      </c>
      <c r="B156" s="109"/>
      <c r="C156" s="110"/>
      <c r="D156" s="111" t="s">
        <v>392</v>
      </c>
      <c r="E156" s="112"/>
      <c r="F156" s="113"/>
      <c r="G156" s="113"/>
      <c r="H156" s="113"/>
      <c r="I156" s="116">
        <f>SUM(I157:I163)</f>
        <v>1955.4673230504</v>
      </c>
      <c r="J156" s="91"/>
    </row>
    <row r="157" spans="1:10" ht="38.25">
      <c r="A157" s="28" t="s">
        <v>468</v>
      </c>
      <c r="B157" s="1">
        <v>94962</v>
      </c>
      <c r="C157" s="3" t="s">
        <v>3</v>
      </c>
      <c r="D157" s="4" t="s">
        <v>518</v>
      </c>
      <c r="E157" s="100" t="s">
        <v>19</v>
      </c>
      <c r="F157" s="121">
        <f>0.15*0.15*3.14*1*2</f>
        <v>0.14130000000000001</v>
      </c>
      <c r="G157" s="121">
        <v>377.58</v>
      </c>
      <c r="H157" s="105">
        <f t="shared" ref="H157:H163" si="57">G157*(1+$I$9)</f>
        <v>458.98624799999999</v>
      </c>
      <c r="I157" s="106">
        <f t="shared" ref="I157:I158" si="58">F157*H157</f>
        <v>64.854756842400008</v>
      </c>
      <c r="J157" s="91"/>
    </row>
    <row r="158" spans="1:10" ht="25.5">
      <c r="A158" s="28" t="s">
        <v>477</v>
      </c>
      <c r="B158" s="1">
        <v>93358</v>
      </c>
      <c r="C158" s="3" t="s">
        <v>3</v>
      </c>
      <c r="D158" s="4" t="s">
        <v>519</v>
      </c>
      <c r="E158" s="100" t="s">
        <v>19</v>
      </c>
      <c r="F158" s="121">
        <v>0.14000000000000001</v>
      </c>
      <c r="G158" s="121">
        <v>99.37</v>
      </c>
      <c r="H158" s="105">
        <f t="shared" si="57"/>
        <v>120.794172</v>
      </c>
      <c r="I158" s="106">
        <f t="shared" si="58"/>
        <v>16.911184080000002</v>
      </c>
      <c r="J158" s="91"/>
    </row>
    <row r="159" spans="1:10" ht="38.25">
      <c r="A159" s="28" t="s">
        <v>478</v>
      </c>
      <c r="B159" s="1">
        <v>89848</v>
      </c>
      <c r="C159" s="3" t="s">
        <v>3</v>
      </c>
      <c r="D159" s="4" t="s">
        <v>25</v>
      </c>
      <c r="E159" s="100" t="s">
        <v>18</v>
      </c>
      <c r="F159" s="121">
        <v>8</v>
      </c>
      <c r="G159" s="121">
        <v>31.06</v>
      </c>
      <c r="H159" s="105">
        <f t="shared" si="57"/>
        <v>37.756535999999997</v>
      </c>
      <c r="I159" s="106">
        <f>F159*H159</f>
        <v>302.05228799999998</v>
      </c>
      <c r="J159" s="91"/>
    </row>
    <row r="160" spans="1:10" ht="38.25">
      <c r="A160" s="28" t="s">
        <v>479</v>
      </c>
      <c r="B160" s="24">
        <v>94965</v>
      </c>
      <c r="C160" s="3" t="s">
        <v>3</v>
      </c>
      <c r="D160" s="25" t="s">
        <v>23</v>
      </c>
      <c r="E160" s="102" t="s">
        <v>19</v>
      </c>
      <c r="F160" s="121">
        <f>0.05*0.05*3.14*8</f>
        <v>6.2800000000000009E-2</v>
      </c>
      <c r="G160" s="121">
        <v>469.3</v>
      </c>
      <c r="H160" s="105">
        <f t="shared" si="57"/>
        <v>570.48108000000002</v>
      </c>
      <c r="I160" s="106">
        <f>F160*H160</f>
        <v>35.826211824000005</v>
      </c>
      <c r="J160" s="91" t="s">
        <v>844</v>
      </c>
    </row>
    <row r="161" spans="1:10" ht="38.25">
      <c r="A161" s="28" t="s">
        <v>480</v>
      </c>
      <c r="B161" s="24">
        <v>92762</v>
      </c>
      <c r="C161" s="3" t="s">
        <v>3</v>
      </c>
      <c r="D161" s="25" t="s">
        <v>94</v>
      </c>
      <c r="E161" s="102" t="s">
        <v>21</v>
      </c>
      <c r="F161" s="107">
        <f>0.617*2*2*8</f>
        <v>19.744</v>
      </c>
      <c r="G161" s="107">
        <v>11.61</v>
      </c>
      <c r="H161" s="105">
        <f t="shared" si="57"/>
        <v>14.113116</v>
      </c>
      <c r="I161" s="106">
        <f t="shared" ref="I161" si="59">F161*H161</f>
        <v>278.64936230399996</v>
      </c>
      <c r="J161" s="91" t="s">
        <v>845</v>
      </c>
    </row>
    <row r="162" spans="1:10">
      <c r="A162" s="28" t="s">
        <v>481</v>
      </c>
      <c r="B162" s="24" t="s">
        <v>393</v>
      </c>
      <c r="C162" s="3" t="s">
        <v>90</v>
      </c>
      <c r="D162" s="25" t="s">
        <v>394</v>
      </c>
      <c r="E162" s="24" t="s">
        <v>18</v>
      </c>
      <c r="F162" s="26">
        <v>3</v>
      </c>
      <c r="G162" s="26">
        <v>78.400000000000006</v>
      </c>
      <c r="H162" s="27">
        <f t="shared" si="57"/>
        <v>95.30304000000001</v>
      </c>
      <c r="I162" s="6">
        <f t="shared" ref="I162:I163" si="60">F162*H162</f>
        <v>285.90912000000003</v>
      </c>
      <c r="J162" s="91"/>
    </row>
    <row r="163" spans="1:10">
      <c r="A163" s="28" t="s">
        <v>482</v>
      </c>
      <c r="B163" s="24"/>
      <c r="C163" s="3" t="s">
        <v>78</v>
      </c>
      <c r="D163" s="25" t="s">
        <v>395</v>
      </c>
      <c r="E163" s="24" t="s">
        <v>24</v>
      </c>
      <c r="F163" s="26">
        <v>1</v>
      </c>
      <c r="G163" s="26">
        <v>799</v>
      </c>
      <c r="H163" s="27">
        <f t="shared" si="57"/>
        <v>971.26440000000002</v>
      </c>
      <c r="I163" s="6">
        <f t="shared" si="60"/>
        <v>971.26440000000002</v>
      </c>
      <c r="J163" s="91"/>
    </row>
    <row r="164" spans="1:10">
      <c r="A164" s="108" t="s">
        <v>558</v>
      </c>
      <c r="B164" s="109"/>
      <c r="C164" s="110"/>
      <c r="D164" s="111" t="s">
        <v>729</v>
      </c>
      <c r="E164" s="112"/>
      <c r="F164" s="113"/>
      <c r="G164" s="113"/>
      <c r="H164" s="113"/>
      <c r="I164" s="116">
        <f>SUM(I165:I166)</f>
        <v>684.16885439999999</v>
      </c>
      <c r="J164" s="91"/>
    </row>
    <row r="165" spans="1:10" ht="38.25">
      <c r="A165" s="28" t="s">
        <v>559</v>
      </c>
      <c r="B165" s="24">
        <v>2</v>
      </c>
      <c r="C165" s="3" t="s">
        <v>782</v>
      </c>
      <c r="D165" s="175" t="s">
        <v>789</v>
      </c>
      <c r="E165" s="102" t="s">
        <v>538</v>
      </c>
      <c r="F165" s="107">
        <f>0.9*51</f>
        <v>45.9</v>
      </c>
      <c r="G165" s="107">
        <v>10.36</v>
      </c>
      <c r="H165" s="105">
        <f t="shared" ref="H165:H166" si="61">G165*(1+$I$9)</f>
        <v>12.593615999999999</v>
      </c>
      <c r="I165" s="106">
        <f t="shared" ref="I165:I166" si="62">F165*H165</f>
        <v>578.04697439999995</v>
      </c>
      <c r="J165" s="91" t="s">
        <v>852</v>
      </c>
    </row>
    <row r="166" spans="1:10" ht="25.5">
      <c r="A166" s="28" t="s">
        <v>560</v>
      </c>
      <c r="B166" s="24">
        <v>3</v>
      </c>
      <c r="C166" s="3" t="s">
        <v>782</v>
      </c>
      <c r="D166" s="25" t="s">
        <v>799</v>
      </c>
      <c r="E166" s="24" t="s">
        <v>798</v>
      </c>
      <c r="F166" s="26">
        <f>900*0.05</f>
        <v>45</v>
      </c>
      <c r="G166" s="26">
        <v>1.94</v>
      </c>
      <c r="H166" s="27">
        <f t="shared" si="61"/>
        <v>2.3582640000000001</v>
      </c>
      <c r="I166" s="6">
        <f t="shared" si="62"/>
        <v>106.12188</v>
      </c>
      <c r="J166" s="91" t="s">
        <v>853</v>
      </c>
    </row>
    <row r="167" spans="1:10">
      <c r="A167" s="28"/>
      <c r="B167" s="24"/>
      <c r="C167" s="3"/>
      <c r="D167" s="25"/>
      <c r="E167" s="24"/>
      <c r="F167" s="26"/>
      <c r="G167" s="26"/>
      <c r="H167" s="27"/>
      <c r="I167" s="6"/>
      <c r="J167" s="91"/>
    </row>
    <row r="168" spans="1:10">
      <c r="A168" s="94">
        <v>5</v>
      </c>
      <c r="B168" s="95"/>
      <c r="C168" s="96"/>
      <c r="D168" s="97" t="s">
        <v>666</v>
      </c>
      <c r="E168" s="95"/>
      <c r="F168" s="98"/>
      <c r="G168" s="98"/>
      <c r="H168" s="98"/>
      <c r="I168" s="99">
        <f>SUM(I170:I210)/2</f>
        <v>57109.447800818394</v>
      </c>
      <c r="J168" s="91"/>
    </row>
    <row r="169" spans="1:10">
      <c r="A169" s="108" t="s">
        <v>79</v>
      </c>
      <c r="B169" s="112"/>
      <c r="C169" s="114"/>
      <c r="D169" s="111" t="s">
        <v>190</v>
      </c>
      <c r="E169" s="112"/>
      <c r="F169" s="113"/>
      <c r="G169" s="113"/>
      <c r="H169" s="113"/>
      <c r="I169" s="117"/>
      <c r="J169" s="91"/>
    </row>
    <row r="170" spans="1:10">
      <c r="A170" s="108" t="s">
        <v>207</v>
      </c>
      <c r="B170" s="112"/>
      <c r="C170" s="114"/>
      <c r="D170" s="111" t="s">
        <v>208</v>
      </c>
      <c r="E170" s="112"/>
      <c r="F170" s="113"/>
      <c r="G170" s="113"/>
      <c r="H170" s="113"/>
      <c r="I170" s="117">
        <f>SUM(I171:I175)</f>
        <v>2426.8187344799999</v>
      </c>
      <c r="J170" s="91"/>
    </row>
    <row r="171" spans="1:10" ht="38.25">
      <c r="A171" s="1" t="s">
        <v>260</v>
      </c>
      <c r="B171" s="1">
        <v>92411</v>
      </c>
      <c r="C171" s="3" t="s">
        <v>3</v>
      </c>
      <c r="D171" s="2" t="s">
        <v>92</v>
      </c>
      <c r="E171" s="101" t="s">
        <v>20</v>
      </c>
      <c r="F171" s="118">
        <v>4.7</v>
      </c>
      <c r="G171" s="118">
        <v>161.19999999999999</v>
      </c>
      <c r="H171" s="105">
        <f>G171*(1+$I$9)</f>
        <v>195.95471999999998</v>
      </c>
      <c r="I171" s="106">
        <f>F171*H171</f>
        <v>920.98718399999996</v>
      </c>
      <c r="J171" s="91" t="s">
        <v>888</v>
      </c>
    </row>
    <row r="172" spans="1:10" ht="38.25">
      <c r="A172" s="1" t="s">
        <v>261</v>
      </c>
      <c r="B172" s="24">
        <v>92762</v>
      </c>
      <c r="C172" s="3" t="s">
        <v>3</v>
      </c>
      <c r="D172" s="91" t="s">
        <v>94</v>
      </c>
      <c r="E172" s="102" t="s">
        <v>21</v>
      </c>
      <c r="F172" s="118">
        <v>58.31</v>
      </c>
      <c r="G172" s="118">
        <v>11.61</v>
      </c>
      <c r="H172" s="105">
        <f t="shared" ref="H172:H175" si="63">G172*(1+$I$9)</f>
        <v>14.113116</v>
      </c>
      <c r="I172" s="106">
        <f t="shared" ref="I172:I175" si="64">F172*H172</f>
        <v>822.93579396000007</v>
      </c>
      <c r="J172" s="91" t="s">
        <v>888</v>
      </c>
    </row>
    <row r="173" spans="1:10" ht="38.25">
      <c r="A173" s="1" t="s">
        <v>262</v>
      </c>
      <c r="B173" s="1">
        <v>92759</v>
      </c>
      <c r="C173" s="3" t="s">
        <v>3</v>
      </c>
      <c r="D173" s="2" t="s">
        <v>93</v>
      </c>
      <c r="E173" s="102" t="s">
        <v>21</v>
      </c>
      <c r="F173" s="118">
        <v>5.17</v>
      </c>
      <c r="G173" s="118">
        <v>15.21</v>
      </c>
      <c r="H173" s="105">
        <f t="shared" si="63"/>
        <v>18.489276</v>
      </c>
      <c r="I173" s="106">
        <f t="shared" si="64"/>
        <v>95.589556920000007</v>
      </c>
      <c r="J173" s="91" t="s">
        <v>888</v>
      </c>
    </row>
    <row r="174" spans="1:10" ht="38.25">
      <c r="A174" s="1" t="s">
        <v>263</v>
      </c>
      <c r="B174" s="92">
        <v>94965</v>
      </c>
      <c r="C174" s="5" t="s">
        <v>3</v>
      </c>
      <c r="D174" s="93" t="s">
        <v>23</v>
      </c>
      <c r="E174" s="103" t="s">
        <v>19</v>
      </c>
      <c r="F174" s="104">
        <v>0.87</v>
      </c>
      <c r="G174" s="104">
        <v>469.3</v>
      </c>
      <c r="H174" s="105">
        <f t="shared" si="63"/>
        <v>570.48108000000002</v>
      </c>
      <c r="I174" s="106">
        <f t="shared" si="64"/>
        <v>496.31853960000001</v>
      </c>
      <c r="J174" s="91" t="s">
        <v>888</v>
      </c>
    </row>
    <row r="175" spans="1:10">
      <c r="A175" s="1" t="s">
        <v>264</v>
      </c>
      <c r="B175" s="24"/>
      <c r="C175" s="3" t="s">
        <v>78</v>
      </c>
      <c r="D175" s="25" t="s">
        <v>88</v>
      </c>
      <c r="E175" s="24" t="s">
        <v>21</v>
      </c>
      <c r="F175" s="26">
        <f>0.1*15</f>
        <v>1.5</v>
      </c>
      <c r="G175" s="26">
        <v>49.9</v>
      </c>
      <c r="H175" s="105">
        <f t="shared" si="63"/>
        <v>60.658439999999999</v>
      </c>
      <c r="I175" s="106">
        <f t="shared" si="64"/>
        <v>90.987660000000005</v>
      </c>
      <c r="J175" s="91" t="s">
        <v>903</v>
      </c>
    </row>
    <row r="176" spans="1:10">
      <c r="A176" s="108" t="s">
        <v>209</v>
      </c>
      <c r="B176" s="109"/>
      <c r="C176" s="110"/>
      <c r="D176" s="111" t="s">
        <v>170</v>
      </c>
      <c r="E176" s="112"/>
      <c r="F176" s="113"/>
      <c r="G176" s="113"/>
      <c r="H176" s="113"/>
      <c r="I176" s="116">
        <f>SUM(I177:I179)</f>
        <v>9333.133679999999</v>
      </c>
      <c r="J176" s="91"/>
    </row>
    <row r="177" spans="1:10">
      <c r="A177" s="1" t="s">
        <v>210</v>
      </c>
      <c r="B177" s="1" t="s">
        <v>171</v>
      </c>
      <c r="C177" s="3" t="s">
        <v>90</v>
      </c>
      <c r="D177" s="4" t="s">
        <v>174</v>
      </c>
      <c r="E177" s="100" t="s">
        <v>20</v>
      </c>
      <c r="F177" s="118">
        <v>20</v>
      </c>
      <c r="G177" s="118">
        <v>8.3699999999999992</v>
      </c>
      <c r="H177" s="105">
        <f>G177*(1+$I$9)</f>
        <v>10.174572</v>
      </c>
      <c r="I177" s="106">
        <f>F177*H177</f>
        <v>203.49143999999998</v>
      </c>
      <c r="J177" s="91"/>
    </row>
    <row r="178" spans="1:10" ht="25.5">
      <c r="A178" s="1" t="s">
        <v>211</v>
      </c>
      <c r="B178" s="1" t="s">
        <v>172</v>
      </c>
      <c r="C178" s="3" t="s">
        <v>90</v>
      </c>
      <c r="D178" s="4" t="s">
        <v>175</v>
      </c>
      <c r="E178" s="100" t="s">
        <v>20</v>
      </c>
      <c r="F178" s="118">
        <v>20</v>
      </c>
      <c r="G178" s="118">
        <v>27.01</v>
      </c>
      <c r="H178" s="105">
        <f>G178*(1+$I$9)</f>
        <v>32.833356000000002</v>
      </c>
      <c r="I178" s="106">
        <f>F178*H178</f>
        <v>656.66712000000007</v>
      </c>
      <c r="J178" s="91"/>
    </row>
    <row r="179" spans="1:10" ht="25.5">
      <c r="A179" s="1" t="s">
        <v>212</v>
      </c>
      <c r="B179" s="1" t="s">
        <v>173</v>
      </c>
      <c r="C179" s="3" t="s">
        <v>90</v>
      </c>
      <c r="D179" s="4" t="s">
        <v>176</v>
      </c>
      <c r="E179" s="100" t="s">
        <v>20</v>
      </c>
      <c r="F179" s="118">
        <v>20</v>
      </c>
      <c r="G179" s="118">
        <v>348.51</v>
      </c>
      <c r="H179" s="105">
        <f>G179*(1+$I$9)</f>
        <v>423.64875599999999</v>
      </c>
      <c r="I179" s="106">
        <f>F179*H179</f>
        <v>8472.9751199999992</v>
      </c>
      <c r="J179" s="91"/>
    </row>
    <row r="180" spans="1:10">
      <c r="A180" s="108" t="s">
        <v>214</v>
      </c>
      <c r="B180" s="112"/>
      <c r="C180" s="114"/>
      <c r="D180" s="111" t="s">
        <v>213</v>
      </c>
      <c r="E180" s="112"/>
      <c r="F180" s="113"/>
      <c r="G180" s="113"/>
      <c r="H180" s="113"/>
      <c r="I180" s="117"/>
      <c r="J180" s="91"/>
    </row>
    <row r="181" spans="1:10" ht="25.5">
      <c r="A181" s="108" t="s">
        <v>215</v>
      </c>
      <c r="B181" s="112"/>
      <c r="C181" s="114"/>
      <c r="D181" s="111" t="s">
        <v>525</v>
      </c>
      <c r="E181" s="112"/>
      <c r="F181" s="113"/>
      <c r="G181" s="113"/>
      <c r="H181" s="113"/>
      <c r="I181" s="117">
        <f>SUM(I182:I186)</f>
        <v>5691.0036748319999</v>
      </c>
      <c r="J181" s="91"/>
    </row>
    <row r="182" spans="1:10" ht="38.25">
      <c r="A182" s="28" t="s">
        <v>216</v>
      </c>
      <c r="B182" s="1">
        <v>89848</v>
      </c>
      <c r="C182" s="3" t="s">
        <v>3</v>
      </c>
      <c r="D182" s="4" t="s">
        <v>25</v>
      </c>
      <c r="E182" s="100" t="s">
        <v>18</v>
      </c>
      <c r="F182" s="121">
        <v>56</v>
      </c>
      <c r="G182" s="121">
        <v>31.06</v>
      </c>
      <c r="H182" s="105">
        <f t="shared" ref="H182:H186" si="65">G182*(1+$I$9)</f>
        <v>37.756535999999997</v>
      </c>
      <c r="I182" s="106">
        <f>F182*H182</f>
        <v>2114.3660159999999</v>
      </c>
      <c r="J182" s="91"/>
    </row>
    <row r="183" spans="1:10" ht="38.25">
      <c r="A183" s="28" t="s">
        <v>217</v>
      </c>
      <c r="B183" s="24">
        <v>94965</v>
      </c>
      <c r="C183" s="3" t="s">
        <v>3</v>
      </c>
      <c r="D183" s="25" t="s">
        <v>23</v>
      </c>
      <c r="E183" s="102" t="s">
        <v>19</v>
      </c>
      <c r="F183" s="121">
        <f>0.05*0.05*3.14*56</f>
        <v>0.43960000000000005</v>
      </c>
      <c r="G183" s="121">
        <v>469.3</v>
      </c>
      <c r="H183" s="105">
        <f t="shared" si="65"/>
        <v>570.48108000000002</v>
      </c>
      <c r="I183" s="106">
        <f>F183*H183</f>
        <v>250.78348276800003</v>
      </c>
      <c r="J183" s="91" t="s">
        <v>885</v>
      </c>
    </row>
    <row r="184" spans="1:10" ht="51">
      <c r="A184" s="28" t="s">
        <v>218</v>
      </c>
      <c r="B184" s="24">
        <v>92778</v>
      </c>
      <c r="C184" s="3" t="s">
        <v>3</v>
      </c>
      <c r="D184" s="25" t="s">
        <v>22</v>
      </c>
      <c r="E184" s="102" t="s">
        <v>21</v>
      </c>
      <c r="F184" s="107">
        <f>0.617*2*56</f>
        <v>69.103999999999999</v>
      </c>
      <c r="G184" s="107">
        <v>11.61</v>
      </c>
      <c r="H184" s="105">
        <f t="shared" si="65"/>
        <v>14.113116</v>
      </c>
      <c r="I184" s="106">
        <f t="shared" ref="I184:I186" si="66">F184*H184</f>
        <v>975.27276806399993</v>
      </c>
      <c r="J184" s="91" t="s">
        <v>886</v>
      </c>
    </row>
    <row r="185" spans="1:10">
      <c r="A185" s="28" t="s">
        <v>219</v>
      </c>
      <c r="B185" s="24"/>
      <c r="C185" s="3" t="s">
        <v>78</v>
      </c>
      <c r="D185" s="25" t="s">
        <v>88</v>
      </c>
      <c r="E185" s="102" t="s">
        <v>21</v>
      </c>
      <c r="F185" s="107">
        <f>0.05*56*2</f>
        <v>5.6000000000000005</v>
      </c>
      <c r="G185" s="107">
        <v>49.9</v>
      </c>
      <c r="H185" s="105">
        <f t="shared" si="65"/>
        <v>60.658439999999999</v>
      </c>
      <c r="I185" s="106">
        <f t="shared" si="66"/>
        <v>339.68726400000003</v>
      </c>
      <c r="J185" s="91" t="s">
        <v>903</v>
      </c>
    </row>
    <row r="186" spans="1:10" ht="25.5">
      <c r="A186" s="28" t="s">
        <v>220</v>
      </c>
      <c r="B186" s="24" t="s">
        <v>89</v>
      </c>
      <c r="C186" s="3" t="s">
        <v>90</v>
      </c>
      <c r="D186" s="25" t="s">
        <v>91</v>
      </c>
      <c r="E186" s="24" t="s">
        <v>24</v>
      </c>
      <c r="F186" s="107">
        <f>56*2</f>
        <v>112</v>
      </c>
      <c r="G186" s="107">
        <v>14.77</v>
      </c>
      <c r="H186" s="105">
        <f t="shared" si="65"/>
        <v>17.954412000000001</v>
      </c>
      <c r="I186" s="106">
        <f t="shared" si="66"/>
        <v>2010.8941440000001</v>
      </c>
      <c r="J186" s="91" t="s">
        <v>887</v>
      </c>
    </row>
    <row r="187" spans="1:10">
      <c r="A187" s="108" t="s">
        <v>221</v>
      </c>
      <c r="B187" s="112"/>
      <c r="C187" s="114"/>
      <c r="D187" s="111" t="s">
        <v>101</v>
      </c>
      <c r="E187" s="112"/>
      <c r="F187" s="113"/>
      <c r="G187" s="113"/>
      <c r="H187" s="115"/>
      <c r="I187" s="116">
        <f>SUM(I188)</f>
        <v>23080.621512000002</v>
      </c>
      <c r="J187" s="91"/>
    </row>
    <row r="188" spans="1:10" ht="38.25">
      <c r="A188" s="28" t="s">
        <v>217</v>
      </c>
      <c r="B188" s="1">
        <v>92335</v>
      </c>
      <c r="C188" s="3" t="s">
        <v>3</v>
      </c>
      <c r="D188" s="4" t="s">
        <v>26</v>
      </c>
      <c r="E188" s="100" t="s">
        <v>18</v>
      </c>
      <c r="F188" s="118">
        <f>103*2</f>
        <v>206</v>
      </c>
      <c r="G188" s="118">
        <v>92.17</v>
      </c>
      <c r="H188" s="105">
        <f t="shared" ref="H188" si="67">G188*(1+$I$9)</f>
        <v>112.04185200000001</v>
      </c>
      <c r="I188" s="106">
        <f>F188*H188</f>
        <v>23080.621512000002</v>
      </c>
      <c r="J188" s="102" t="s">
        <v>841</v>
      </c>
    </row>
    <row r="189" spans="1:10">
      <c r="A189" s="108" t="s">
        <v>222</v>
      </c>
      <c r="B189" s="109"/>
      <c r="C189" s="110"/>
      <c r="D189" s="111" t="s">
        <v>103</v>
      </c>
      <c r="E189" s="112"/>
      <c r="F189" s="113"/>
      <c r="G189" s="113"/>
      <c r="H189" s="113"/>
      <c r="I189" s="116">
        <f>SUM(I190:I193)</f>
        <v>9038.4309095999997</v>
      </c>
      <c r="J189" s="91"/>
    </row>
    <row r="190" spans="1:10" ht="25.5">
      <c r="A190" s="1" t="s">
        <v>223</v>
      </c>
      <c r="B190" s="24">
        <v>102488</v>
      </c>
      <c r="C190" s="3" t="s">
        <v>3</v>
      </c>
      <c r="D190" s="25" t="s">
        <v>141</v>
      </c>
      <c r="E190" s="102" t="s">
        <v>20</v>
      </c>
      <c r="F190" s="107">
        <f>50*2*2.2</f>
        <v>220.00000000000003</v>
      </c>
      <c r="G190" s="107">
        <v>4.1900000000000004</v>
      </c>
      <c r="H190" s="105">
        <f t="shared" ref="H190:H193" si="68">G190*(1+$I$9)</f>
        <v>5.0933640000000002</v>
      </c>
      <c r="I190" s="106">
        <f t="shared" ref="I190:I193" si="69">F190*H190</f>
        <v>1120.5400800000002</v>
      </c>
      <c r="J190" s="91" t="s">
        <v>889</v>
      </c>
    </row>
    <row r="191" spans="1:10" ht="25.5">
      <c r="A191" s="1" t="s">
        <v>224</v>
      </c>
      <c r="B191" s="24">
        <v>102491</v>
      </c>
      <c r="C191" s="3" t="s">
        <v>3</v>
      </c>
      <c r="D191" s="25" t="s">
        <v>142</v>
      </c>
      <c r="E191" s="102" t="s">
        <v>20</v>
      </c>
      <c r="F191" s="107">
        <f>F190</f>
        <v>220.00000000000003</v>
      </c>
      <c r="G191" s="107">
        <v>21.73</v>
      </c>
      <c r="H191" s="105">
        <f t="shared" si="68"/>
        <v>26.414988000000001</v>
      </c>
      <c r="I191" s="106">
        <f t="shared" si="69"/>
        <v>5811.2973600000014</v>
      </c>
      <c r="J191" s="91" t="s">
        <v>889</v>
      </c>
    </row>
    <row r="192" spans="1:10" ht="38.25">
      <c r="A192" s="1" t="s">
        <v>225</v>
      </c>
      <c r="B192" s="24">
        <v>100722</v>
      </c>
      <c r="C192" s="3" t="s">
        <v>3</v>
      </c>
      <c r="D192" s="25" t="s">
        <v>139</v>
      </c>
      <c r="E192" s="102" t="s">
        <v>20</v>
      </c>
      <c r="F192" s="107">
        <f>50*4*0.157</f>
        <v>31.4</v>
      </c>
      <c r="G192" s="107">
        <v>27.38</v>
      </c>
      <c r="H192" s="105">
        <f t="shared" si="68"/>
        <v>33.283127999999998</v>
      </c>
      <c r="I192" s="106">
        <f t="shared" si="69"/>
        <v>1045.0902191999999</v>
      </c>
      <c r="J192" s="91" t="s">
        <v>890</v>
      </c>
    </row>
    <row r="193" spans="1:10" ht="51">
      <c r="A193" s="1" t="s">
        <v>226</v>
      </c>
      <c r="B193" s="24">
        <v>100750</v>
      </c>
      <c r="C193" s="3" t="s">
        <v>3</v>
      </c>
      <c r="D193" s="25" t="s">
        <v>140</v>
      </c>
      <c r="E193" s="102" t="s">
        <v>20</v>
      </c>
      <c r="F193" s="107">
        <f>F192</f>
        <v>31.4</v>
      </c>
      <c r="G193" s="107">
        <v>27.81</v>
      </c>
      <c r="H193" s="105">
        <f t="shared" si="68"/>
        <v>33.805835999999999</v>
      </c>
      <c r="I193" s="106">
        <f t="shared" si="69"/>
        <v>1061.5032503999998</v>
      </c>
      <c r="J193" s="91" t="s">
        <v>890</v>
      </c>
    </row>
    <row r="194" spans="1:10">
      <c r="A194" s="108" t="s">
        <v>227</v>
      </c>
      <c r="B194" s="109"/>
      <c r="C194" s="110"/>
      <c r="D194" s="111" t="s">
        <v>104</v>
      </c>
      <c r="E194" s="112"/>
      <c r="F194" s="113"/>
      <c r="G194" s="113"/>
      <c r="H194" s="113"/>
      <c r="I194" s="116">
        <f>SUM(I195:I199)</f>
        <v>3154.9357348560006</v>
      </c>
      <c r="J194" s="91"/>
    </row>
    <row r="195" spans="1:10">
      <c r="A195" s="1" t="s">
        <v>228</v>
      </c>
      <c r="B195" s="151" t="s">
        <v>78</v>
      </c>
      <c r="C195" s="3"/>
      <c r="D195" s="25" t="s">
        <v>145</v>
      </c>
      <c r="E195" s="102" t="s">
        <v>24</v>
      </c>
      <c r="F195" s="107">
        <v>1</v>
      </c>
      <c r="G195" s="107">
        <v>650.6</v>
      </c>
      <c r="H195" s="105">
        <f t="shared" ref="H195:H199" si="70">G195*(1+$I$9)</f>
        <v>790.86936000000003</v>
      </c>
      <c r="I195" s="106">
        <f t="shared" ref="I195:I199" si="71">F195*H195</f>
        <v>790.86936000000003</v>
      </c>
      <c r="J195" s="91"/>
    </row>
    <row r="196" spans="1:10" ht="25.5">
      <c r="A196" s="1" t="s">
        <v>229</v>
      </c>
      <c r="B196" s="24">
        <v>14166</v>
      </c>
      <c r="C196" s="24" t="s">
        <v>133</v>
      </c>
      <c r="D196" s="25" t="s">
        <v>155</v>
      </c>
      <c r="E196" s="102" t="s">
        <v>24</v>
      </c>
      <c r="F196" s="107">
        <v>1</v>
      </c>
      <c r="G196" s="107">
        <v>1465.88</v>
      </c>
      <c r="H196" s="105">
        <f t="shared" si="70"/>
        <v>1781.9237280000002</v>
      </c>
      <c r="I196" s="106">
        <f t="shared" si="71"/>
        <v>1781.9237280000002</v>
      </c>
      <c r="J196" s="91"/>
    </row>
    <row r="197" spans="1:10" ht="25.5">
      <c r="A197" s="1" t="s">
        <v>230</v>
      </c>
      <c r="B197" s="24">
        <v>39746</v>
      </c>
      <c r="C197" s="24" t="s">
        <v>133</v>
      </c>
      <c r="D197" s="25" t="s">
        <v>146</v>
      </c>
      <c r="E197" s="102" t="s">
        <v>24</v>
      </c>
      <c r="F197" s="107">
        <v>4</v>
      </c>
      <c r="G197" s="107">
        <v>98.22</v>
      </c>
      <c r="H197" s="105">
        <f t="shared" si="70"/>
        <v>119.396232</v>
      </c>
      <c r="I197" s="106">
        <f t="shared" si="71"/>
        <v>477.58492799999999</v>
      </c>
      <c r="J197" s="91"/>
    </row>
    <row r="198" spans="1:10">
      <c r="A198" s="1" t="s">
        <v>231</v>
      </c>
      <c r="B198" s="24">
        <v>88247</v>
      </c>
      <c r="C198" s="3" t="s">
        <v>3</v>
      </c>
      <c r="D198" s="25" t="s">
        <v>147</v>
      </c>
      <c r="E198" s="102" t="s">
        <v>29</v>
      </c>
      <c r="F198" s="107">
        <v>0.64100000000000001</v>
      </c>
      <c r="G198" s="107">
        <v>27.06</v>
      </c>
      <c r="H198" s="105">
        <f t="shared" si="70"/>
        <v>32.894135999999996</v>
      </c>
      <c r="I198" s="106">
        <f t="shared" si="71"/>
        <v>21.085141175999997</v>
      </c>
      <c r="J198" s="91"/>
    </row>
    <row r="199" spans="1:10">
      <c r="A199" s="1" t="s">
        <v>232</v>
      </c>
      <c r="B199" s="24">
        <v>88264</v>
      </c>
      <c r="C199" s="3" t="s">
        <v>3</v>
      </c>
      <c r="D199" s="25" t="s">
        <v>148</v>
      </c>
      <c r="E199" s="24" t="s">
        <v>29</v>
      </c>
      <c r="F199" s="26">
        <v>2.0840000000000001</v>
      </c>
      <c r="G199" s="26">
        <v>32.950000000000003</v>
      </c>
      <c r="H199" s="27">
        <f t="shared" si="70"/>
        <v>40.054020000000001</v>
      </c>
      <c r="I199" s="6">
        <f t="shared" si="71"/>
        <v>83.472577680000001</v>
      </c>
      <c r="J199" s="91"/>
    </row>
    <row r="200" spans="1:10">
      <c r="A200" s="108" t="s">
        <v>460</v>
      </c>
      <c r="B200" s="109"/>
      <c r="C200" s="110"/>
      <c r="D200" s="111" t="s">
        <v>392</v>
      </c>
      <c r="E200" s="112"/>
      <c r="F200" s="113"/>
      <c r="G200" s="113"/>
      <c r="H200" s="113"/>
      <c r="I200" s="116">
        <f>SUM(I201:I207)</f>
        <v>1955.4673230504</v>
      </c>
      <c r="J200" s="91"/>
    </row>
    <row r="201" spans="1:10" ht="38.25">
      <c r="A201" s="28" t="s">
        <v>461</v>
      </c>
      <c r="B201" s="1">
        <v>94962</v>
      </c>
      <c r="C201" s="3" t="s">
        <v>3</v>
      </c>
      <c r="D201" s="4" t="s">
        <v>518</v>
      </c>
      <c r="E201" s="100" t="s">
        <v>19</v>
      </c>
      <c r="F201" s="121">
        <f>0.15*0.15*3.14*1*2</f>
        <v>0.14130000000000001</v>
      </c>
      <c r="G201" s="121">
        <v>377.58</v>
      </c>
      <c r="H201" s="105">
        <f t="shared" ref="H201:H207" si="72">G201*(1+$I$9)</f>
        <v>458.98624799999999</v>
      </c>
      <c r="I201" s="106">
        <f t="shared" ref="I201:I202" si="73">F201*H201</f>
        <v>64.854756842400008</v>
      </c>
      <c r="J201" s="91"/>
    </row>
    <row r="202" spans="1:10" ht="25.5">
      <c r="A202" s="28" t="s">
        <v>462</v>
      </c>
      <c r="B202" s="1">
        <v>93358</v>
      </c>
      <c r="C202" s="3" t="s">
        <v>3</v>
      </c>
      <c r="D202" s="4" t="s">
        <v>519</v>
      </c>
      <c r="E202" s="100" t="s">
        <v>19</v>
      </c>
      <c r="F202" s="121">
        <v>0.14000000000000001</v>
      </c>
      <c r="G202" s="121">
        <v>99.37</v>
      </c>
      <c r="H202" s="105">
        <f t="shared" si="72"/>
        <v>120.794172</v>
      </c>
      <c r="I202" s="106">
        <f t="shared" si="73"/>
        <v>16.911184080000002</v>
      </c>
      <c r="J202" s="91"/>
    </row>
    <row r="203" spans="1:10" ht="38.25">
      <c r="A203" s="28" t="s">
        <v>463</v>
      </c>
      <c r="B203" s="1">
        <v>89848</v>
      </c>
      <c r="C203" s="3" t="s">
        <v>3</v>
      </c>
      <c r="D203" s="4" t="s">
        <v>25</v>
      </c>
      <c r="E203" s="100" t="s">
        <v>18</v>
      </c>
      <c r="F203" s="121">
        <v>8</v>
      </c>
      <c r="G203" s="121">
        <v>31.06</v>
      </c>
      <c r="H203" s="105">
        <f t="shared" si="72"/>
        <v>37.756535999999997</v>
      </c>
      <c r="I203" s="106">
        <f>F203*H203</f>
        <v>302.05228799999998</v>
      </c>
      <c r="J203" s="91"/>
    </row>
    <row r="204" spans="1:10" ht="38.25">
      <c r="A204" s="28" t="s">
        <v>464</v>
      </c>
      <c r="B204" s="24">
        <v>94965</v>
      </c>
      <c r="C204" s="3" t="s">
        <v>3</v>
      </c>
      <c r="D204" s="25" t="s">
        <v>23</v>
      </c>
      <c r="E204" s="102" t="s">
        <v>19</v>
      </c>
      <c r="F204" s="121">
        <f>0.05*0.05*3.14*8</f>
        <v>6.2800000000000009E-2</v>
      </c>
      <c r="G204" s="121">
        <v>469.3</v>
      </c>
      <c r="H204" s="105">
        <f t="shared" si="72"/>
        <v>570.48108000000002</v>
      </c>
      <c r="I204" s="106">
        <f>F204*H204</f>
        <v>35.826211824000005</v>
      </c>
      <c r="J204" s="91" t="s">
        <v>844</v>
      </c>
    </row>
    <row r="205" spans="1:10" ht="38.25">
      <c r="A205" s="28" t="s">
        <v>465</v>
      </c>
      <c r="B205" s="24">
        <v>92762</v>
      </c>
      <c r="C205" s="3" t="s">
        <v>3</v>
      </c>
      <c r="D205" s="25" t="s">
        <v>94</v>
      </c>
      <c r="E205" s="102" t="s">
        <v>21</v>
      </c>
      <c r="F205" s="107">
        <f>0.617*2*2*8</f>
        <v>19.744</v>
      </c>
      <c r="G205" s="107">
        <v>11.61</v>
      </c>
      <c r="H205" s="105">
        <f t="shared" si="72"/>
        <v>14.113116</v>
      </c>
      <c r="I205" s="106">
        <f t="shared" ref="I205" si="74">F205*H205</f>
        <v>278.64936230399996</v>
      </c>
      <c r="J205" s="91" t="s">
        <v>845</v>
      </c>
    </row>
    <row r="206" spans="1:10">
      <c r="A206" s="28" t="s">
        <v>466</v>
      </c>
      <c r="B206" s="24" t="s">
        <v>393</v>
      </c>
      <c r="C206" s="3" t="s">
        <v>90</v>
      </c>
      <c r="D206" s="25" t="s">
        <v>394</v>
      </c>
      <c r="E206" s="24" t="s">
        <v>18</v>
      </c>
      <c r="F206" s="26">
        <v>3</v>
      </c>
      <c r="G206" s="26">
        <v>78.400000000000006</v>
      </c>
      <c r="H206" s="27">
        <f t="shared" si="72"/>
        <v>95.30304000000001</v>
      </c>
      <c r="I206" s="6">
        <f t="shared" ref="I206:I207" si="75">F206*H206</f>
        <v>285.90912000000003</v>
      </c>
      <c r="J206" s="91"/>
    </row>
    <row r="207" spans="1:10">
      <c r="A207" s="28" t="s">
        <v>467</v>
      </c>
      <c r="B207" s="24"/>
      <c r="C207" s="3" t="s">
        <v>78</v>
      </c>
      <c r="D207" s="25" t="s">
        <v>395</v>
      </c>
      <c r="E207" s="24" t="s">
        <v>24</v>
      </c>
      <c r="F207" s="26">
        <v>1</v>
      </c>
      <c r="G207" s="26">
        <v>799</v>
      </c>
      <c r="H207" s="27">
        <f t="shared" si="72"/>
        <v>971.26440000000002</v>
      </c>
      <c r="I207" s="6">
        <f t="shared" si="75"/>
        <v>971.26440000000002</v>
      </c>
      <c r="J207" s="91"/>
    </row>
    <row r="208" spans="1:10">
      <c r="A208" s="108" t="s">
        <v>561</v>
      </c>
      <c r="B208" s="109"/>
      <c r="C208" s="110"/>
      <c r="D208" s="111" t="s">
        <v>728</v>
      </c>
      <c r="E208" s="112"/>
      <c r="F208" s="113"/>
      <c r="G208" s="113"/>
      <c r="H208" s="113"/>
      <c r="I208" s="116">
        <f>SUM(I209:I210)</f>
        <v>2429.0362319999999</v>
      </c>
      <c r="J208" s="91"/>
    </row>
    <row r="209" spans="1:10" ht="38.25">
      <c r="A209" s="28" t="s">
        <v>562</v>
      </c>
      <c r="B209" s="24">
        <v>2</v>
      </c>
      <c r="C209" s="3" t="s">
        <v>782</v>
      </c>
      <c r="D209" s="175" t="s">
        <v>789</v>
      </c>
      <c r="E209" s="102" t="s">
        <v>538</v>
      </c>
      <c r="F209" s="107">
        <f>4.9*30</f>
        <v>147</v>
      </c>
      <c r="G209" s="107">
        <v>10.36</v>
      </c>
      <c r="H209" s="105">
        <f t="shared" ref="H209:H210" si="76">G209*(1+$I$9)</f>
        <v>12.593615999999999</v>
      </c>
      <c r="I209" s="106">
        <f t="shared" ref="I209:I210" si="77">F209*H209</f>
        <v>1851.2615519999999</v>
      </c>
      <c r="J209" s="91" t="s">
        <v>854</v>
      </c>
    </row>
    <row r="210" spans="1:10" ht="25.5">
      <c r="A210" s="28" t="s">
        <v>563</v>
      </c>
      <c r="B210" s="24">
        <v>3</v>
      </c>
      <c r="C210" s="3" t="s">
        <v>782</v>
      </c>
      <c r="D210" s="25" t="s">
        <v>799</v>
      </c>
      <c r="E210" s="24" t="s">
        <v>798</v>
      </c>
      <c r="F210" s="26">
        <f>4900*0.05</f>
        <v>245</v>
      </c>
      <c r="G210" s="26">
        <v>1.94</v>
      </c>
      <c r="H210" s="27">
        <f t="shared" si="76"/>
        <v>2.3582640000000001</v>
      </c>
      <c r="I210" s="6">
        <f t="shared" si="77"/>
        <v>577.77467999999999</v>
      </c>
      <c r="J210" s="91" t="s">
        <v>855</v>
      </c>
    </row>
    <row r="211" spans="1:10" s="23" customFormat="1">
      <c r="A211" s="123"/>
      <c r="B211" s="123"/>
      <c r="C211" s="123"/>
      <c r="D211" s="123"/>
      <c r="E211" s="29"/>
      <c r="F211" s="123"/>
      <c r="G211" s="123"/>
      <c r="H211" s="123"/>
      <c r="I211" s="124"/>
      <c r="J211" s="91"/>
    </row>
    <row r="212" spans="1:10">
      <c r="A212" s="94">
        <v>6</v>
      </c>
      <c r="B212" s="95"/>
      <c r="C212" s="96"/>
      <c r="D212" s="97" t="s">
        <v>667</v>
      </c>
      <c r="E212" s="95"/>
      <c r="F212" s="98"/>
      <c r="G212" s="98"/>
      <c r="H212" s="98"/>
      <c r="I212" s="99">
        <f>SUM(I214:I244)/2</f>
        <v>16183.566331406406</v>
      </c>
      <c r="J212" s="91"/>
    </row>
    <row r="213" spans="1:10">
      <c r="A213" s="108" t="s">
        <v>233</v>
      </c>
      <c r="B213" s="112"/>
      <c r="C213" s="114"/>
      <c r="D213" s="111" t="s">
        <v>190</v>
      </c>
      <c r="E213" s="112"/>
      <c r="F213" s="113"/>
      <c r="G213" s="113"/>
      <c r="H213" s="113"/>
      <c r="I213" s="117"/>
      <c r="J213" s="91"/>
    </row>
    <row r="214" spans="1:10">
      <c r="A214" s="108" t="s">
        <v>234</v>
      </c>
      <c r="B214" s="112"/>
      <c r="C214" s="114"/>
      <c r="D214" s="111" t="s">
        <v>213</v>
      </c>
      <c r="E214" s="112"/>
      <c r="F214" s="113"/>
      <c r="G214" s="113"/>
      <c r="H214" s="113"/>
      <c r="I214" s="117"/>
      <c r="J214" s="91"/>
    </row>
    <row r="215" spans="1:10" ht="25.5">
      <c r="A215" s="108" t="s">
        <v>235</v>
      </c>
      <c r="B215" s="112"/>
      <c r="C215" s="114"/>
      <c r="D215" s="111" t="s">
        <v>526</v>
      </c>
      <c r="E215" s="112"/>
      <c r="F215" s="113"/>
      <c r="G215" s="113"/>
      <c r="H215" s="113"/>
      <c r="I215" s="117">
        <f>SUM(I216:I220)</f>
        <v>1016.25065622</v>
      </c>
      <c r="J215" s="91"/>
    </row>
    <row r="216" spans="1:10" ht="38.25">
      <c r="A216" s="28" t="s">
        <v>236</v>
      </c>
      <c r="B216" s="1">
        <v>89848</v>
      </c>
      <c r="C216" s="3" t="s">
        <v>3</v>
      </c>
      <c r="D216" s="4" t="s">
        <v>25</v>
      </c>
      <c r="E216" s="100" t="s">
        <v>18</v>
      </c>
      <c r="F216" s="121">
        <v>10</v>
      </c>
      <c r="G216" s="121">
        <v>31.06</v>
      </c>
      <c r="H216" s="105">
        <f t="shared" ref="H216:H220" si="78">G216*(1+$I$9)</f>
        <v>37.756535999999997</v>
      </c>
      <c r="I216" s="106">
        <f>F216*H216</f>
        <v>377.56535999999994</v>
      </c>
      <c r="J216" s="91"/>
    </row>
    <row r="217" spans="1:10" ht="38.25">
      <c r="A217" s="28" t="s">
        <v>237</v>
      </c>
      <c r="B217" s="24">
        <v>94965</v>
      </c>
      <c r="C217" s="3" t="s">
        <v>3</v>
      </c>
      <c r="D217" s="25" t="s">
        <v>23</v>
      </c>
      <c r="E217" s="102" t="s">
        <v>19</v>
      </c>
      <c r="F217" s="121">
        <f>0.05*0.05*3.14*10</f>
        <v>7.8500000000000014E-2</v>
      </c>
      <c r="G217" s="121">
        <v>469.3</v>
      </c>
      <c r="H217" s="105">
        <f t="shared" si="78"/>
        <v>570.48108000000002</v>
      </c>
      <c r="I217" s="106">
        <f>F217*H217</f>
        <v>44.782764780000008</v>
      </c>
      <c r="J217" s="91" t="s">
        <v>891</v>
      </c>
    </row>
    <row r="218" spans="1:10" ht="51">
      <c r="A218" s="28" t="s">
        <v>238</v>
      </c>
      <c r="B218" s="24">
        <v>92778</v>
      </c>
      <c r="C218" s="3" t="s">
        <v>3</v>
      </c>
      <c r="D218" s="25" t="s">
        <v>22</v>
      </c>
      <c r="E218" s="102" t="s">
        <v>21</v>
      </c>
      <c r="F218" s="107">
        <f>0.617*2*10</f>
        <v>12.34</v>
      </c>
      <c r="G218" s="107">
        <v>11.61</v>
      </c>
      <c r="H218" s="105">
        <f t="shared" si="78"/>
        <v>14.113116</v>
      </c>
      <c r="I218" s="106">
        <f t="shared" ref="I218:I220" si="79">F218*H218</f>
        <v>174.15585143999999</v>
      </c>
      <c r="J218" s="91" t="s">
        <v>892</v>
      </c>
    </row>
    <row r="219" spans="1:10">
      <c r="A219" s="28" t="s">
        <v>239</v>
      </c>
      <c r="B219" s="24"/>
      <c r="C219" s="3" t="s">
        <v>78</v>
      </c>
      <c r="D219" s="25" t="s">
        <v>88</v>
      </c>
      <c r="E219" s="102" t="s">
        <v>21</v>
      </c>
      <c r="F219" s="107">
        <f>0.05*20</f>
        <v>1</v>
      </c>
      <c r="G219" s="107">
        <v>49.9</v>
      </c>
      <c r="H219" s="105">
        <f t="shared" si="78"/>
        <v>60.658439999999999</v>
      </c>
      <c r="I219" s="106">
        <f t="shared" si="79"/>
        <v>60.658439999999999</v>
      </c>
      <c r="J219" s="91" t="s">
        <v>903</v>
      </c>
    </row>
    <row r="220" spans="1:10" ht="25.5">
      <c r="A220" s="28" t="s">
        <v>240</v>
      </c>
      <c r="B220" s="24" t="s">
        <v>89</v>
      </c>
      <c r="C220" s="3" t="s">
        <v>90</v>
      </c>
      <c r="D220" s="25" t="s">
        <v>91</v>
      </c>
      <c r="E220" s="24" t="s">
        <v>24</v>
      </c>
      <c r="F220" s="107">
        <v>20</v>
      </c>
      <c r="G220" s="107">
        <v>14.77</v>
      </c>
      <c r="H220" s="105">
        <f t="shared" si="78"/>
        <v>17.954412000000001</v>
      </c>
      <c r="I220" s="106">
        <f t="shared" si="79"/>
        <v>359.08824000000004</v>
      </c>
      <c r="J220" s="91" t="s">
        <v>893</v>
      </c>
    </row>
    <row r="221" spans="1:10">
      <c r="A221" s="108" t="s">
        <v>241</v>
      </c>
      <c r="B221" s="112"/>
      <c r="C221" s="114"/>
      <c r="D221" s="111" t="s">
        <v>101</v>
      </c>
      <c r="E221" s="112"/>
      <c r="F221" s="113"/>
      <c r="G221" s="113"/>
      <c r="H221" s="115"/>
      <c r="I221" s="116">
        <f>SUM(I222)</f>
        <v>3361.2555600000001</v>
      </c>
      <c r="J221" s="91"/>
    </row>
    <row r="222" spans="1:10" ht="38.25">
      <c r="A222" s="28" t="s">
        <v>242</v>
      </c>
      <c r="B222" s="1">
        <v>92335</v>
      </c>
      <c r="C222" s="3" t="s">
        <v>3</v>
      </c>
      <c r="D222" s="4" t="s">
        <v>26</v>
      </c>
      <c r="E222" s="100" t="s">
        <v>18</v>
      </c>
      <c r="F222" s="118">
        <v>30</v>
      </c>
      <c r="G222" s="118">
        <v>92.17</v>
      </c>
      <c r="H222" s="105">
        <f t="shared" ref="H222" si="80">G222*(1+$I$9)</f>
        <v>112.04185200000001</v>
      </c>
      <c r="I222" s="106">
        <f>F222*H222</f>
        <v>3361.2555600000001</v>
      </c>
      <c r="J222" s="102" t="s">
        <v>841</v>
      </c>
    </row>
    <row r="223" spans="1:10">
      <c r="A223" s="108" t="s">
        <v>243</v>
      </c>
      <c r="B223" s="109"/>
      <c r="C223" s="110"/>
      <c r="D223" s="111" t="s">
        <v>103</v>
      </c>
      <c r="E223" s="112"/>
      <c r="F223" s="113"/>
      <c r="G223" s="113"/>
      <c r="H223" s="113"/>
      <c r="I223" s="116">
        <f>SUM(I224:I227)</f>
        <v>6017.67317568</v>
      </c>
      <c r="J223" s="91"/>
    </row>
    <row r="224" spans="1:10" ht="25.5">
      <c r="A224" s="1" t="s">
        <v>244</v>
      </c>
      <c r="B224" s="24">
        <v>102488</v>
      </c>
      <c r="C224" s="3" t="s">
        <v>3</v>
      </c>
      <c r="D224" s="25" t="s">
        <v>141</v>
      </c>
      <c r="E224" s="102" t="s">
        <v>20</v>
      </c>
      <c r="F224" s="107">
        <f>62.5*2.2</f>
        <v>137.5</v>
      </c>
      <c r="G224" s="107">
        <v>4.1900000000000004</v>
      </c>
      <c r="H224" s="105">
        <f t="shared" ref="H224:H227" si="81">G224*(1+$I$9)</f>
        <v>5.0933640000000002</v>
      </c>
      <c r="I224" s="106">
        <f t="shared" ref="I224:I227" si="82">F224*H224</f>
        <v>700.33755000000008</v>
      </c>
      <c r="J224" s="91" t="s">
        <v>894</v>
      </c>
    </row>
    <row r="225" spans="1:10" ht="25.5">
      <c r="A225" s="1" t="s">
        <v>245</v>
      </c>
      <c r="B225" s="24">
        <v>102491</v>
      </c>
      <c r="C225" s="3" t="s">
        <v>3</v>
      </c>
      <c r="D225" s="25" t="s">
        <v>142</v>
      </c>
      <c r="E225" s="102" t="s">
        <v>20</v>
      </c>
      <c r="F225" s="107">
        <f>F224</f>
        <v>137.5</v>
      </c>
      <c r="G225" s="107">
        <v>21.73</v>
      </c>
      <c r="H225" s="105">
        <f t="shared" si="81"/>
        <v>26.414988000000001</v>
      </c>
      <c r="I225" s="106">
        <f t="shared" si="82"/>
        <v>3632.0608500000003</v>
      </c>
      <c r="J225" s="91" t="s">
        <v>894</v>
      </c>
    </row>
    <row r="226" spans="1:10" ht="38.25">
      <c r="A226" s="1" t="s">
        <v>246</v>
      </c>
      <c r="B226" s="24">
        <v>100722</v>
      </c>
      <c r="C226" s="3" t="s">
        <v>3</v>
      </c>
      <c r="D226" s="25" t="s">
        <v>139</v>
      </c>
      <c r="E226" s="102" t="s">
        <v>20</v>
      </c>
      <c r="F226" s="107">
        <f>40*4*0.157</f>
        <v>25.12</v>
      </c>
      <c r="G226" s="107">
        <v>27.38</v>
      </c>
      <c r="H226" s="105">
        <f t="shared" si="81"/>
        <v>33.283127999999998</v>
      </c>
      <c r="I226" s="106">
        <f t="shared" si="82"/>
        <v>836.07217535999996</v>
      </c>
      <c r="J226" s="91" t="s">
        <v>895</v>
      </c>
    </row>
    <row r="227" spans="1:10" ht="51">
      <c r="A227" s="1" t="s">
        <v>247</v>
      </c>
      <c r="B227" s="24">
        <v>100750</v>
      </c>
      <c r="C227" s="3" t="s">
        <v>3</v>
      </c>
      <c r="D227" s="25" t="s">
        <v>140</v>
      </c>
      <c r="E227" s="102" t="s">
        <v>20</v>
      </c>
      <c r="F227" s="107">
        <f>F226</f>
        <v>25.12</v>
      </c>
      <c r="G227" s="107">
        <v>27.81</v>
      </c>
      <c r="H227" s="105">
        <f t="shared" si="81"/>
        <v>33.805835999999999</v>
      </c>
      <c r="I227" s="106">
        <f t="shared" si="82"/>
        <v>849.20260031999999</v>
      </c>
      <c r="J227" s="91" t="s">
        <v>895</v>
      </c>
    </row>
    <row r="228" spans="1:10">
      <c r="A228" s="108" t="s">
        <v>248</v>
      </c>
      <c r="B228" s="109"/>
      <c r="C228" s="110"/>
      <c r="D228" s="111" t="s">
        <v>104</v>
      </c>
      <c r="E228" s="112"/>
      <c r="F228" s="113"/>
      <c r="G228" s="113"/>
      <c r="H228" s="113"/>
      <c r="I228" s="116">
        <f>SUM(I229:I233)</f>
        <v>3154.9357348560006</v>
      </c>
      <c r="J228" s="91"/>
    </row>
    <row r="229" spans="1:10">
      <c r="A229" s="1" t="s">
        <v>249</v>
      </c>
      <c r="B229" s="151" t="s">
        <v>78</v>
      </c>
      <c r="C229" s="3"/>
      <c r="D229" s="25" t="s">
        <v>145</v>
      </c>
      <c r="E229" s="102" t="s">
        <v>24</v>
      </c>
      <c r="F229" s="107">
        <v>1</v>
      </c>
      <c r="G229" s="107">
        <v>650.6</v>
      </c>
      <c r="H229" s="105">
        <f t="shared" ref="H229:H233" si="83">G229*(1+$I$9)</f>
        <v>790.86936000000003</v>
      </c>
      <c r="I229" s="106">
        <f t="shared" ref="I229:I233" si="84">F229*H229</f>
        <v>790.86936000000003</v>
      </c>
      <c r="J229" s="91"/>
    </row>
    <row r="230" spans="1:10" ht="25.5">
      <c r="A230" s="1" t="s">
        <v>250</v>
      </c>
      <c r="B230" s="24">
        <v>14166</v>
      </c>
      <c r="C230" s="24" t="s">
        <v>133</v>
      </c>
      <c r="D230" s="25" t="s">
        <v>155</v>
      </c>
      <c r="E230" s="102" t="s">
        <v>24</v>
      </c>
      <c r="F230" s="107">
        <v>1</v>
      </c>
      <c r="G230" s="107">
        <v>1465.88</v>
      </c>
      <c r="H230" s="105">
        <f t="shared" si="83"/>
        <v>1781.9237280000002</v>
      </c>
      <c r="I230" s="106">
        <f t="shared" si="84"/>
        <v>1781.9237280000002</v>
      </c>
      <c r="J230" s="91"/>
    </row>
    <row r="231" spans="1:10" ht="25.5">
      <c r="A231" s="1" t="s">
        <v>251</v>
      </c>
      <c r="B231" s="24">
        <v>39746</v>
      </c>
      <c r="C231" s="24" t="s">
        <v>133</v>
      </c>
      <c r="D231" s="25" t="s">
        <v>146</v>
      </c>
      <c r="E231" s="102" t="s">
        <v>24</v>
      </c>
      <c r="F231" s="107">
        <v>4</v>
      </c>
      <c r="G231" s="107">
        <v>98.22</v>
      </c>
      <c r="H231" s="105">
        <f t="shared" si="83"/>
        <v>119.396232</v>
      </c>
      <c r="I231" s="106">
        <f t="shared" si="84"/>
        <v>477.58492799999999</v>
      </c>
      <c r="J231" s="91"/>
    </row>
    <row r="232" spans="1:10">
      <c r="A232" s="1" t="s">
        <v>252</v>
      </c>
      <c r="B232" s="24">
        <v>88247</v>
      </c>
      <c r="C232" s="3" t="s">
        <v>3</v>
      </c>
      <c r="D232" s="25" t="s">
        <v>147</v>
      </c>
      <c r="E232" s="102" t="s">
        <v>29</v>
      </c>
      <c r="F232" s="107">
        <v>0.64100000000000001</v>
      </c>
      <c r="G232" s="107">
        <v>27.06</v>
      </c>
      <c r="H232" s="105">
        <f t="shared" si="83"/>
        <v>32.894135999999996</v>
      </c>
      <c r="I232" s="106">
        <f t="shared" si="84"/>
        <v>21.085141175999997</v>
      </c>
      <c r="J232" s="91"/>
    </row>
    <row r="233" spans="1:10">
      <c r="A233" s="1" t="s">
        <v>253</v>
      </c>
      <c r="B233" s="24">
        <v>88264</v>
      </c>
      <c r="C233" s="3" t="s">
        <v>3</v>
      </c>
      <c r="D233" s="25" t="s">
        <v>148</v>
      </c>
      <c r="E233" s="24" t="s">
        <v>29</v>
      </c>
      <c r="F233" s="26">
        <v>2.0840000000000001</v>
      </c>
      <c r="G233" s="26">
        <v>32.950000000000003</v>
      </c>
      <c r="H233" s="27">
        <f t="shared" si="83"/>
        <v>40.054020000000001</v>
      </c>
      <c r="I233" s="6">
        <f t="shared" si="84"/>
        <v>83.472577680000001</v>
      </c>
      <c r="J233" s="91"/>
    </row>
    <row r="234" spans="1:10">
      <c r="A234" s="108" t="s">
        <v>452</v>
      </c>
      <c r="B234" s="109"/>
      <c r="C234" s="110"/>
      <c r="D234" s="111" t="s">
        <v>392</v>
      </c>
      <c r="E234" s="112"/>
      <c r="F234" s="113"/>
      <c r="G234" s="113"/>
      <c r="H234" s="113"/>
      <c r="I234" s="116">
        <f>SUM(I235:I241)</f>
        <v>1955.4673230504</v>
      </c>
      <c r="J234" s="91"/>
    </row>
    <row r="235" spans="1:10" ht="38.25">
      <c r="A235" s="28" t="s">
        <v>453</v>
      </c>
      <c r="B235" s="1">
        <v>94962</v>
      </c>
      <c r="C235" s="3" t="s">
        <v>3</v>
      </c>
      <c r="D235" s="4" t="s">
        <v>518</v>
      </c>
      <c r="E235" s="100" t="s">
        <v>19</v>
      </c>
      <c r="F235" s="121">
        <f>0.15*0.15*3.14*1*2</f>
        <v>0.14130000000000001</v>
      </c>
      <c r="G235" s="121">
        <v>377.58</v>
      </c>
      <c r="H235" s="105">
        <f t="shared" ref="H235:H241" si="85">G235*(1+$I$9)</f>
        <v>458.98624799999999</v>
      </c>
      <c r="I235" s="106">
        <f t="shared" ref="I235:I236" si="86">F235*H235</f>
        <v>64.854756842400008</v>
      </c>
      <c r="J235" s="91"/>
    </row>
    <row r="236" spans="1:10" ht="25.5">
      <c r="A236" s="28" t="s">
        <v>454</v>
      </c>
      <c r="B236" s="1">
        <v>93358</v>
      </c>
      <c r="C236" s="3" t="s">
        <v>3</v>
      </c>
      <c r="D236" s="4" t="s">
        <v>519</v>
      </c>
      <c r="E236" s="100" t="s">
        <v>19</v>
      </c>
      <c r="F236" s="121">
        <v>0.14000000000000001</v>
      </c>
      <c r="G236" s="121">
        <v>99.37</v>
      </c>
      <c r="H236" s="105">
        <f t="shared" si="85"/>
        <v>120.794172</v>
      </c>
      <c r="I236" s="106">
        <f t="shared" si="86"/>
        <v>16.911184080000002</v>
      </c>
      <c r="J236" s="91"/>
    </row>
    <row r="237" spans="1:10" ht="38.25">
      <c r="A237" s="28" t="s">
        <v>455</v>
      </c>
      <c r="B237" s="1">
        <v>89848</v>
      </c>
      <c r="C237" s="3" t="s">
        <v>3</v>
      </c>
      <c r="D237" s="4" t="s">
        <v>25</v>
      </c>
      <c r="E237" s="100" t="s">
        <v>18</v>
      </c>
      <c r="F237" s="121">
        <v>8</v>
      </c>
      <c r="G237" s="121">
        <v>31.06</v>
      </c>
      <c r="H237" s="105">
        <f t="shared" si="85"/>
        <v>37.756535999999997</v>
      </c>
      <c r="I237" s="106">
        <f>F237*H237</f>
        <v>302.05228799999998</v>
      </c>
      <c r="J237" s="91"/>
    </row>
    <row r="238" spans="1:10" ht="38.25">
      <c r="A238" s="28" t="s">
        <v>456</v>
      </c>
      <c r="B238" s="24">
        <v>94965</v>
      </c>
      <c r="C238" s="3" t="s">
        <v>3</v>
      </c>
      <c r="D238" s="25" t="s">
        <v>23</v>
      </c>
      <c r="E238" s="102" t="s">
        <v>19</v>
      </c>
      <c r="F238" s="121">
        <f>0.05*0.05*3.14*8</f>
        <v>6.2800000000000009E-2</v>
      </c>
      <c r="G238" s="121">
        <v>469.3</v>
      </c>
      <c r="H238" s="105">
        <f t="shared" si="85"/>
        <v>570.48108000000002</v>
      </c>
      <c r="I238" s="106">
        <f>F238*H238</f>
        <v>35.826211824000005</v>
      </c>
      <c r="J238" s="91" t="s">
        <v>844</v>
      </c>
    </row>
    <row r="239" spans="1:10" ht="38.25">
      <c r="A239" s="28" t="s">
        <v>457</v>
      </c>
      <c r="B239" s="24">
        <v>92762</v>
      </c>
      <c r="C239" s="3" t="s">
        <v>3</v>
      </c>
      <c r="D239" s="25" t="s">
        <v>94</v>
      </c>
      <c r="E239" s="102" t="s">
        <v>21</v>
      </c>
      <c r="F239" s="107">
        <f>0.617*2*2*8</f>
        <v>19.744</v>
      </c>
      <c r="G239" s="107">
        <v>11.61</v>
      </c>
      <c r="H239" s="105">
        <f t="shared" si="85"/>
        <v>14.113116</v>
      </c>
      <c r="I239" s="106">
        <f t="shared" ref="I239" si="87">F239*H239</f>
        <v>278.64936230399996</v>
      </c>
      <c r="J239" s="91" t="s">
        <v>845</v>
      </c>
    </row>
    <row r="240" spans="1:10">
      <c r="A240" s="28" t="s">
        <v>458</v>
      </c>
      <c r="B240" s="24" t="s">
        <v>393</v>
      </c>
      <c r="C240" s="3" t="s">
        <v>90</v>
      </c>
      <c r="D240" s="25" t="s">
        <v>394</v>
      </c>
      <c r="E240" s="24" t="s">
        <v>18</v>
      </c>
      <c r="F240" s="26">
        <v>3</v>
      </c>
      <c r="G240" s="26">
        <v>78.400000000000006</v>
      </c>
      <c r="H240" s="27">
        <f t="shared" si="85"/>
        <v>95.30304000000001</v>
      </c>
      <c r="I240" s="6">
        <f t="shared" ref="I240:I241" si="88">F240*H240</f>
        <v>285.90912000000003</v>
      </c>
      <c r="J240" s="91"/>
    </row>
    <row r="241" spans="1:10">
      <c r="A241" s="28" t="s">
        <v>459</v>
      </c>
      <c r="B241" s="24"/>
      <c r="C241" s="3" t="s">
        <v>78</v>
      </c>
      <c r="D241" s="25" t="s">
        <v>395</v>
      </c>
      <c r="E241" s="24" t="s">
        <v>24</v>
      </c>
      <c r="F241" s="26">
        <v>1</v>
      </c>
      <c r="G241" s="26">
        <v>799</v>
      </c>
      <c r="H241" s="27">
        <f t="shared" si="85"/>
        <v>971.26440000000002</v>
      </c>
      <c r="I241" s="6">
        <f t="shared" si="88"/>
        <v>971.26440000000002</v>
      </c>
      <c r="J241" s="91"/>
    </row>
    <row r="242" spans="1:10" ht="13.5" customHeight="1">
      <c r="A242" s="108" t="s">
        <v>564</v>
      </c>
      <c r="B242" s="109"/>
      <c r="C242" s="110"/>
      <c r="D242" s="111" t="s">
        <v>727</v>
      </c>
      <c r="E242" s="112"/>
      <c r="F242" s="113"/>
      <c r="G242" s="113"/>
      <c r="H242" s="113"/>
      <c r="I242" s="116">
        <f>SUM(I243:I244)</f>
        <v>677.98388160000002</v>
      </c>
      <c r="J242" s="91"/>
    </row>
    <row r="243" spans="1:10" ht="38.25">
      <c r="A243" s="28" t="s">
        <v>565</v>
      </c>
      <c r="B243" s="24">
        <v>2</v>
      </c>
      <c r="C243" s="3" t="s">
        <v>782</v>
      </c>
      <c r="D243" s="175" t="s">
        <v>789</v>
      </c>
      <c r="E243" s="102" t="s">
        <v>538</v>
      </c>
      <c r="F243" s="107">
        <f>1.2*35.5</f>
        <v>42.6</v>
      </c>
      <c r="G243" s="107">
        <v>10.36</v>
      </c>
      <c r="H243" s="105">
        <f t="shared" ref="H243:H244" si="89">G243*(1+$I$9)</f>
        <v>12.593615999999999</v>
      </c>
      <c r="I243" s="106">
        <f t="shared" ref="I243:I244" si="90">F243*H243</f>
        <v>536.48804159999997</v>
      </c>
      <c r="J243" s="91" t="s">
        <v>856</v>
      </c>
    </row>
    <row r="244" spans="1:10" ht="25.5">
      <c r="A244" s="28" t="s">
        <v>566</v>
      </c>
      <c r="B244" s="24">
        <v>3</v>
      </c>
      <c r="C244" s="3" t="s">
        <v>782</v>
      </c>
      <c r="D244" s="25" t="s">
        <v>799</v>
      </c>
      <c r="E244" s="24" t="s">
        <v>798</v>
      </c>
      <c r="F244" s="26">
        <f>1200*0.05</f>
        <v>60</v>
      </c>
      <c r="G244" s="26">
        <v>1.94</v>
      </c>
      <c r="H244" s="27">
        <f t="shared" si="89"/>
        <v>2.3582640000000001</v>
      </c>
      <c r="I244" s="6">
        <f t="shared" si="90"/>
        <v>141.49584000000002</v>
      </c>
      <c r="J244" s="91" t="s">
        <v>857</v>
      </c>
    </row>
    <row r="245" spans="1:10">
      <c r="A245" s="1"/>
      <c r="B245" s="24"/>
      <c r="C245" s="3"/>
      <c r="D245" s="25"/>
      <c r="E245" s="24"/>
      <c r="F245" s="26"/>
      <c r="G245" s="26"/>
      <c r="H245" s="27"/>
      <c r="I245" s="6"/>
      <c r="J245" s="91"/>
    </row>
    <row r="246" spans="1:10">
      <c r="A246" s="94">
        <v>7</v>
      </c>
      <c r="B246" s="95"/>
      <c r="C246" s="96"/>
      <c r="D246" s="97" t="s">
        <v>668</v>
      </c>
      <c r="E246" s="95"/>
      <c r="F246" s="98"/>
      <c r="G246" s="98"/>
      <c r="H246" s="98"/>
      <c r="I246" s="99">
        <f>SUM(I248:I292)/2</f>
        <v>33768.010392392396</v>
      </c>
      <c r="J246" s="91"/>
    </row>
    <row r="247" spans="1:10">
      <c r="A247" s="108" t="s">
        <v>258</v>
      </c>
      <c r="B247" s="112"/>
      <c r="C247" s="114"/>
      <c r="D247" s="111" t="s">
        <v>190</v>
      </c>
      <c r="E247" s="112"/>
      <c r="F247" s="113"/>
      <c r="G247" s="113"/>
      <c r="H247" s="113"/>
      <c r="I247" s="117"/>
      <c r="J247" s="91"/>
    </row>
    <row r="248" spans="1:10">
      <c r="A248" s="108" t="s">
        <v>259</v>
      </c>
      <c r="B248" s="112"/>
      <c r="C248" s="114"/>
      <c r="D248" s="111" t="s">
        <v>254</v>
      </c>
      <c r="E248" s="112"/>
      <c r="F248" s="113"/>
      <c r="G248" s="113"/>
      <c r="H248" s="113"/>
      <c r="I248" s="117">
        <f>SUM(I249:I252)</f>
        <v>1557.1197809999996</v>
      </c>
      <c r="J248" s="91"/>
    </row>
    <row r="249" spans="1:10" ht="38.25">
      <c r="A249" s="1" t="s">
        <v>265</v>
      </c>
      <c r="B249" s="1">
        <v>92411</v>
      </c>
      <c r="C249" s="3" t="s">
        <v>3</v>
      </c>
      <c r="D249" s="2" t="s">
        <v>92</v>
      </c>
      <c r="E249" s="101" t="s">
        <v>20</v>
      </c>
      <c r="F249" s="118">
        <v>4.26</v>
      </c>
      <c r="G249" s="118">
        <v>161.19999999999999</v>
      </c>
      <c r="H249" s="105">
        <f t="shared" ref="H249:H252" si="91">G249*(1+$I$9)</f>
        <v>195.95471999999998</v>
      </c>
      <c r="I249" s="106">
        <f>F249*H249</f>
        <v>834.76710719999983</v>
      </c>
      <c r="J249" s="91" t="s">
        <v>888</v>
      </c>
    </row>
    <row r="250" spans="1:10" ht="38.25">
      <c r="A250" s="1" t="s">
        <v>266</v>
      </c>
      <c r="B250" s="24">
        <v>92762</v>
      </c>
      <c r="C250" s="3" t="s">
        <v>3</v>
      </c>
      <c r="D250" s="91" t="s">
        <v>94</v>
      </c>
      <c r="E250" s="102" t="s">
        <v>21</v>
      </c>
      <c r="F250" s="118">
        <v>33.950000000000003</v>
      </c>
      <c r="G250" s="118">
        <v>11.61</v>
      </c>
      <c r="H250" s="105">
        <f t="shared" si="91"/>
        <v>14.113116</v>
      </c>
      <c r="I250" s="106">
        <f t="shared" ref="I250:I252" si="92">F250*H250</f>
        <v>479.14028820000004</v>
      </c>
      <c r="J250" s="91" t="s">
        <v>888</v>
      </c>
    </row>
    <row r="251" spans="1:10" ht="38.25">
      <c r="A251" s="1" t="s">
        <v>267</v>
      </c>
      <c r="B251" s="92">
        <v>94965</v>
      </c>
      <c r="C251" s="5" t="s">
        <v>3</v>
      </c>
      <c r="D251" s="93" t="s">
        <v>23</v>
      </c>
      <c r="E251" s="103" t="s">
        <v>19</v>
      </c>
      <c r="F251" s="104">
        <v>0.32</v>
      </c>
      <c r="G251" s="104">
        <v>469.3</v>
      </c>
      <c r="H251" s="105">
        <f t="shared" si="91"/>
        <v>570.48108000000002</v>
      </c>
      <c r="I251" s="106">
        <f t="shared" si="92"/>
        <v>182.55394560000002</v>
      </c>
      <c r="J251" s="91" t="s">
        <v>888</v>
      </c>
    </row>
    <row r="252" spans="1:10">
      <c r="A252" s="1" t="s">
        <v>268</v>
      </c>
      <c r="B252" s="24"/>
      <c r="C252" s="3" t="s">
        <v>78</v>
      </c>
      <c r="D252" s="25" t="s">
        <v>88</v>
      </c>
      <c r="E252" s="24" t="s">
        <v>21</v>
      </c>
      <c r="F252" s="26">
        <v>1</v>
      </c>
      <c r="G252" s="26">
        <v>49.9</v>
      </c>
      <c r="H252" s="105">
        <f t="shared" si="91"/>
        <v>60.658439999999999</v>
      </c>
      <c r="I252" s="106">
        <f t="shared" si="92"/>
        <v>60.658439999999999</v>
      </c>
      <c r="J252" s="91" t="s">
        <v>903</v>
      </c>
    </row>
    <row r="253" spans="1:10">
      <c r="A253" s="108" t="s">
        <v>269</v>
      </c>
      <c r="B253" s="109"/>
      <c r="C253" s="110"/>
      <c r="D253" s="111" t="s">
        <v>170</v>
      </c>
      <c r="E253" s="112"/>
      <c r="F253" s="113"/>
      <c r="G253" s="113"/>
      <c r="H253" s="113"/>
      <c r="I253" s="116">
        <f>SUM(I254:I256)</f>
        <v>2333.2834199999998</v>
      </c>
      <c r="J253" s="91"/>
    </row>
    <row r="254" spans="1:10">
      <c r="A254" s="1" t="s">
        <v>270</v>
      </c>
      <c r="B254" s="1" t="s">
        <v>171</v>
      </c>
      <c r="C254" s="3" t="s">
        <v>90</v>
      </c>
      <c r="D254" s="4" t="s">
        <v>174</v>
      </c>
      <c r="E254" s="100" t="s">
        <v>20</v>
      </c>
      <c r="F254" s="118">
        <v>5</v>
      </c>
      <c r="G254" s="118">
        <v>8.3699999999999992</v>
      </c>
      <c r="H254" s="105">
        <f>G254*(1+$I$9)</f>
        <v>10.174572</v>
      </c>
      <c r="I254" s="106">
        <f>F254*H254</f>
        <v>50.872859999999996</v>
      </c>
      <c r="J254" s="91"/>
    </row>
    <row r="255" spans="1:10" ht="25.5">
      <c r="A255" s="1" t="s">
        <v>271</v>
      </c>
      <c r="B255" s="1" t="s">
        <v>172</v>
      </c>
      <c r="C255" s="3" t="s">
        <v>90</v>
      </c>
      <c r="D255" s="4" t="s">
        <v>175</v>
      </c>
      <c r="E255" s="100" t="s">
        <v>20</v>
      </c>
      <c r="F255" s="118">
        <v>5</v>
      </c>
      <c r="G255" s="118">
        <v>27.01</v>
      </c>
      <c r="H255" s="105">
        <f>G255*(1+$I$9)</f>
        <v>32.833356000000002</v>
      </c>
      <c r="I255" s="106">
        <f>F255*H255</f>
        <v>164.16678000000002</v>
      </c>
      <c r="J255" s="91"/>
    </row>
    <row r="256" spans="1:10" ht="25.5">
      <c r="A256" s="1" t="s">
        <v>272</v>
      </c>
      <c r="B256" s="1" t="s">
        <v>173</v>
      </c>
      <c r="C256" s="3" t="s">
        <v>90</v>
      </c>
      <c r="D256" s="4" t="s">
        <v>176</v>
      </c>
      <c r="E256" s="100" t="s">
        <v>20</v>
      </c>
      <c r="F256" s="118">
        <v>5</v>
      </c>
      <c r="G256" s="118">
        <v>348.51</v>
      </c>
      <c r="H256" s="105">
        <f>G256*(1+$I$9)</f>
        <v>423.64875599999999</v>
      </c>
      <c r="I256" s="106">
        <f>F256*H256</f>
        <v>2118.2437799999998</v>
      </c>
      <c r="J256" s="91"/>
    </row>
    <row r="257" spans="1:10">
      <c r="A257" s="108" t="s">
        <v>273</v>
      </c>
      <c r="B257" s="112"/>
      <c r="C257" s="114"/>
      <c r="D257" s="111" t="s">
        <v>256</v>
      </c>
      <c r="E257" s="112"/>
      <c r="F257" s="113"/>
      <c r="G257" s="113"/>
      <c r="H257" s="113"/>
      <c r="I257" s="117">
        <f>SUM(I258:I261)</f>
        <v>1451.1626147999998</v>
      </c>
      <c r="J257" s="91"/>
    </row>
    <row r="258" spans="1:10" ht="38.25">
      <c r="A258" s="1" t="s">
        <v>274</v>
      </c>
      <c r="B258" s="1">
        <v>92411</v>
      </c>
      <c r="C258" s="3" t="s">
        <v>3</v>
      </c>
      <c r="D258" s="2" t="s">
        <v>92</v>
      </c>
      <c r="E258" s="101" t="s">
        <v>20</v>
      </c>
      <c r="F258" s="118">
        <f>20*0.05</f>
        <v>1</v>
      </c>
      <c r="G258" s="118">
        <v>161.19999999999999</v>
      </c>
      <c r="H258" s="105">
        <f t="shared" ref="H258:H261" si="93">G258*(1+$I$9)</f>
        <v>195.95471999999998</v>
      </c>
      <c r="I258" s="106">
        <f>F258*H258</f>
        <v>195.95471999999998</v>
      </c>
      <c r="J258" s="91" t="s">
        <v>888</v>
      </c>
    </row>
    <row r="259" spans="1:10" ht="25.5">
      <c r="A259" s="1" t="s">
        <v>275</v>
      </c>
      <c r="B259" s="1">
        <v>97092</v>
      </c>
      <c r="C259" s="3" t="s">
        <v>3</v>
      </c>
      <c r="D259" s="2" t="s">
        <v>527</v>
      </c>
      <c r="E259" s="101" t="s">
        <v>21</v>
      </c>
      <c r="F259" s="118">
        <f>3.11*1.5*10</f>
        <v>46.65</v>
      </c>
      <c r="G259" s="118">
        <v>13.52</v>
      </c>
      <c r="H259" s="105">
        <f t="shared" si="93"/>
        <v>16.434912000000001</v>
      </c>
      <c r="I259" s="106">
        <f>F259*H259</f>
        <v>766.68864480000002</v>
      </c>
      <c r="J259" s="91" t="s">
        <v>888</v>
      </c>
    </row>
    <row r="260" spans="1:10" ht="38.25">
      <c r="A260" s="1" t="s">
        <v>276</v>
      </c>
      <c r="B260" s="92">
        <v>94965</v>
      </c>
      <c r="C260" s="5" t="s">
        <v>3</v>
      </c>
      <c r="D260" s="93" t="s">
        <v>23</v>
      </c>
      <c r="E260" s="103" t="s">
        <v>19</v>
      </c>
      <c r="F260" s="104">
        <f>10*1.5*0.05</f>
        <v>0.75</v>
      </c>
      <c r="G260" s="104">
        <v>469.3</v>
      </c>
      <c r="H260" s="105">
        <f t="shared" si="93"/>
        <v>570.48108000000002</v>
      </c>
      <c r="I260" s="106">
        <f t="shared" ref="I260:I261" si="94">F260*H260</f>
        <v>427.86081000000001</v>
      </c>
      <c r="J260" s="91" t="s">
        <v>888</v>
      </c>
    </row>
    <row r="261" spans="1:10" ht="25.5">
      <c r="A261" s="1" t="s">
        <v>277</v>
      </c>
      <c r="B261" s="24"/>
      <c r="C261" s="3" t="s">
        <v>78</v>
      </c>
      <c r="D261" s="25" t="s">
        <v>88</v>
      </c>
      <c r="E261" s="24" t="s">
        <v>21</v>
      </c>
      <c r="F261" s="26">
        <v>1</v>
      </c>
      <c r="G261" s="26">
        <v>49.9</v>
      </c>
      <c r="H261" s="105">
        <f t="shared" si="93"/>
        <v>60.658439999999999</v>
      </c>
      <c r="I261" s="106">
        <f t="shared" si="94"/>
        <v>60.658439999999999</v>
      </c>
      <c r="J261" s="91" t="s">
        <v>888</v>
      </c>
    </row>
    <row r="262" spans="1:10">
      <c r="A262" s="108" t="s">
        <v>278</v>
      </c>
      <c r="B262" s="112"/>
      <c r="C262" s="114"/>
      <c r="D262" s="111" t="s">
        <v>213</v>
      </c>
      <c r="E262" s="112"/>
      <c r="F262" s="113"/>
      <c r="G262" s="113"/>
      <c r="H262" s="113"/>
      <c r="I262" s="117"/>
      <c r="J262" s="91"/>
    </row>
    <row r="263" spans="1:10">
      <c r="A263" s="108" t="s">
        <v>279</v>
      </c>
      <c r="B263" s="112"/>
      <c r="C263" s="114"/>
      <c r="D263" s="111" t="s">
        <v>255</v>
      </c>
      <c r="E263" s="112"/>
      <c r="F263" s="113"/>
      <c r="G263" s="113"/>
      <c r="H263" s="113"/>
      <c r="I263" s="117">
        <f>SUM(I264:I268)</f>
        <v>1321.125853086</v>
      </c>
      <c r="J263" s="91"/>
    </row>
    <row r="264" spans="1:10" ht="38.25">
      <c r="A264" s="28" t="s">
        <v>280</v>
      </c>
      <c r="B264" s="1">
        <v>89848</v>
      </c>
      <c r="C264" s="3" t="s">
        <v>3</v>
      </c>
      <c r="D264" s="4" t="s">
        <v>25</v>
      </c>
      <c r="E264" s="100" t="s">
        <v>18</v>
      </c>
      <c r="F264" s="121">
        <v>13</v>
      </c>
      <c r="G264" s="121">
        <v>31.06</v>
      </c>
      <c r="H264" s="105">
        <f t="shared" ref="H264:H268" si="95">G264*(1+$I$9)</f>
        <v>37.756535999999997</v>
      </c>
      <c r="I264" s="106">
        <f>F264*H264</f>
        <v>490.83496799999995</v>
      </c>
      <c r="J264" s="91"/>
    </row>
    <row r="265" spans="1:10" ht="38.25">
      <c r="A265" s="28" t="s">
        <v>281</v>
      </c>
      <c r="B265" s="24">
        <v>94965</v>
      </c>
      <c r="C265" s="3" t="s">
        <v>3</v>
      </c>
      <c r="D265" s="25" t="s">
        <v>23</v>
      </c>
      <c r="E265" s="102" t="s">
        <v>19</v>
      </c>
      <c r="F265" s="121">
        <f>0.05*0.05*3.14*13</f>
        <v>0.10205000000000002</v>
      </c>
      <c r="G265" s="121">
        <v>469.3</v>
      </c>
      <c r="H265" s="105">
        <f t="shared" si="95"/>
        <v>570.48108000000002</v>
      </c>
      <c r="I265" s="106">
        <f>F265*H265</f>
        <v>58.217594214000009</v>
      </c>
      <c r="J265" s="91" t="s">
        <v>896</v>
      </c>
    </row>
    <row r="266" spans="1:10" ht="51">
      <c r="A266" s="28" t="s">
        <v>282</v>
      </c>
      <c r="B266" s="24">
        <v>92778</v>
      </c>
      <c r="C266" s="3" t="s">
        <v>3</v>
      </c>
      <c r="D266" s="25" t="s">
        <v>22</v>
      </c>
      <c r="E266" s="102" t="s">
        <v>21</v>
      </c>
      <c r="F266" s="107">
        <f>0.617*2*13</f>
        <v>16.042000000000002</v>
      </c>
      <c r="G266" s="107">
        <v>11.61</v>
      </c>
      <c r="H266" s="105">
        <f t="shared" si="95"/>
        <v>14.113116</v>
      </c>
      <c r="I266" s="106">
        <f t="shared" ref="I266:I268" si="96">F266*H266</f>
        <v>226.40260687200001</v>
      </c>
      <c r="J266" s="91" t="s">
        <v>897</v>
      </c>
    </row>
    <row r="267" spans="1:10">
      <c r="A267" s="28" t="s">
        <v>283</v>
      </c>
      <c r="B267" s="24"/>
      <c r="C267" s="3" t="s">
        <v>78</v>
      </c>
      <c r="D267" s="25" t="s">
        <v>88</v>
      </c>
      <c r="E267" s="102" t="s">
        <v>21</v>
      </c>
      <c r="F267" s="107">
        <v>1.3</v>
      </c>
      <c r="G267" s="107">
        <v>49.9</v>
      </c>
      <c r="H267" s="105">
        <f t="shared" si="95"/>
        <v>60.658439999999999</v>
      </c>
      <c r="I267" s="106">
        <f t="shared" si="96"/>
        <v>78.855971999999994</v>
      </c>
      <c r="J267" s="91" t="s">
        <v>903</v>
      </c>
    </row>
    <row r="268" spans="1:10" ht="25.5">
      <c r="A268" s="28" t="s">
        <v>284</v>
      </c>
      <c r="B268" s="24" t="s">
        <v>89</v>
      </c>
      <c r="C268" s="3" t="s">
        <v>90</v>
      </c>
      <c r="D268" s="25" t="s">
        <v>91</v>
      </c>
      <c r="E268" s="24" t="s">
        <v>24</v>
      </c>
      <c r="F268" s="107">
        <v>26</v>
      </c>
      <c r="G268" s="107">
        <v>14.77</v>
      </c>
      <c r="H268" s="105">
        <f t="shared" si="95"/>
        <v>17.954412000000001</v>
      </c>
      <c r="I268" s="106">
        <f t="shared" si="96"/>
        <v>466.81471200000004</v>
      </c>
      <c r="J268" s="91" t="s">
        <v>898</v>
      </c>
    </row>
    <row r="269" spans="1:10">
      <c r="A269" s="108" t="s">
        <v>285</v>
      </c>
      <c r="B269" s="112"/>
      <c r="C269" s="114"/>
      <c r="D269" s="111" t="s">
        <v>101</v>
      </c>
      <c r="E269" s="112"/>
      <c r="F269" s="113"/>
      <c r="G269" s="113"/>
      <c r="H269" s="115"/>
      <c r="I269" s="116">
        <f>SUM(I270)</f>
        <v>6722.5111200000001</v>
      </c>
      <c r="J269" s="91"/>
    </row>
    <row r="270" spans="1:10" ht="38.25">
      <c r="A270" s="28" t="s">
        <v>286</v>
      </c>
      <c r="B270" s="1">
        <v>92335</v>
      </c>
      <c r="C270" s="3" t="s">
        <v>3</v>
      </c>
      <c r="D270" s="4" t="s">
        <v>26</v>
      </c>
      <c r="E270" s="100" t="s">
        <v>18</v>
      </c>
      <c r="F270" s="118">
        <v>60</v>
      </c>
      <c r="G270" s="118">
        <v>92.17</v>
      </c>
      <c r="H270" s="105">
        <f t="shared" ref="H270" si="97">G270*(1+$I$9)</f>
        <v>112.04185200000001</v>
      </c>
      <c r="I270" s="106">
        <f>F270*H270</f>
        <v>6722.5111200000001</v>
      </c>
      <c r="J270" s="102" t="s">
        <v>841</v>
      </c>
    </row>
    <row r="271" spans="1:10">
      <c r="A271" s="108" t="s">
        <v>287</v>
      </c>
      <c r="B271" s="109"/>
      <c r="C271" s="110"/>
      <c r="D271" s="111" t="s">
        <v>103</v>
      </c>
      <c r="E271" s="112"/>
      <c r="F271" s="113"/>
      <c r="G271" s="113"/>
      <c r="H271" s="113"/>
      <c r="I271" s="116">
        <f>SUM(I272:I275)</f>
        <v>14454.976756800001</v>
      </c>
      <c r="J271" s="91"/>
    </row>
    <row r="272" spans="1:10" ht="25.5">
      <c r="A272" s="1" t="s">
        <v>288</v>
      </c>
      <c r="B272" s="24">
        <v>102488</v>
      </c>
      <c r="C272" s="3" t="s">
        <v>3</v>
      </c>
      <c r="D272" s="25" t="s">
        <v>141</v>
      </c>
      <c r="E272" s="102" t="s">
        <v>20</v>
      </c>
      <c r="F272" s="107">
        <f>98.5*1.5*2.2</f>
        <v>325.05</v>
      </c>
      <c r="G272" s="107">
        <v>4.1900000000000004</v>
      </c>
      <c r="H272" s="105">
        <f t="shared" ref="H272:H275" si="98">G272*(1+$I$9)</f>
        <v>5.0933640000000002</v>
      </c>
      <c r="I272" s="106">
        <f t="shared" ref="I272:I275" si="99">F272*H272</f>
        <v>1655.5979682000002</v>
      </c>
      <c r="J272" s="91" t="s">
        <v>899</v>
      </c>
    </row>
    <row r="273" spans="1:10" ht="25.5">
      <c r="A273" s="1" t="s">
        <v>289</v>
      </c>
      <c r="B273" s="24">
        <v>102491</v>
      </c>
      <c r="C273" s="3" t="s">
        <v>3</v>
      </c>
      <c r="D273" s="25" t="s">
        <v>142</v>
      </c>
      <c r="E273" s="102" t="s">
        <v>20</v>
      </c>
      <c r="F273" s="107">
        <f>F272</f>
        <v>325.05</v>
      </c>
      <c r="G273" s="107">
        <v>21.73</v>
      </c>
      <c r="H273" s="105">
        <f t="shared" si="98"/>
        <v>26.414988000000001</v>
      </c>
      <c r="I273" s="106">
        <f t="shared" si="99"/>
        <v>8586.1918494000001</v>
      </c>
      <c r="J273" s="91" t="s">
        <v>899</v>
      </c>
    </row>
    <row r="274" spans="1:10" ht="38.25">
      <c r="A274" s="1" t="s">
        <v>290</v>
      </c>
      <c r="B274" s="24">
        <v>100722</v>
      </c>
      <c r="C274" s="3" t="s">
        <v>3</v>
      </c>
      <c r="D274" s="25" t="s">
        <v>139</v>
      </c>
      <c r="E274" s="102" t="s">
        <v>20</v>
      </c>
      <c r="F274" s="107">
        <f>100*4*0.157</f>
        <v>62.8</v>
      </c>
      <c r="G274" s="107">
        <v>27.38</v>
      </c>
      <c r="H274" s="105">
        <f t="shared" si="98"/>
        <v>33.283127999999998</v>
      </c>
      <c r="I274" s="106">
        <f t="shared" si="99"/>
        <v>2090.1804383999997</v>
      </c>
      <c r="J274" s="91" t="s">
        <v>900</v>
      </c>
    </row>
    <row r="275" spans="1:10" ht="51">
      <c r="A275" s="1" t="s">
        <v>291</v>
      </c>
      <c r="B275" s="24">
        <v>100750</v>
      </c>
      <c r="C275" s="3" t="s">
        <v>3</v>
      </c>
      <c r="D275" s="25" t="s">
        <v>140</v>
      </c>
      <c r="E275" s="102" t="s">
        <v>20</v>
      </c>
      <c r="F275" s="107">
        <f>F274</f>
        <v>62.8</v>
      </c>
      <c r="G275" s="107">
        <v>27.81</v>
      </c>
      <c r="H275" s="105">
        <f t="shared" si="98"/>
        <v>33.805835999999999</v>
      </c>
      <c r="I275" s="106">
        <f t="shared" si="99"/>
        <v>2123.0065007999997</v>
      </c>
      <c r="J275" s="91" t="s">
        <v>900</v>
      </c>
    </row>
    <row r="276" spans="1:10">
      <c r="A276" s="108" t="s">
        <v>292</v>
      </c>
      <c r="B276" s="109"/>
      <c r="C276" s="110"/>
      <c r="D276" s="111" t="s">
        <v>104</v>
      </c>
      <c r="E276" s="112"/>
      <c r="F276" s="113"/>
      <c r="G276" s="113"/>
      <c r="H276" s="113"/>
      <c r="I276" s="116">
        <f>SUM(I277:I281)</f>
        <v>3154.9357348560006</v>
      </c>
      <c r="J276" s="91"/>
    </row>
    <row r="277" spans="1:10">
      <c r="A277" s="1" t="s">
        <v>293</v>
      </c>
      <c r="B277" s="151" t="s">
        <v>78</v>
      </c>
      <c r="C277" s="3"/>
      <c r="D277" s="25" t="s">
        <v>145</v>
      </c>
      <c r="E277" s="102" t="s">
        <v>24</v>
      </c>
      <c r="F277" s="107">
        <v>1</v>
      </c>
      <c r="G277" s="107">
        <v>650.6</v>
      </c>
      <c r="H277" s="105">
        <f t="shared" ref="H277:H281" si="100">G277*(1+$I$9)</f>
        <v>790.86936000000003</v>
      </c>
      <c r="I277" s="106">
        <f t="shared" ref="I277:I281" si="101">F277*H277</f>
        <v>790.86936000000003</v>
      </c>
      <c r="J277" s="91"/>
    </row>
    <row r="278" spans="1:10" ht="25.5">
      <c r="A278" s="1" t="s">
        <v>294</v>
      </c>
      <c r="B278" s="24">
        <v>14166</v>
      </c>
      <c r="C278" s="24" t="s">
        <v>133</v>
      </c>
      <c r="D278" s="25" t="s">
        <v>155</v>
      </c>
      <c r="E278" s="102" t="s">
        <v>24</v>
      </c>
      <c r="F278" s="107">
        <v>1</v>
      </c>
      <c r="G278" s="107">
        <v>1465.88</v>
      </c>
      <c r="H278" s="105">
        <f t="shared" si="100"/>
        <v>1781.9237280000002</v>
      </c>
      <c r="I278" s="106">
        <f t="shared" si="101"/>
        <v>1781.9237280000002</v>
      </c>
      <c r="J278" s="91"/>
    </row>
    <row r="279" spans="1:10" ht="25.5">
      <c r="A279" s="1" t="s">
        <v>295</v>
      </c>
      <c r="B279" s="24">
        <v>39746</v>
      </c>
      <c r="C279" s="24" t="s">
        <v>133</v>
      </c>
      <c r="D279" s="25" t="s">
        <v>146</v>
      </c>
      <c r="E279" s="102" t="s">
        <v>24</v>
      </c>
      <c r="F279" s="107">
        <v>4</v>
      </c>
      <c r="G279" s="107">
        <v>98.22</v>
      </c>
      <c r="H279" s="105">
        <f t="shared" si="100"/>
        <v>119.396232</v>
      </c>
      <c r="I279" s="106">
        <f t="shared" si="101"/>
        <v>477.58492799999999</v>
      </c>
      <c r="J279" s="91"/>
    </row>
    <row r="280" spans="1:10">
      <c r="A280" s="1" t="s">
        <v>296</v>
      </c>
      <c r="B280" s="24">
        <v>88247</v>
      </c>
      <c r="C280" s="3" t="s">
        <v>3</v>
      </c>
      <c r="D280" s="25" t="s">
        <v>147</v>
      </c>
      <c r="E280" s="102" t="s">
        <v>29</v>
      </c>
      <c r="F280" s="107">
        <v>0.64100000000000001</v>
      </c>
      <c r="G280" s="107">
        <v>27.06</v>
      </c>
      <c r="H280" s="105">
        <f t="shared" si="100"/>
        <v>32.894135999999996</v>
      </c>
      <c r="I280" s="106">
        <f t="shared" si="101"/>
        <v>21.085141175999997</v>
      </c>
      <c r="J280" s="91"/>
    </row>
    <row r="281" spans="1:10">
      <c r="A281" s="1" t="s">
        <v>297</v>
      </c>
      <c r="B281" s="24">
        <v>88264</v>
      </c>
      <c r="C281" s="3" t="s">
        <v>3</v>
      </c>
      <c r="D281" s="25" t="s">
        <v>148</v>
      </c>
      <c r="E281" s="24" t="s">
        <v>29</v>
      </c>
      <c r="F281" s="26">
        <v>2.0840000000000001</v>
      </c>
      <c r="G281" s="26">
        <v>32.950000000000003</v>
      </c>
      <c r="H281" s="27">
        <f t="shared" si="100"/>
        <v>40.054020000000001</v>
      </c>
      <c r="I281" s="6">
        <f t="shared" si="101"/>
        <v>83.472577680000001</v>
      </c>
      <c r="J281" s="91"/>
    </row>
    <row r="282" spans="1:10">
      <c r="A282" s="108" t="s">
        <v>444</v>
      </c>
      <c r="B282" s="109"/>
      <c r="C282" s="110"/>
      <c r="D282" s="111" t="s">
        <v>392</v>
      </c>
      <c r="E282" s="112"/>
      <c r="F282" s="113"/>
      <c r="G282" s="113"/>
      <c r="H282" s="113"/>
      <c r="I282" s="116">
        <f>SUM(I283:I289)</f>
        <v>1955.4673230504</v>
      </c>
      <c r="J282" s="91"/>
    </row>
    <row r="283" spans="1:10" ht="38.25">
      <c r="A283" s="28" t="s">
        <v>445</v>
      </c>
      <c r="B283" s="1">
        <v>94962</v>
      </c>
      <c r="C283" s="3" t="s">
        <v>3</v>
      </c>
      <c r="D283" s="4" t="s">
        <v>518</v>
      </c>
      <c r="E283" s="100" t="s">
        <v>19</v>
      </c>
      <c r="F283" s="121">
        <f>0.15*0.15*3.14*1*2</f>
        <v>0.14130000000000001</v>
      </c>
      <c r="G283" s="121">
        <v>377.58</v>
      </c>
      <c r="H283" s="105">
        <f t="shared" ref="H283:H289" si="102">G283*(1+$I$9)</f>
        <v>458.98624799999999</v>
      </c>
      <c r="I283" s="106">
        <f t="shared" ref="I283:I284" si="103">F283*H283</f>
        <v>64.854756842400008</v>
      </c>
      <c r="J283" s="91"/>
    </row>
    <row r="284" spans="1:10" ht="25.5">
      <c r="A284" s="28" t="s">
        <v>446</v>
      </c>
      <c r="B284" s="1">
        <v>93358</v>
      </c>
      <c r="C284" s="3" t="s">
        <v>3</v>
      </c>
      <c r="D284" s="4" t="s">
        <v>519</v>
      </c>
      <c r="E284" s="100" t="s">
        <v>19</v>
      </c>
      <c r="F284" s="121">
        <v>0.14000000000000001</v>
      </c>
      <c r="G284" s="121">
        <v>99.37</v>
      </c>
      <c r="H284" s="105">
        <f t="shared" si="102"/>
        <v>120.794172</v>
      </c>
      <c r="I284" s="106">
        <f t="shared" si="103"/>
        <v>16.911184080000002</v>
      </c>
      <c r="J284" s="91"/>
    </row>
    <row r="285" spans="1:10" ht="38.25">
      <c r="A285" s="28" t="s">
        <v>447</v>
      </c>
      <c r="B285" s="1">
        <v>89848</v>
      </c>
      <c r="C285" s="3" t="s">
        <v>3</v>
      </c>
      <c r="D285" s="4" t="s">
        <v>25</v>
      </c>
      <c r="E285" s="100" t="s">
        <v>18</v>
      </c>
      <c r="F285" s="121">
        <v>8</v>
      </c>
      <c r="G285" s="121">
        <v>31.06</v>
      </c>
      <c r="H285" s="105">
        <f t="shared" si="102"/>
        <v>37.756535999999997</v>
      </c>
      <c r="I285" s="106">
        <f>F285*H285</f>
        <v>302.05228799999998</v>
      </c>
      <c r="J285" s="91"/>
    </row>
    <row r="286" spans="1:10" ht="38.25">
      <c r="A286" s="28" t="s">
        <v>448</v>
      </c>
      <c r="B286" s="24">
        <v>94965</v>
      </c>
      <c r="C286" s="3" t="s">
        <v>3</v>
      </c>
      <c r="D286" s="25" t="s">
        <v>23</v>
      </c>
      <c r="E286" s="102" t="s">
        <v>19</v>
      </c>
      <c r="F286" s="121">
        <f>0.05*0.05*3.14*8</f>
        <v>6.2800000000000009E-2</v>
      </c>
      <c r="G286" s="121">
        <v>469.3</v>
      </c>
      <c r="H286" s="105">
        <f t="shared" si="102"/>
        <v>570.48108000000002</v>
      </c>
      <c r="I286" s="106">
        <f>F286*H286</f>
        <v>35.826211824000005</v>
      </c>
      <c r="J286" s="91" t="s">
        <v>844</v>
      </c>
    </row>
    <row r="287" spans="1:10" ht="38.25">
      <c r="A287" s="28" t="s">
        <v>449</v>
      </c>
      <c r="B287" s="24">
        <v>92762</v>
      </c>
      <c r="C287" s="3" t="s">
        <v>3</v>
      </c>
      <c r="D287" s="25" t="s">
        <v>94</v>
      </c>
      <c r="E287" s="102" t="s">
        <v>21</v>
      </c>
      <c r="F287" s="107">
        <f>0.617*2*2*8</f>
        <v>19.744</v>
      </c>
      <c r="G287" s="107">
        <v>11.61</v>
      </c>
      <c r="H287" s="105">
        <f t="shared" si="102"/>
        <v>14.113116</v>
      </c>
      <c r="I287" s="106">
        <f t="shared" ref="I287" si="104">F287*H287</f>
        <v>278.64936230399996</v>
      </c>
      <c r="J287" s="91" t="s">
        <v>845</v>
      </c>
    </row>
    <row r="288" spans="1:10">
      <c r="A288" s="28" t="s">
        <v>450</v>
      </c>
      <c r="B288" s="24" t="s">
        <v>393</v>
      </c>
      <c r="C288" s="3" t="s">
        <v>90</v>
      </c>
      <c r="D288" s="25" t="s">
        <v>394</v>
      </c>
      <c r="E288" s="24" t="s">
        <v>18</v>
      </c>
      <c r="F288" s="26">
        <v>3</v>
      </c>
      <c r="G288" s="26">
        <v>78.400000000000006</v>
      </c>
      <c r="H288" s="27">
        <f t="shared" si="102"/>
        <v>95.30304000000001</v>
      </c>
      <c r="I288" s="6">
        <f t="shared" ref="I288:I289" si="105">F288*H288</f>
        <v>285.90912000000003</v>
      </c>
      <c r="J288" s="91"/>
    </row>
    <row r="289" spans="1:10">
      <c r="A289" s="28" t="s">
        <v>451</v>
      </c>
      <c r="B289" s="24"/>
      <c r="C289" s="3" t="s">
        <v>78</v>
      </c>
      <c r="D289" s="25" t="s">
        <v>395</v>
      </c>
      <c r="E289" s="24" t="s">
        <v>24</v>
      </c>
      <c r="F289" s="26">
        <v>1</v>
      </c>
      <c r="G289" s="26">
        <v>799</v>
      </c>
      <c r="H289" s="27">
        <f t="shared" si="102"/>
        <v>971.26440000000002</v>
      </c>
      <c r="I289" s="6">
        <f t="shared" si="105"/>
        <v>971.26440000000002</v>
      </c>
      <c r="J289" s="91"/>
    </row>
    <row r="290" spans="1:10">
      <c r="A290" s="108" t="s">
        <v>567</v>
      </c>
      <c r="B290" s="109"/>
      <c r="C290" s="110"/>
      <c r="D290" s="111" t="s">
        <v>726</v>
      </c>
      <c r="E290" s="112"/>
      <c r="F290" s="113"/>
      <c r="G290" s="113"/>
      <c r="H290" s="113"/>
      <c r="I290" s="116">
        <f>SUM(I291:I292)</f>
        <v>817.42778879999992</v>
      </c>
      <c r="J290" s="91"/>
    </row>
    <row r="291" spans="1:10" ht="38.25">
      <c r="A291" s="28" t="s">
        <v>568</v>
      </c>
      <c r="B291" s="24">
        <v>2</v>
      </c>
      <c r="C291" s="3" t="s">
        <v>782</v>
      </c>
      <c r="D291" s="175" t="s">
        <v>789</v>
      </c>
      <c r="E291" s="102" t="s">
        <v>538</v>
      </c>
      <c r="F291" s="107">
        <f>1.4*37</f>
        <v>51.8</v>
      </c>
      <c r="G291" s="107">
        <v>10.36</v>
      </c>
      <c r="H291" s="105">
        <f t="shared" ref="H291:H292" si="106">G291*(1+$I$9)</f>
        <v>12.593615999999999</v>
      </c>
      <c r="I291" s="106">
        <f t="shared" ref="I291:I292" si="107">F291*H291</f>
        <v>652.3493087999999</v>
      </c>
      <c r="J291" s="91" t="s">
        <v>858</v>
      </c>
    </row>
    <row r="292" spans="1:10" ht="25.5">
      <c r="A292" s="28" t="s">
        <v>569</v>
      </c>
      <c r="B292" s="24">
        <v>3</v>
      </c>
      <c r="C292" s="3" t="s">
        <v>782</v>
      </c>
      <c r="D292" s="25" t="s">
        <v>799</v>
      </c>
      <c r="E292" s="24" t="s">
        <v>538</v>
      </c>
      <c r="F292" s="26">
        <f>1400*0.05</f>
        <v>70</v>
      </c>
      <c r="G292" s="26">
        <v>1.94</v>
      </c>
      <c r="H292" s="27">
        <f t="shared" si="106"/>
        <v>2.3582640000000001</v>
      </c>
      <c r="I292" s="6">
        <f t="shared" si="107"/>
        <v>165.07848000000001</v>
      </c>
      <c r="J292" s="91" t="s">
        <v>859</v>
      </c>
    </row>
    <row r="293" spans="1:10">
      <c r="A293" s="1"/>
      <c r="B293" s="24"/>
      <c r="C293" s="3"/>
      <c r="D293" s="25"/>
      <c r="E293" s="24"/>
      <c r="F293" s="26"/>
      <c r="G293" s="26"/>
      <c r="H293" s="27"/>
      <c r="I293" s="6"/>
      <c r="J293" s="91"/>
    </row>
    <row r="294" spans="1:10">
      <c r="A294" s="94">
        <v>8</v>
      </c>
      <c r="B294" s="95"/>
      <c r="C294" s="96"/>
      <c r="D294" s="97" t="s">
        <v>669</v>
      </c>
      <c r="E294" s="95"/>
      <c r="F294" s="98"/>
      <c r="G294" s="98"/>
      <c r="H294" s="98"/>
      <c r="I294" s="99">
        <f>SUM(I296:I326)/2</f>
        <v>14922.680773193404</v>
      </c>
      <c r="J294" s="91"/>
    </row>
    <row r="295" spans="1:10">
      <c r="A295" s="108" t="s">
        <v>299</v>
      </c>
      <c r="B295" s="112"/>
      <c r="C295" s="114"/>
      <c r="D295" s="111" t="s">
        <v>190</v>
      </c>
      <c r="E295" s="112"/>
      <c r="F295" s="113"/>
      <c r="G295" s="113"/>
      <c r="H295" s="113"/>
      <c r="I295" s="117"/>
      <c r="J295" s="91"/>
    </row>
    <row r="296" spans="1:10">
      <c r="A296" s="108" t="s">
        <v>300</v>
      </c>
      <c r="B296" s="112"/>
      <c r="C296" s="114"/>
      <c r="D296" s="111" t="s">
        <v>213</v>
      </c>
      <c r="E296" s="112"/>
      <c r="F296" s="113"/>
      <c r="G296" s="113"/>
      <c r="H296" s="113"/>
      <c r="I296" s="117"/>
      <c r="J296" s="91"/>
    </row>
    <row r="297" spans="1:10" ht="25.5">
      <c r="A297" s="108" t="s">
        <v>301</v>
      </c>
      <c r="B297" s="112"/>
      <c r="C297" s="114"/>
      <c r="D297" s="111" t="s">
        <v>528</v>
      </c>
      <c r="E297" s="112"/>
      <c r="F297" s="113"/>
      <c r="G297" s="113"/>
      <c r="H297" s="113"/>
      <c r="I297" s="117">
        <f>SUM(I298:I302)</f>
        <v>292.04972643899998</v>
      </c>
      <c r="J297" s="91"/>
    </row>
    <row r="298" spans="1:10" ht="38.25">
      <c r="A298" s="28" t="s">
        <v>302</v>
      </c>
      <c r="B298" s="1">
        <v>89849</v>
      </c>
      <c r="C298" s="3" t="s">
        <v>3</v>
      </c>
      <c r="D298" s="4" t="s">
        <v>298</v>
      </c>
      <c r="E298" s="100" t="s">
        <v>18</v>
      </c>
      <c r="F298" s="121">
        <v>2</v>
      </c>
      <c r="G298" s="121">
        <v>62.98</v>
      </c>
      <c r="H298" s="105">
        <f t="shared" ref="H298:H302" si="108">G298*(1+$I$9)</f>
        <v>76.558487999999997</v>
      </c>
      <c r="I298" s="106">
        <f>F298*H298</f>
        <v>153.11697599999999</v>
      </c>
      <c r="J298" s="91"/>
    </row>
    <row r="299" spans="1:10" ht="38.25">
      <c r="A299" s="28" t="s">
        <v>303</v>
      </c>
      <c r="B299" s="24">
        <v>94965</v>
      </c>
      <c r="C299" s="3" t="s">
        <v>3</v>
      </c>
      <c r="D299" s="25" t="s">
        <v>23</v>
      </c>
      <c r="E299" s="102" t="s">
        <v>19</v>
      </c>
      <c r="F299" s="121">
        <f>0.075*0.075*3.14*2</f>
        <v>3.5325000000000002E-2</v>
      </c>
      <c r="G299" s="121">
        <v>469.3</v>
      </c>
      <c r="H299" s="105">
        <f t="shared" si="108"/>
        <v>570.48108000000002</v>
      </c>
      <c r="I299" s="106">
        <f>F299*H299</f>
        <v>20.152244151000001</v>
      </c>
      <c r="J299" s="91" t="s">
        <v>901</v>
      </c>
    </row>
    <row r="300" spans="1:10" ht="38.25">
      <c r="A300" s="28" t="s">
        <v>304</v>
      </c>
      <c r="B300" s="24">
        <v>92762</v>
      </c>
      <c r="C300" s="3" t="s">
        <v>3</v>
      </c>
      <c r="D300" s="25" t="s">
        <v>94</v>
      </c>
      <c r="E300" s="102" t="s">
        <v>21</v>
      </c>
      <c r="F300" s="107">
        <f>0.617*2*2</f>
        <v>2.468</v>
      </c>
      <c r="G300" s="107">
        <v>11.61</v>
      </c>
      <c r="H300" s="105">
        <f t="shared" si="108"/>
        <v>14.113116</v>
      </c>
      <c r="I300" s="106">
        <f t="shared" ref="I300:I302" si="109">F300*H300</f>
        <v>34.831170287999996</v>
      </c>
      <c r="J300" s="91" t="s">
        <v>902</v>
      </c>
    </row>
    <row r="301" spans="1:10">
      <c r="A301" s="28" t="s">
        <v>305</v>
      </c>
      <c r="B301" s="24"/>
      <c r="C301" s="3" t="s">
        <v>78</v>
      </c>
      <c r="D301" s="25" t="s">
        <v>88</v>
      </c>
      <c r="E301" s="102" t="s">
        <v>21</v>
      </c>
      <c r="F301" s="107">
        <v>0.2</v>
      </c>
      <c r="G301" s="107">
        <v>49.9</v>
      </c>
      <c r="H301" s="105">
        <f t="shared" si="108"/>
        <v>60.658439999999999</v>
      </c>
      <c r="I301" s="106">
        <f t="shared" si="109"/>
        <v>12.131688</v>
      </c>
      <c r="J301" s="91" t="s">
        <v>903</v>
      </c>
    </row>
    <row r="302" spans="1:10" ht="25.5">
      <c r="A302" s="28" t="s">
        <v>306</v>
      </c>
      <c r="B302" s="24" t="s">
        <v>89</v>
      </c>
      <c r="C302" s="3" t="s">
        <v>90</v>
      </c>
      <c r="D302" s="25" t="s">
        <v>91</v>
      </c>
      <c r="E302" s="24" t="s">
        <v>24</v>
      </c>
      <c r="F302" s="107">
        <v>4</v>
      </c>
      <c r="G302" s="107">
        <v>14.77</v>
      </c>
      <c r="H302" s="105">
        <f t="shared" si="108"/>
        <v>17.954412000000001</v>
      </c>
      <c r="I302" s="106">
        <f t="shared" si="109"/>
        <v>71.817648000000005</v>
      </c>
      <c r="J302" s="91" t="s">
        <v>898</v>
      </c>
    </row>
    <row r="303" spans="1:10">
      <c r="A303" s="108" t="s">
        <v>307</v>
      </c>
      <c r="B303" s="112"/>
      <c r="C303" s="114"/>
      <c r="D303" s="111" t="s">
        <v>101</v>
      </c>
      <c r="E303" s="112"/>
      <c r="F303" s="113"/>
      <c r="G303" s="113"/>
      <c r="H303" s="115"/>
      <c r="I303" s="116">
        <f>SUM(I304)</f>
        <v>3361.2555600000001</v>
      </c>
      <c r="J303" s="91"/>
    </row>
    <row r="304" spans="1:10" ht="38.25">
      <c r="A304" s="28" t="s">
        <v>309</v>
      </c>
      <c r="B304" s="1">
        <v>92335</v>
      </c>
      <c r="C304" s="3" t="s">
        <v>3</v>
      </c>
      <c r="D304" s="4" t="s">
        <v>26</v>
      </c>
      <c r="E304" s="100" t="s">
        <v>18</v>
      </c>
      <c r="F304" s="118">
        <f>20*1.5</f>
        <v>30</v>
      </c>
      <c r="G304" s="118">
        <v>92.17</v>
      </c>
      <c r="H304" s="105">
        <f t="shared" ref="H304" si="110">G304*(1+$I$9)</f>
        <v>112.04185200000001</v>
      </c>
      <c r="I304" s="106">
        <f>F304*H304</f>
        <v>3361.2555600000001</v>
      </c>
      <c r="J304" s="102" t="s">
        <v>841</v>
      </c>
    </row>
    <row r="305" spans="1:11">
      <c r="A305" s="108" t="s">
        <v>308</v>
      </c>
      <c r="B305" s="109"/>
      <c r="C305" s="110"/>
      <c r="D305" s="111" t="s">
        <v>103</v>
      </c>
      <c r="E305" s="112"/>
      <c r="F305" s="113"/>
      <c r="G305" s="113"/>
      <c r="H305" s="113"/>
      <c r="I305" s="116">
        <f>SUM(I306:I309)</f>
        <v>5575.2885470640003</v>
      </c>
      <c r="J305" s="91"/>
    </row>
    <row r="306" spans="1:11" ht="25.5">
      <c r="A306" s="28" t="s">
        <v>310</v>
      </c>
      <c r="B306" s="24">
        <v>102488</v>
      </c>
      <c r="C306" s="3" t="s">
        <v>3</v>
      </c>
      <c r="D306" s="25" t="s">
        <v>141</v>
      </c>
      <c r="E306" s="102" t="s">
        <v>20</v>
      </c>
      <c r="F306" s="107">
        <f>62.5*2.2</f>
        <v>137.5</v>
      </c>
      <c r="G306" s="107">
        <v>4.1900000000000004</v>
      </c>
      <c r="H306" s="105">
        <f t="shared" ref="H306:H309" si="111">G306*(1+$I$9)</f>
        <v>5.0933640000000002</v>
      </c>
      <c r="I306" s="106">
        <f t="shared" ref="I306:I309" si="112">F306*H306</f>
        <v>700.33755000000008</v>
      </c>
      <c r="J306" s="91" t="s">
        <v>904</v>
      </c>
    </row>
    <row r="307" spans="1:11" ht="25.5">
      <c r="A307" s="28" t="s">
        <v>311</v>
      </c>
      <c r="B307" s="24">
        <v>102491</v>
      </c>
      <c r="C307" s="3" t="s">
        <v>3</v>
      </c>
      <c r="D307" s="25" t="s">
        <v>142</v>
      </c>
      <c r="E307" s="102" t="s">
        <v>20</v>
      </c>
      <c r="F307" s="107">
        <f>F306</f>
        <v>137.5</v>
      </c>
      <c r="G307" s="107">
        <v>21.73</v>
      </c>
      <c r="H307" s="105">
        <f t="shared" si="111"/>
        <v>26.414988000000001</v>
      </c>
      <c r="I307" s="106">
        <f t="shared" si="112"/>
        <v>3632.0608500000003</v>
      </c>
      <c r="J307" s="91" t="s">
        <v>904</v>
      </c>
    </row>
    <row r="308" spans="1:11" ht="38.25">
      <c r="A308" s="28" t="s">
        <v>312</v>
      </c>
      <c r="B308" s="24">
        <v>100722</v>
      </c>
      <c r="C308" s="3" t="s">
        <v>3</v>
      </c>
      <c r="D308" s="25" t="s">
        <v>139</v>
      </c>
      <c r="E308" s="102" t="s">
        <v>20</v>
      </c>
      <c r="F308" s="107">
        <f>(24.5+1.25+2.25+1.5)*4*0.157</f>
        <v>18.526</v>
      </c>
      <c r="G308" s="107">
        <v>27.38</v>
      </c>
      <c r="H308" s="105">
        <f t="shared" si="111"/>
        <v>33.283127999999998</v>
      </c>
      <c r="I308" s="106">
        <f t="shared" si="112"/>
        <v>616.603229328</v>
      </c>
      <c r="J308" s="91" t="s">
        <v>905</v>
      </c>
    </row>
    <row r="309" spans="1:11" ht="51">
      <c r="A309" s="28" t="s">
        <v>313</v>
      </c>
      <c r="B309" s="24">
        <v>100750</v>
      </c>
      <c r="C309" s="3" t="s">
        <v>3</v>
      </c>
      <c r="D309" s="25" t="s">
        <v>140</v>
      </c>
      <c r="E309" s="102" t="s">
        <v>20</v>
      </c>
      <c r="F309" s="107">
        <f>F308</f>
        <v>18.526</v>
      </c>
      <c r="G309" s="107">
        <v>27.81</v>
      </c>
      <c r="H309" s="105">
        <f t="shared" si="111"/>
        <v>33.805835999999999</v>
      </c>
      <c r="I309" s="106">
        <f t="shared" si="112"/>
        <v>626.28691773599996</v>
      </c>
      <c r="J309" s="91" t="s">
        <v>905</v>
      </c>
      <c r="K309" s="149"/>
    </row>
    <row r="310" spans="1:11">
      <c r="A310" s="108" t="s">
        <v>314</v>
      </c>
      <c r="B310" s="109"/>
      <c r="C310" s="110"/>
      <c r="D310" s="111" t="s">
        <v>104</v>
      </c>
      <c r="E310" s="112"/>
      <c r="F310" s="113"/>
      <c r="G310" s="113"/>
      <c r="H310" s="113"/>
      <c r="I310" s="116">
        <f>SUM(I311:I315)</f>
        <v>3154.7426246400005</v>
      </c>
      <c r="J310" s="91"/>
    </row>
    <row r="311" spans="1:11">
      <c r="A311" s="1" t="s">
        <v>315</v>
      </c>
      <c r="B311" s="151" t="s">
        <v>78</v>
      </c>
      <c r="C311" s="3"/>
      <c r="D311" s="25" t="s">
        <v>145</v>
      </c>
      <c r="E311" s="102" t="s">
        <v>24</v>
      </c>
      <c r="F311" s="107">
        <v>1</v>
      </c>
      <c r="G311" s="107">
        <v>650.6</v>
      </c>
      <c r="H311" s="105">
        <f t="shared" ref="H311:H315" si="113">G311*(1+$I$9)</f>
        <v>790.86936000000003</v>
      </c>
      <c r="I311" s="106">
        <f t="shared" ref="I311:I315" si="114">F311*H311</f>
        <v>790.86936000000003</v>
      </c>
      <c r="J311" s="91"/>
    </row>
    <row r="312" spans="1:11" ht="25.5">
      <c r="A312" s="1" t="s">
        <v>316</v>
      </c>
      <c r="B312" s="24">
        <v>14166</v>
      </c>
      <c r="C312" s="24" t="s">
        <v>133</v>
      </c>
      <c r="D312" s="25" t="s">
        <v>155</v>
      </c>
      <c r="E312" s="102" t="s">
        <v>24</v>
      </c>
      <c r="F312" s="107">
        <v>1</v>
      </c>
      <c r="G312" s="107">
        <v>1465.88</v>
      </c>
      <c r="H312" s="105">
        <f t="shared" si="113"/>
        <v>1781.9237280000002</v>
      </c>
      <c r="I312" s="106">
        <f t="shared" si="114"/>
        <v>1781.9237280000002</v>
      </c>
      <c r="J312" s="91"/>
    </row>
    <row r="313" spans="1:11" ht="25.5">
      <c r="A313" s="1" t="s">
        <v>317</v>
      </c>
      <c r="B313" s="24">
        <v>39746</v>
      </c>
      <c r="C313" s="24" t="s">
        <v>133</v>
      </c>
      <c r="D313" s="25" t="s">
        <v>146</v>
      </c>
      <c r="E313" s="102" t="s">
        <v>24</v>
      </c>
      <c r="F313" s="107">
        <v>4</v>
      </c>
      <c r="G313" s="107">
        <v>98.22</v>
      </c>
      <c r="H313" s="105">
        <f t="shared" si="113"/>
        <v>119.396232</v>
      </c>
      <c r="I313" s="106">
        <f t="shared" si="114"/>
        <v>477.58492799999999</v>
      </c>
      <c r="J313" s="91"/>
    </row>
    <row r="314" spans="1:11">
      <c r="A314" s="1" t="s">
        <v>318</v>
      </c>
      <c r="B314" s="24">
        <v>88247</v>
      </c>
      <c r="C314" s="3" t="s">
        <v>3</v>
      </c>
      <c r="D314" s="25" t="s">
        <v>147</v>
      </c>
      <c r="E314" s="102" t="s">
        <v>29</v>
      </c>
      <c r="F314" s="107">
        <v>0.64</v>
      </c>
      <c r="G314" s="107">
        <v>27.06</v>
      </c>
      <c r="H314" s="105">
        <f t="shared" si="113"/>
        <v>32.894135999999996</v>
      </c>
      <c r="I314" s="106">
        <f t="shared" si="114"/>
        <v>21.052247039999997</v>
      </c>
      <c r="J314" s="91"/>
    </row>
    <row r="315" spans="1:11">
      <c r="A315" s="1" t="s">
        <v>319</v>
      </c>
      <c r="B315" s="24">
        <v>88264</v>
      </c>
      <c r="C315" s="3" t="s">
        <v>3</v>
      </c>
      <c r="D315" s="25" t="s">
        <v>148</v>
      </c>
      <c r="E315" s="24" t="s">
        <v>29</v>
      </c>
      <c r="F315" s="26">
        <v>2.08</v>
      </c>
      <c r="G315" s="26">
        <v>32.950000000000003</v>
      </c>
      <c r="H315" s="27">
        <f t="shared" si="113"/>
        <v>40.054020000000001</v>
      </c>
      <c r="I315" s="6">
        <f t="shared" si="114"/>
        <v>83.312361600000003</v>
      </c>
      <c r="J315" s="91"/>
    </row>
    <row r="316" spans="1:11">
      <c r="A316" s="108" t="s">
        <v>436</v>
      </c>
      <c r="B316" s="109"/>
      <c r="C316" s="110"/>
      <c r="D316" s="111" t="s">
        <v>392</v>
      </c>
      <c r="E316" s="112"/>
      <c r="F316" s="113"/>
      <c r="G316" s="113"/>
      <c r="H316" s="113"/>
      <c r="I316" s="116">
        <f>SUM(I317:I323)</f>
        <v>1955.4673230504</v>
      </c>
      <c r="J316" s="91"/>
    </row>
    <row r="317" spans="1:11" ht="38.25">
      <c r="A317" s="28" t="s">
        <v>437</v>
      </c>
      <c r="B317" s="1">
        <v>94962</v>
      </c>
      <c r="C317" s="3" t="s">
        <v>3</v>
      </c>
      <c r="D317" s="4" t="s">
        <v>518</v>
      </c>
      <c r="E317" s="100" t="s">
        <v>19</v>
      </c>
      <c r="F317" s="121">
        <f>0.15*0.15*3.14*1*2</f>
        <v>0.14130000000000001</v>
      </c>
      <c r="G317" s="121">
        <v>377.58</v>
      </c>
      <c r="H317" s="105">
        <f t="shared" ref="H317:H323" si="115">G317*(1+$I$9)</f>
        <v>458.98624799999999</v>
      </c>
      <c r="I317" s="106">
        <f t="shared" ref="I317:I318" si="116">F317*H317</f>
        <v>64.854756842400008</v>
      </c>
      <c r="J317" s="91"/>
    </row>
    <row r="318" spans="1:11" ht="25.5">
      <c r="A318" s="28" t="s">
        <v>438</v>
      </c>
      <c r="B318" s="1">
        <v>93358</v>
      </c>
      <c r="C318" s="3" t="s">
        <v>3</v>
      </c>
      <c r="D318" s="4" t="s">
        <v>519</v>
      </c>
      <c r="E318" s="100" t="s">
        <v>19</v>
      </c>
      <c r="F318" s="121">
        <v>0.14000000000000001</v>
      </c>
      <c r="G318" s="121">
        <v>99.37</v>
      </c>
      <c r="H318" s="105">
        <f t="shared" si="115"/>
        <v>120.794172</v>
      </c>
      <c r="I318" s="106">
        <f t="shared" si="116"/>
        <v>16.911184080000002</v>
      </c>
      <c r="J318" s="91"/>
    </row>
    <row r="319" spans="1:11" ht="38.25">
      <c r="A319" s="28" t="s">
        <v>439</v>
      </c>
      <c r="B319" s="1">
        <v>89848</v>
      </c>
      <c r="C319" s="3" t="s">
        <v>3</v>
      </c>
      <c r="D319" s="4" t="s">
        <v>25</v>
      </c>
      <c r="E319" s="100" t="s">
        <v>18</v>
      </c>
      <c r="F319" s="121">
        <v>8</v>
      </c>
      <c r="G319" s="121">
        <v>31.06</v>
      </c>
      <c r="H319" s="105">
        <f t="shared" si="115"/>
        <v>37.756535999999997</v>
      </c>
      <c r="I319" s="106">
        <f>F319*H319</f>
        <v>302.05228799999998</v>
      </c>
      <c r="J319" s="91"/>
    </row>
    <row r="320" spans="1:11" ht="38.25">
      <c r="A320" s="28" t="s">
        <v>440</v>
      </c>
      <c r="B320" s="24">
        <v>94965</v>
      </c>
      <c r="C320" s="3" t="s">
        <v>3</v>
      </c>
      <c r="D320" s="25" t="s">
        <v>23</v>
      </c>
      <c r="E320" s="102" t="s">
        <v>19</v>
      </c>
      <c r="F320" s="121">
        <f>0.05*0.05*3.14*8</f>
        <v>6.2800000000000009E-2</v>
      </c>
      <c r="G320" s="121">
        <v>469.3</v>
      </c>
      <c r="H320" s="105">
        <f t="shared" si="115"/>
        <v>570.48108000000002</v>
      </c>
      <c r="I320" s="106">
        <f>F320*H320</f>
        <v>35.826211824000005</v>
      </c>
      <c r="J320" s="91" t="s">
        <v>844</v>
      </c>
    </row>
    <row r="321" spans="1:11" ht="38.25">
      <c r="A321" s="28" t="s">
        <v>441</v>
      </c>
      <c r="B321" s="24">
        <v>92762</v>
      </c>
      <c r="C321" s="3" t="s">
        <v>3</v>
      </c>
      <c r="D321" s="25" t="s">
        <v>94</v>
      </c>
      <c r="E321" s="102" t="s">
        <v>21</v>
      </c>
      <c r="F321" s="107">
        <f>0.617*2*2*8</f>
        <v>19.744</v>
      </c>
      <c r="G321" s="107">
        <v>11.61</v>
      </c>
      <c r="H321" s="105">
        <f t="shared" si="115"/>
        <v>14.113116</v>
      </c>
      <c r="I321" s="106">
        <f t="shared" ref="I321" si="117">F321*H321</f>
        <v>278.64936230399996</v>
      </c>
      <c r="J321" s="91" t="s">
        <v>845</v>
      </c>
    </row>
    <row r="322" spans="1:11">
      <c r="A322" s="28" t="s">
        <v>442</v>
      </c>
      <c r="B322" s="24" t="s">
        <v>393</v>
      </c>
      <c r="C322" s="3" t="s">
        <v>90</v>
      </c>
      <c r="D322" s="25" t="s">
        <v>394</v>
      </c>
      <c r="E322" s="24" t="s">
        <v>18</v>
      </c>
      <c r="F322" s="26">
        <v>3</v>
      </c>
      <c r="G322" s="26">
        <v>78.400000000000006</v>
      </c>
      <c r="H322" s="27">
        <f t="shared" si="115"/>
        <v>95.30304000000001</v>
      </c>
      <c r="I322" s="6">
        <f t="shared" ref="I322:I323" si="118">F322*H322</f>
        <v>285.90912000000003</v>
      </c>
      <c r="J322" s="91"/>
    </row>
    <row r="323" spans="1:11">
      <c r="A323" s="28" t="s">
        <v>443</v>
      </c>
      <c r="B323" s="24"/>
      <c r="C323" s="3" t="s">
        <v>78</v>
      </c>
      <c r="D323" s="25" t="s">
        <v>395</v>
      </c>
      <c r="E323" s="24" t="s">
        <v>24</v>
      </c>
      <c r="F323" s="26">
        <v>1</v>
      </c>
      <c r="G323" s="26">
        <v>799</v>
      </c>
      <c r="H323" s="27">
        <f t="shared" si="115"/>
        <v>971.26440000000002</v>
      </c>
      <c r="I323" s="6">
        <f t="shared" si="118"/>
        <v>971.26440000000002</v>
      </c>
      <c r="J323" s="91"/>
    </row>
    <row r="324" spans="1:11">
      <c r="A324" s="108" t="s">
        <v>570</v>
      </c>
      <c r="B324" s="109"/>
      <c r="C324" s="110"/>
      <c r="D324" s="111" t="s">
        <v>725</v>
      </c>
      <c r="E324" s="112"/>
      <c r="F324" s="113"/>
      <c r="G324" s="113"/>
      <c r="H324" s="113"/>
      <c r="I324" s="116">
        <f>SUM(I325:I326)</f>
        <v>583.87699199999997</v>
      </c>
      <c r="J324" s="91"/>
    </row>
    <row r="325" spans="1:11" ht="38.25">
      <c r="A325" s="28" t="s">
        <v>571</v>
      </c>
      <c r="B325" s="24">
        <v>2</v>
      </c>
      <c r="C325" s="3" t="s">
        <v>782</v>
      </c>
      <c r="D325" s="175" t="s">
        <v>789</v>
      </c>
      <c r="E325" s="102" t="s">
        <v>538</v>
      </c>
      <c r="F325" s="107">
        <f>1*37</f>
        <v>37</v>
      </c>
      <c r="G325" s="107">
        <v>10.36</v>
      </c>
      <c r="H325" s="105">
        <f t="shared" ref="H325:H326" si="119">G325*(1+$I$9)</f>
        <v>12.593615999999999</v>
      </c>
      <c r="I325" s="106">
        <f t="shared" ref="I325:I326" si="120">F325*H325</f>
        <v>465.96379199999996</v>
      </c>
      <c r="J325" s="91" t="s">
        <v>860</v>
      </c>
    </row>
    <row r="326" spans="1:11" ht="25.5">
      <c r="A326" s="28" t="s">
        <v>572</v>
      </c>
      <c r="B326" s="24">
        <v>3</v>
      </c>
      <c r="C326" s="3" t="s">
        <v>782</v>
      </c>
      <c r="D326" s="25" t="s">
        <v>799</v>
      </c>
      <c r="E326" s="24" t="s">
        <v>798</v>
      </c>
      <c r="F326" s="26">
        <f>1000*0.05</f>
        <v>50</v>
      </c>
      <c r="G326" s="26">
        <v>1.94</v>
      </c>
      <c r="H326" s="27">
        <f t="shared" si="119"/>
        <v>2.3582640000000001</v>
      </c>
      <c r="I326" s="6">
        <f t="shared" si="120"/>
        <v>117.9132</v>
      </c>
      <c r="J326" s="91" t="s">
        <v>861</v>
      </c>
    </row>
    <row r="327" spans="1:11">
      <c r="A327" s="1"/>
      <c r="B327" s="24"/>
      <c r="C327" s="3"/>
      <c r="D327" s="25"/>
      <c r="E327" s="24"/>
      <c r="F327" s="26"/>
      <c r="G327" s="26"/>
      <c r="H327" s="27"/>
      <c r="I327" s="6"/>
      <c r="J327" s="91"/>
    </row>
    <row r="328" spans="1:11">
      <c r="A328" s="94">
        <v>9</v>
      </c>
      <c r="B328" s="95"/>
      <c r="C328" s="96"/>
      <c r="D328" s="97" t="s">
        <v>670</v>
      </c>
      <c r="E328" s="95"/>
      <c r="F328" s="98"/>
      <c r="G328" s="98"/>
      <c r="H328" s="98"/>
      <c r="I328" s="99">
        <f>SUM(I330:I351)/2</f>
        <v>14634.587926864802</v>
      </c>
      <c r="J328" s="91"/>
    </row>
    <row r="329" spans="1:11">
      <c r="A329" s="108" t="s">
        <v>320</v>
      </c>
      <c r="B329" s="112"/>
      <c r="C329" s="114"/>
      <c r="D329" s="111" t="s">
        <v>190</v>
      </c>
      <c r="E329" s="112"/>
      <c r="F329" s="113"/>
      <c r="G329" s="113"/>
      <c r="H329" s="113"/>
      <c r="I329" s="117"/>
      <c r="J329" s="91"/>
    </row>
    <row r="330" spans="1:11">
      <c r="A330" s="108" t="s">
        <v>321</v>
      </c>
      <c r="B330" s="109"/>
      <c r="C330" s="110"/>
      <c r="D330" s="111" t="s">
        <v>103</v>
      </c>
      <c r="E330" s="112"/>
      <c r="F330" s="113"/>
      <c r="G330" s="113"/>
      <c r="H330" s="113"/>
      <c r="I330" s="116">
        <f>SUM(I331:I334)</f>
        <v>5929.1529697344013</v>
      </c>
      <c r="J330" s="91"/>
    </row>
    <row r="331" spans="1:11" ht="25.5">
      <c r="A331" s="28" t="s">
        <v>322</v>
      </c>
      <c r="B331" s="24">
        <v>102488</v>
      </c>
      <c r="C331" s="3" t="s">
        <v>3</v>
      </c>
      <c r="D331" s="25" t="s">
        <v>141</v>
      </c>
      <c r="E331" s="102" t="s">
        <v>20</v>
      </c>
      <c r="F331" s="107">
        <f>53.2*2.2</f>
        <v>117.04000000000002</v>
      </c>
      <c r="G331" s="107">
        <v>4.1900000000000004</v>
      </c>
      <c r="H331" s="105">
        <f t="shared" ref="H331:H334" si="121">G331*(1+$I$9)</f>
        <v>5.0933640000000002</v>
      </c>
      <c r="I331" s="106">
        <f t="shared" ref="I331:I334" si="122">F331*H331</f>
        <v>596.12732256000015</v>
      </c>
      <c r="J331" s="91" t="s">
        <v>906</v>
      </c>
    </row>
    <row r="332" spans="1:11" ht="25.5">
      <c r="A332" s="28" t="s">
        <v>323</v>
      </c>
      <c r="B332" s="24">
        <v>102491</v>
      </c>
      <c r="C332" s="3" t="s">
        <v>3</v>
      </c>
      <c r="D332" s="25" t="s">
        <v>142</v>
      </c>
      <c r="E332" s="102" t="s">
        <v>20</v>
      </c>
      <c r="F332" s="107">
        <f>F331</f>
        <v>117.04000000000002</v>
      </c>
      <c r="G332" s="107">
        <v>21.73</v>
      </c>
      <c r="H332" s="105">
        <f t="shared" si="121"/>
        <v>26.414988000000001</v>
      </c>
      <c r="I332" s="106">
        <f t="shared" si="122"/>
        <v>3091.6101955200006</v>
      </c>
      <c r="J332" s="91" t="s">
        <v>906</v>
      </c>
    </row>
    <row r="333" spans="1:11" ht="38.25">
      <c r="A333" s="28" t="s">
        <v>324</v>
      </c>
      <c r="B333" s="24">
        <v>100722</v>
      </c>
      <c r="C333" s="3" t="s">
        <v>3</v>
      </c>
      <c r="D333" s="25" t="s">
        <v>139</v>
      </c>
      <c r="E333" s="102" t="s">
        <v>20</v>
      </c>
      <c r="F333" s="107">
        <f>(53.2)*4*0.157</f>
        <v>33.409600000000005</v>
      </c>
      <c r="G333" s="107">
        <v>27.38</v>
      </c>
      <c r="H333" s="105">
        <f t="shared" si="121"/>
        <v>33.283127999999998</v>
      </c>
      <c r="I333" s="106">
        <f t="shared" si="122"/>
        <v>1111.9759932288</v>
      </c>
      <c r="J333" s="91" t="s">
        <v>907</v>
      </c>
      <c r="K333" s="149"/>
    </row>
    <row r="334" spans="1:11" ht="51">
      <c r="A334" s="28" t="s">
        <v>325</v>
      </c>
      <c r="B334" s="24">
        <v>100750</v>
      </c>
      <c r="C334" s="3" t="s">
        <v>3</v>
      </c>
      <c r="D334" s="25" t="s">
        <v>140</v>
      </c>
      <c r="E334" s="102" t="s">
        <v>20</v>
      </c>
      <c r="F334" s="107">
        <f>F333</f>
        <v>33.409600000000005</v>
      </c>
      <c r="G334" s="107">
        <v>27.81</v>
      </c>
      <c r="H334" s="105">
        <f t="shared" si="121"/>
        <v>33.805835999999999</v>
      </c>
      <c r="I334" s="106">
        <f t="shared" si="122"/>
        <v>1129.4394584256002</v>
      </c>
      <c r="J334" s="91" t="s">
        <v>907</v>
      </c>
    </row>
    <row r="335" spans="1:11">
      <c r="A335" s="108" t="s">
        <v>326</v>
      </c>
      <c r="B335" s="109"/>
      <c r="C335" s="110"/>
      <c r="D335" s="111" t="s">
        <v>104</v>
      </c>
      <c r="E335" s="112"/>
      <c r="F335" s="113"/>
      <c r="G335" s="113"/>
      <c r="H335" s="113"/>
      <c r="I335" s="116">
        <f>SUM(I336:I340)</f>
        <v>6309.485249280001</v>
      </c>
      <c r="J335" s="91"/>
    </row>
    <row r="336" spans="1:11">
      <c r="A336" s="1" t="s">
        <v>327</v>
      </c>
      <c r="B336" s="151" t="s">
        <v>78</v>
      </c>
      <c r="C336" s="3"/>
      <c r="D336" s="25" t="s">
        <v>145</v>
      </c>
      <c r="E336" s="102" t="s">
        <v>24</v>
      </c>
      <c r="F336" s="107">
        <v>2</v>
      </c>
      <c r="G336" s="107">
        <v>650.6</v>
      </c>
      <c r="H336" s="105">
        <f t="shared" ref="H336:H340" si="123">G336*(1+$I$9)</f>
        <v>790.86936000000003</v>
      </c>
      <c r="I336" s="106">
        <f t="shared" ref="I336:I340" si="124">F336*H336</f>
        <v>1581.7387200000001</v>
      </c>
      <c r="J336" s="91"/>
    </row>
    <row r="337" spans="1:10" ht="25.5">
      <c r="A337" s="1" t="s">
        <v>328</v>
      </c>
      <c r="B337" s="24">
        <v>14166</v>
      </c>
      <c r="C337" s="24" t="s">
        <v>133</v>
      </c>
      <c r="D337" s="25" t="s">
        <v>155</v>
      </c>
      <c r="E337" s="102" t="s">
        <v>24</v>
      </c>
      <c r="F337" s="107">
        <v>2</v>
      </c>
      <c r="G337" s="107">
        <v>1465.88</v>
      </c>
      <c r="H337" s="105">
        <f t="shared" si="123"/>
        <v>1781.9237280000002</v>
      </c>
      <c r="I337" s="106">
        <f t="shared" si="124"/>
        <v>3563.8474560000004</v>
      </c>
      <c r="J337" s="91"/>
    </row>
    <row r="338" spans="1:10" ht="25.5">
      <c r="A338" s="1" t="s">
        <v>329</v>
      </c>
      <c r="B338" s="24">
        <v>39746</v>
      </c>
      <c r="C338" s="24" t="s">
        <v>133</v>
      </c>
      <c r="D338" s="25" t="s">
        <v>146</v>
      </c>
      <c r="E338" s="102" t="s">
        <v>24</v>
      </c>
      <c r="F338" s="107">
        <v>8</v>
      </c>
      <c r="G338" s="107">
        <v>98.22</v>
      </c>
      <c r="H338" s="105">
        <f t="shared" si="123"/>
        <v>119.396232</v>
      </c>
      <c r="I338" s="106">
        <f t="shared" si="124"/>
        <v>955.16985599999998</v>
      </c>
      <c r="J338" s="91"/>
    </row>
    <row r="339" spans="1:10">
      <c r="A339" s="1" t="s">
        <v>330</v>
      </c>
      <c r="B339" s="24">
        <v>88247</v>
      </c>
      <c r="C339" s="3" t="s">
        <v>3</v>
      </c>
      <c r="D339" s="25" t="s">
        <v>147</v>
      </c>
      <c r="E339" s="102" t="s">
        <v>29</v>
      </c>
      <c r="F339" s="107">
        <f>0.64*2</f>
        <v>1.28</v>
      </c>
      <c r="G339" s="107">
        <v>27.06</v>
      </c>
      <c r="H339" s="105">
        <f t="shared" si="123"/>
        <v>32.894135999999996</v>
      </c>
      <c r="I339" s="106">
        <f t="shared" si="124"/>
        <v>42.104494079999995</v>
      </c>
      <c r="J339" s="91"/>
    </row>
    <row r="340" spans="1:10">
      <c r="A340" s="1" t="s">
        <v>331</v>
      </c>
      <c r="B340" s="24">
        <v>88264</v>
      </c>
      <c r="C340" s="3" t="s">
        <v>3</v>
      </c>
      <c r="D340" s="25" t="s">
        <v>148</v>
      </c>
      <c r="E340" s="24" t="s">
        <v>29</v>
      </c>
      <c r="F340" s="26">
        <f>2.08*2</f>
        <v>4.16</v>
      </c>
      <c r="G340" s="26">
        <v>32.950000000000003</v>
      </c>
      <c r="H340" s="27">
        <f t="shared" si="123"/>
        <v>40.054020000000001</v>
      </c>
      <c r="I340" s="6">
        <f t="shared" si="124"/>
        <v>166.62472320000001</v>
      </c>
      <c r="J340" s="91"/>
    </row>
    <row r="341" spans="1:10">
      <c r="A341" s="108" t="s">
        <v>428</v>
      </c>
      <c r="B341" s="109"/>
      <c r="C341" s="110"/>
      <c r="D341" s="111" t="s">
        <v>392</v>
      </c>
      <c r="E341" s="112"/>
      <c r="F341" s="113"/>
      <c r="G341" s="113"/>
      <c r="H341" s="113"/>
      <c r="I341" s="116">
        <f>SUM(I342:I348)</f>
        <v>1955.4673230504</v>
      </c>
      <c r="J341" s="91"/>
    </row>
    <row r="342" spans="1:10" ht="38.25">
      <c r="A342" s="28" t="s">
        <v>429</v>
      </c>
      <c r="B342" s="1">
        <v>94962</v>
      </c>
      <c r="C342" s="3" t="s">
        <v>3</v>
      </c>
      <c r="D342" s="4" t="s">
        <v>518</v>
      </c>
      <c r="E342" s="100" t="s">
        <v>19</v>
      </c>
      <c r="F342" s="121">
        <f>0.15*0.15*3.14*1*2</f>
        <v>0.14130000000000001</v>
      </c>
      <c r="G342" s="121">
        <v>377.58</v>
      </c>
      <c r="H342" s="105">
        <f t="shared" ref="H342:H348" si="125">G342*(1+$I$9)</f>
        <v>458.98624799999999</v>
      </c>
      <c r="I342" s="106">
        <f t="shared" ref="I342:I343" si="126">F342*H342</f>
        <v>64.854756842400008</v>
      </c>
      <c r="J342" s="91"/>
    </row>
    <row r="343" spans="1:10" ht="25.5">
      <c r="A343" s="28" t="s">
        <v>430</v>
      </c>
      <c r="B343" s="1">
        <v>93358</v>
      </c>
      <c r="C343" s="3" t="s">
        <v>3</v>
      </c>
      <c r="D343" s="4" t="s">
        <v>519</v>
      </c>
      <c r="E343" s="100" t="s">
        <v>19</v>
      </c>
      <c r="F343" s="121">
        <v>0.14000000000000001</v>
      </c>
      <c r="G343" s="121">
        <v>99.37</v>
      </c>
      <c r="H343" s="105">
        <f t="shared" si="125"/>
        <v>120.794172</v>
      </c>
      <c r="I343" s="106">
        <f t="shared" si="126"/>
        <v>16.911184080000002</v>
      </c>
      <c r="J343" s="91"/>
    </row>
    <row r="344" spans="1:10" ht="38.25">
      <c r="A344" s="28" t="s">
        <v>431</v>
      </c>
      <c r="B344" s="1">
        <v>89848</v>
      </c>
      <c r="C344" s="3" t="s">
        <v>3</v>
      </c>
      <c r="D344" s="4" t="s">
        <v>25</v>
      </c>
      <c r="E344" s="100" t="s">
        <v>18</v>
      </c>
      <c r="F344" s="121">
        <v>8</v>
      </c>
      <c r="G344" s="121">
        <v>31.06</v>
      </c>
      <c r="H344" s="105">
        <f t="shared" si="125"/>
        <v>37.756535999999997</v>
      </c>
      <c r="I344" s="106">
        <f>F344*H344</f>
        <v>302.05228799999998</v>
      </c>
      <c r="J344" s="91"/>
    </row>
    <row r="345" spans="1:10" ht="38.25">
      <c r="A345" s="28" t="s">
        <v>432</v>
      </c>
      <c r="B345" s="24">
        <v>94965</v>
      </c>
      <c r="C345" s="3" t="s">
        <v>3</v>
      </c>
      <c r="D345" s="25" t="s">
        <v>23</v>
      </c>
      <c r="E345" s="102" t="s">
        <v>19</v>
      </c>
      <c r="F345" s="121">
        <f>0.05*0.05*3.14*8</f>
        <v>6.2800000000000009E-2</v>
      </c>
      <c r="G345" s="121">
        <v>469.3</v>
      </c>
      <c r="H345" s="105">
        <f t="shared" si="125"/>
        <v>570.48108000000002</v>
      </c>
      <c r="I345" s="106">
        <f>F345*H345</f>
        <v>35.826211824000005</v>
      </c>
      <c r="J345" s="91" t="s">
        <v>844</v>
      </c>
    </row>
    <row r="346" spans="1:10" ht="38.25">
      <c r="A346" s="28" t="s">
        <v>433</v>
      </c>
      <c r="B346" s="24">
        <v>92762</v>
      </c>
      <c r="C346" s="3" t="s">
        <v>3</v>
      </c>
      <c r="D346" s="25" t="s">
        <v>94</v>
      </c>
      <c r="E346" s="102" t="s">
        <v>21</v>
      </c>
      <c r="F346" s="107">
        <f>0.617*2*2*8</f>
        <v>19.744</v>
      </c>
      <c r="G346" s="107">
        <v>11.61</v>
      </c>
      <c r="H346" s="105">
        <f t="shared" si="125"/>
        <v>14.113116</v>
      </c>
      <c r="I346" s="106">
        <f t="shared" ref="I346" si="127">F346*H346</f>
        <v>278.64936230399996</v>
      </c>
      <c r="J346" s="91" t="s">
        <v>845</v>
      </c>
    </row>
    <row r="347" spans="1:10">
      <c r="A347" s="28" t="s">
        <v>434</v>
      </c>
      <c r="B347" s="24" t="s">
        <v>393</v>
      </c>
      <c r="C347" s="3" t="s">
        <v>90</v>
      </c>
      <c r="D347" s="25" t="s">
        <v>394</v>
      </c>
      <c r="E347" s="24" t="s">
        <v>18</v>
      </c>
      <c r="F347" s="26">
        <v>3</v>
      </c>
      <c r="G347" s="26">
        <v>78.400000000000006</v>
      </c>
      <c r="H347" s="27">
        <f t="shared" si="125"/>
        <v>95.30304000000001</v>
      </c>
      <c r="I347" s="6">
        <f t="shared" ref="I347:I348" si="128">F347*H347</f>
        <v>285.90912000000003</v>
      </c>
      <c r="J347" s="91"/>
    </row>
    <row r="348" spans="1:10">
      <c r="A348" s="28" t="s">
        <v>435</v>
      </c>
      <c r="B348" s="24"/>
      <c r="C348" s="3" t="s">
        <v>78</v>
      </c>
      <c r="D348" s="25" t="s">
        <v>395</v>
      </c>
      <c r="E348" s="24" t="s">
        <v>24</v>
      </c>
      <c r="F348" s="26">
        <v>1</v>
      </c>
      <c r="G348" s="26">
        <v>799</v>
      </c>
      <c r="H348" s="27">
        <f t="shared" si="125"/>
        <v>971.26440000000002</v>
      </c>
      <c r="I348" s="6">
        <f t="shared" si="128"/>
        <v>971.26440000000002</v>
      </c>
      <c r="J348" s="91"/>
    </row>
    <row r="349" spans="1:10" ht="16.5" customHeight="1">
      <c r="A349" s="108" t="s">
        <v>573</v>
      </c>
      <c r="B349" s="109"/>
      <c r="C349" s="110"/>
      <c r="D349" s="111" t="s">
        <v>724</v>
      </c>
      <c r="E349" s="112"/>
      <c r="F349" s="113"/>
      <c r="G349" s="113"/>
      <c r="H349" s="113"/>
      <c r="I349" s="116">
        <f>SUM(I350:I351)</f>
        <v>440.48238479999998</v>
      </c>
      <c r="J349" s="91"/>
    </row>
    <row r="350" spans="1:10" ht="38.25">
      <c r="A350" s="28" t="s">
        <v>574</v>
      </c>
      <c r="B350" s="24">
        <v>2</v>
      </c>
      <c r="C350" s="3" t="s">
        <v>782</v>
      </c>
      <c r="D350" s="175" t="s">
        <v>789</v>
      </c>
      <c r="E350" s="102" t="s">
        <v>538</v>
      </c>
      <c r="F350" s="107">
        <f>0.9*29.5</f>
        <v>26.55</v>
      </c>
      <c r="G350" s="107">
        <v>10.36</v>
      </c>
      <c r="H350" s="105">
        <f t="shared" ref="H350:H351" si="129">G350*(1+$I$9)</f>
        <v>12.593615999999999</v>
      </c>
      <c r="I350" s="106">
        <f t="shared" ref="I350:I351" si="130">F350*H350</f>
        <v>334.3605048</v>
      </c>
      <c r="J350" s="91" t="s">
        <v>862</v>
      </c>
    </row>
    <row r="351" spans="1:10" ht="25.5">
      <c r="A351" s="28" t="s">
        <v>575</v>
      </c>
      <c r="B351" s="24">
        <v>3</v>
      </c>
      <c r="C351" s="3" t="s">
        <v>782</v>
      </c>
      <c r="D351" s="25" t="s">
        <v>799</v>
      </c>
      <c r="E351" s="24" t="s">
        <v>798</v>
      </c>
      <c r="F351" s="26">
        <f>900*0.05</f>
        <v>45</v>
      </c>
      <c r="G351" s="26">
        <v>1.94</v>
      </c>
      <c r="H351" s="27">
        <f t="shared" si="129"/>
        <v>2.3582640000000001</v>
      </c>
      <c r="I351" s="6">
        <f t="shared" si="130"/>
        <v>106.12188</v>
      </c>
      <c r="J351" s="91" t="s">
        <v>853</v>
      </c>
    </row>
    <row r="352" spans="1:10">
      <c r="A352" s="123"/>
      <c r="B352" s="123"/>
      <c r="C352" s="123"/>
      <c r="D352" s="123"/>
      <c r="E352" s="29"/>
      <c r="F352" s="123"/>
      <c r="G352" s="123"/>
      <c r="H352" s="123"/>
      <c r="I352" s="123"/>
      <c r="J352" s="91"/>
    </row>
    <row r="353" spans="1:10">
      <c r="A353" s="94">
        <v>10</v>
      </c>
      <c r="B353" s="95"/>
      <c r="C353" s="96"/>
      <c r="D353" s="97" t="s">
        <v>671</v>
      </c>
      <c r="E353" s="95"/>
      <c r="F353" s="98"/>
      <c r="G353" s="98"/>
      <c r="H353" s="98"/>
      <c r="I353" s="99">
        <f>SUM(I354:I390)/2</f>
        <v>58392.206752988393</v>
      </c>
      <c r="J353" s="91"/>
    </row>
    <row r="354" spans="1:10">
      <c r="A354" s="108" t="s">
        <v>332</v>
      </c>
      <c r="B354" s="112"/>
      <c r="C354" s="114"/>
      <c r="D354" s="111" t="s">
        <v>190</v>
      </c>
      <c r="E354" s="112"/>
      <c r="F354" s="113"/>
      <c r="G354" s="113"/>
      <c r="H354" s="113"/>
      <c r="I354" s="117"/>
      <c r="J354" s="91"/>
    </row>
    <row r="355" spans="1:10">
      <c r="A355" s="108" t="s">
        <v>333</v>
      </c>
      <c r="B355" s="112"/>
      <c r="C355" s="114"/>
      <c r="D355" s="111" t="s">
        <v>256</v>
      </c>
      <c r="E355" s="112"/>
      <c r="F355" s="113"/>
      <c r="G355" s="113"/>
      <c r="H355" s="113"/>
      <c r="I355" s="117">
        <f>SUM(I356:I359)</f>
        <v>3698.6915328</v>
      </c>
      <c r="J355" s="91"/>
    </row>
    <row r="356" spans="1:10" ht="38.25">
      <c r="A356" s="1" t="s">
        <v>334</v>
      </c>
      <c r="B356" s="1">
        <v>92411</v>
      </c>
      <c r="C356" s="3" t="s">
        <v>3</v>
      </c>
      <c r="D356" s="2" t="s">
        <v>92</v>
      </c>
      <c r="E356" s="101" t="s">
        <v>20</v>
      </c>
      <c r="F356" s="118">
        <v>2</v>
      </c>
      <c r="G356" s="118">
        <v>161.19999999999999</v>
      </c>
      <c r="H356" s="105">
        <f t="shared" ref="H356:H359" si="131">G356*(1+$I$9)</f>
        <v>195.95471999999998</v>
      </c>
      <c r="I356" s="106">
        <f>F356*H356</f>
        <v>391.90943999999996</v>
      </c>
      <c r="J356" s="91" t="s">
        <v>888</v>
      </c>
    </row>
    <row r="357" spans="1:10" ht="25.5">
      <c r="A357" s="1" t="s">
        <v>335</v>
      </c>
      <c r="B357" s="1">
        <v>97092</v>
      </c>
      <c r="C357" s="3" t="s">
        <v>3</v>
      </c>
      <c r="D357" s="2" t="s">
        <v>527</v>
      </c>
      <c r="E357" s="101" t="s">
        <v>21</v>
      </c>
      <c r="F357" s="118">
        <f>3.11*2*20</f>
        <v>124.39999999999999</v>
      </c>
      <c r="G357" s="118">
        <v>13.52</v>
      </c>
      <c r="H357" s="105">
        <f t="shared" si="131"/>
        <v>16.434912000000001</v>
      </c>
      <c r="I357" s="106">
        <f>F357*H357</f>
        <v>2044.5030528</v>
      </c>
      <c r="J357" s="91" t="s">
        <v>888</v>
      </c>
    </row>
    <row r="358" spans="1:10" ht="38.25">
      <c r="A358" s="1" t="s">
        <v>339</v>
      </c>
      <c r="B358" s="92">
        <v>94965</v>
      </c>
      <c r="C358" s="5" t="s">
        <v>3</v>
      </c>
      <c r="D358" s="93" t="s">
        <v>23</v>
      </c>
      <c r="E358" s="103" t="s">
        <v>19</v>
      </c>
      <c r="F358" s="104">
        <v>2</v>
      </c>
      <c r="G358" s="104">
        <v>469.3</v>
      </c>
      <c r="H358" s="105">
        <f t="shared" si="131"/>
        <v>570.48108000000002</v>
      </c>
      <c r="I358" s="106">
        <f t="shared" ref="I358:I359" si="132">F358*H358</f>
        <v>1140.96216</v>
      </c>
      <c r="J358" s="91" t="s">
        <v>888</v>
      </c>
    </row>
    <row r="359" spans="1:10" ht="25.5">
      <c r="A359" s="1" t="s">
        <v>340</v>
      </c>
      <c r="B359" s="24"/>
      <c r="C359" s="3" t="s">
        <v>78</v>
      </c>
      <c r="D359" s="25" t="s">
        <v>88</v>
      </c>
      <c r="E359" s="24" t="s">
        <v>21</v>
      </c>
      <c r="F359" s="26">
        <v>2</v>
      </c>
      <c r="G359" s="26">
        <v>49.9</v>
      </c>
      <c r="H359" s="105">
        <f t="shared" si="131"/>
        <v>60.658439999999999</v>
      </c>
      <c r="I359" s="106">
        <f t="shared" si="132"/>
        <v>121.31688</v>
      </c>
      <c r="J359" s="91" t="s">
        <v>888</v>
      </c>
    </row>
    <row r="360" spans="1:10">
      <c r="A360" s="108" t="s">
        <v>336</v>
      </c>
      <c r="B360" s="112"/>
      <c r="C360" s="114"/>
      <c r="D360" s="111" t="s">
        <v>213</v>
      </c>
      <c r="E360" s="112"/>
      <c r="F360" s="113"/>
      <c r="G360" s="113"/>
      <c r="H360" s="113"/>
      <c r="I360" s="117"/>
      <c r="J360" s="91"/>
    </row>
    <row r="361" spans="1:10" ht="25.5">
      <c r="A361" s="108" t="s">
        <v>337</v>
      </c>
      <c r="B361" s="112"/>
      <c r="C361" s="114"/>
      <c r="D361" s="111" t="s">
        <v>530</v>
      </c>
      <c r="E361" s="112"/>
      <c r="F361" s="113"/>
      <c r="G361" s="113"/>
      <c r="H361" s="113"/>
      <c r="I361" s="117">
        <f>SUM(I362:I366)</f>
        <v>8761.4917931700002</v>
      </c>
      <c r="J361" s="91"/>
    </row>
    <row r="362" spans="1:10" ht="38.25">
      <c r="A362" s="28" t="s">
        <v>338</v>
      </c>
      <c r="B362" s="1">
        <v>89849</v>
      </c>
      <c r="C362" s="3" t="s">
        <v>3</v>
      </c>
      <c r="D362" s="4" t="s">
        <v>298</v>
      </c>
      <c r="E362" s="100" t="s">
        <v>18</v>
      </c>
      <c r="F362" s="121">
        <v>60</v>
      </c>
      <c r="G362" s="121">
        <v>62.98</v>
      </c>
      <c r="H362" s="105">
        <f t="shared" ref="H362:H366" si="133">G362*(1+$I$9)</f>
        <v>76.558487999999997</v>
      </c>
      <c r="I362" s="106">
        <f>F362*H362</f>
        <v>4593.5092800000002</v>
      </c>
      <c r="J362" s="91"/>
    </row>
    <row r="363" spans="1:10" ht="38.25">
      <c r="A363" s="28" t="s">
        <v>341</v>
      </c>
      <c r="B363" s="24">
        <v>94965</v>
      </c>
      <c r="C363" s="3" t="s">
        <v>3</v>
      </c>
      <c r="D363" s="25" t="s">
        <v>23</v>
      </c>
      <c r="E363" s="102" t="s">
        <v>19</v>
      </c>
      <c r="F363" s="121">
        <f>0.075*0.075*3.14*60</f>
        <v>1.05975</v>
      </c>
      <c r="G363" s="121">
        <v>469.3</v>
      </c>
      <c r="H363" s="105">
        <f t="shared" si="133"/>
        <v>570.48108000000002</v>
      </c>
      <c r="I363" s="106">
        <f>F363*H363</f>
        <v>604.56732452999995</v>
      </c>
      <c r="J363" s="91" t="s">
        <v>908</v>
      </c>
    </row>
    <row r="364" spans="1:10" ht="51">
      <c r="A364" s="28" t="s">
        <v>342</v>
      </c>
      <c r="B364" s="24">
        <v>92778</v>
      </c>
      <c r="C364" s="3" t="s">
        <v>3</v>
      </c>
      <c r="D364" s="25" t="s">
        <v>22</v>
      </c>
      <c r="E364" s="102" t="s">
        <v>21</v>
      </c>
      <c r="F364" s="107">
        <f>0.617*2*60</f>
        <v>74.039999999999992</v>
      </c>
      <c r="G364" s="107">
        <v>11.61</v>
      </c>
      <c r="H364" s="105">
        <f t="shared" si="133"/>
        <v>14.113116</v>
      </c>
      <c r="I364" s="106">
        <f t="shared" ref="I364:I366" si="134">F364*H364</f>
        <v>1044.93510864</v>
      </c>
      <c r="J364" s="91" t="s">
        <v>902</v>
      </c>
    </row>
    <row r="365" spans="1:10">
      <c r="A365" s="28" t="s">
        <v>343</v>
      </c>
      <c r="B365" s="24"/>
      <c r="C365" s="3" t="s">
        <v>78</v>
      </c>
      <c r="D365" s="25" t="s">
        <v>88</v>
      </c>
      <c r="E365" s="102" t="s">
        <v>21</v>
      </c>
      <c r="F365" s="107">
        <f>0.05*120</f>
        <v>6</v>
      </c>
      <c r="G365" s="107">
        <v>49.9</v>
      </c>
      <c r="H365" s="105">
        <f t="shared" si="133"/>
        <v>60.658439999999999</v>
      </c>
      <c r="I365" s="106">
        <f t="shared" si="134"/>
        <v>363.95064000000002</v>
      </c>
      <c r="J365" s="91" t="s">
        <v>903</v>
      </c>
    </row>
    <row r="366" spans="1:10" ht="25.5">
      <c r="A366" s="28" t="s">
        <v>344</v>
      </c>
      <c r="B366" s="24" t="s">
        <v>89</v>
      </c>
      <c r="C366" s="3" t="s">
        <v>90</v>
      </c>
      <c r="D366" s="25" t="s">
        <v>91</v>
      </c>
      <c r="E366" s="24" t="s">
        <v>24</v>
      </c>
      <c r="F366" s="107">
        <v>120</v>
      </c>
      <c r="G366" s="107">
        <v>14.77</v>
      </c>
      <c r="H366" s="105">
        <f t="shared" si="133"/>
        <v>17.954412000000001</v>
      </c>
      <c r="I366" s="106">
        <f t="shared" si="134"/>
        <v>2154.5294400000002</v>
      </c>
      <c r="J366" s="91" t="s">
        <v>909</v>
      </c>
    </row>
    <row r="367" spans="1:10">
      <c r="A367" s="108" t="s">
        <v>345</v>
      </c>
      <c r="B367" s="112"/>
      <c r="C367" s="114"/>
      <c r="D367" s="111" t="s">
        <v>101</v>
      </c>
      <c r="E367" s="112"/>
      <c r="F367" s="113"/>
      <c r="G367" s="113"/>
      <c r="H367" s="115"/>
      <c r="I367" s="116">
        <f>SUM(I368)</f>
        <v>24201.040032000001</v>
      </c>
      <c r="J367" s="91"/>
    </row>
    <row r="368" spans="1:10" ht="38.25">
      <c r="A368" s="28" t="s">
        <v>346</v>
      </c>
      <c r="B368" s="1">
        <v>92335</v>
      </c>
      <c r="C368" s="3" t="s">
        <v>3</v>
      </c>
      <c r="D368" s="4" t="s">
        <v>26</v>
      </c>
      <c r="E368" s="100" t="s">
        <v>18</v>
      </c>
      <c r="F368" s="118">
        <v>216</v>
      </c>
      <c r="G368" s="118">
        <v>92.17</v>
      </c>
      <c r="H368" s="105">
        <f t="shared" ref="H368" si="135">G368*(1+$I$9)</f>
        <v>112.04185200000001</v>
      </c>
      <c r="I368" s="106">
        <f>F368*H368</f>
        <v>24201.040032000001</v>
      </c>
      <c r="J368" s="102" t="s">
        <v>841</v>
      </c>
    </row>
    <row r="369" spans="1:10">
      <c r="A369" s="108" t="s">
        <v>347</v>
      </c>
      <c r="B369" s="109"/>
      <c r="C369" s="110"/>
      <c r="D369" s="111" t="s">
        <v>103</v>
      </c>
      <c r="E369" s="112"/>
      <c r="F369" s="113"/>
      <c r="G369" s="113"/>
      <c r="H369" s="113"/>
      <c r="I369" s="116">
        <f>SUM(I370:I373)</f>
        <v>9997.1878553280003</v>
      </c>
      <c r="J369" s="91"/>
    </row>
    <row r="370" spans="1:10" ht="25.5">
      <c r="A370" s="28" t="s">
        <v>348</v>
      </c>
      <c r="B370" s="24">
        <v>102488</v>
      </c>
      <c r="C370" s="3" t="s">
        <v>3</v>
      </c>
      <c r="D370" s="25" t="s">
        <v>141</v>
      </c>
      <c r="E370" s="102" t="s">
        <v>20</v>
      </c>
      <c r="F370" s="107">
        <f>111.4*2.2</f>
        <v>245.08000000000004</v>
      </c>
      <c r="G370" s="107">
        <v>4.1900000000000004</v>
      </c>
      <c r="H370" s="105">
        <f t="shared" ref="H370:H373" si="136">G370*(1+$I$9)</f>
        <v>5.0933640000000002</v>
      </c>
      <c r="I370" s="106">
        <f t="shared" ref="I370:I373" si="137">F370*H370</f>
        <v>1248.2816491200003</v>
      </c>
      <c r="J370" s="91" t="s">
        <v>906</v>
      </c>
    </row>
    <row r="371" spans="1:10" ht="25.5">
      <c r="A371" s="28" t="s">
        <v>349</v>
      </c>
      <c r="B371" s="24">
        <v>102491</v>
      </c>
      <c r="C371" s="3" t="s">
        <v>3</v>
      </c>
      <c r="D371" s="25" t="s">
        <v>142</v>
      </c>
      <c r="E371" s="102" t="s">
        <v>20</v>
      </c>
      <c r="F371" s="107">
        <f>F370</f>
        <v>245.08000000000004</v>
      </c>
      <c r="G371" s="107">
        <v>21.73</v>
      </c>
      <c r="H371" s="105">
        <f t="shared" si="136"/>
        <v>26.414988000000001</v>
      </c>
      <c r="I371" s="106">
        <f t="shared" si="137"/>
        <v>6473.7852590400016</v>
      </c>
      <c r="J371" s="91" t="s">
        <v>906</v>
      </c>
    </row>
    <row r="372" spans="1:10" ht="38.25">
      <c r="A372" s="28" t="s">
        <v>350</v>
      </c>
      <c r="B372" s="24">
        <v>100722</v>
      </c>
      <c r="C372" s="3" t="s">
        <v>3</v>
      </c>
      <c r="D372" s="25" t="s">
        <v>139</v>
      </c>
      <c r="E372" s="102" t="s">
        <v>20</v>
      </c>
      <c r="F372" s="107">
        <f>216*0.157</f>
        <v>33.911999999999999</v>
      </c>
      <c r="G372" s="107">
        <v>27.38</v>
      </c>
      <c r="H372" s="105">
        <f t="shared" si="136"/>
        <v>33.283127999999998</v>
      </c>
      <c r="I372" s="106">
        <f t="shared" si="137"/>
        <v>1128.6974367359999</v>
      </c>
      <c r="J372" s="91" t="s">
        <v>910</v>
      </c>
    </row>
    <row r="373" spans="1:10" ht="51">
      <c r="A373" s="28" t="s">
        <v>351</v>
      </c>
      <c r="B373" s="24">
        <v>100750</v>
      </c>
      <c r="C373" s="3" t="s">
        <v>3</v>
      </c>
      <c r="D373" s="25" t="s">
        <v>140</v>
      </c>
      <c r="E373" s="102" t="s">
        <v>20</v>
      </c>
      <c r="F373" s="107">
        <f>F372</f>
        <v>33.911999999999999</v>
      </c>
      <c r="G373" s="107">
        <v>27.81</v>
      </c>
      <c r="H373" s="105">
        <f t="shared" si="136"/>
        <v>33.805835999999999</v>
      </c>
      <c r="I373" s="106">
        <f t="shared" si="137"/>
        <v>1146.4235104320001</v>
      </c>
      <c r="J373" s="91" t="s">
        <v>910</v>
      </c>
    </row>
    <row r="374" spans="1:10">
      <c r="A374" s="108" t="s">
        <v>352</v>
      </c>
      <c r="B374" s="109"/>
      <c r="C374" s="110"/>
      <c r="D374" s="111" t="s">
        <v>104</v>
      </c>
      <c r="E374" s="112"/>
      <c r="F374" s="113"/>
      <c r="G374" s="113"/>
      <c r="H374" s="113"/>
      <c r="I374" s="116">
        <f>SUM(I375:I379)</f>
        <v>3154.7426246400005</v>
      </c>
      <c r="J374" s="91"/>
    </row>
    <row r="375" spans="1:10">
      <c r="A375" s="1" t="s">
        <v>353</v>
      </c>
      <c r="B375" s="151" t="s">
        <v>78</v>
      </c>
      <c r="C375" s="3"/>
      <c r="D375" s="25" t="s">
        <v>145</v>
      </c>
      <c r="E375" s="102" t="s">
        <v>24</v>
      </c>
      <c r="F375" s="107">
        <v>1</v>
      </c>
      <c r="G375" s="107">
        <v>650.6</v>
      </c>
      <c r="H375" s="105">
        <f t="shared" ref="H375:H379" si="138">G375*(1+$I$9)</f>
        <v>790.86936000000003</v>
      </c>
      <c r="I375" s="106">
        <f t="shared" ref="I375:I379" si="139">F375*H375</f>
        <v>790.86936000000003</v>
      </c>
      <c r="J375" s="91"/>
    </row>
    <row r="376" spans="1:10" ht="25.5">
      <c r="A376" s="1" t="s">
        <v>354</v>
      </c>
      <c r="B376" s="24">
        <v>14166</v>
      </c>
      <c r="C376" s="24" t="s">
        <v>133</v>
      </c>
      <c r="D376" s="25" t="s">
        <v>155</v>
      </c>
      <c r="E376" s="102" t="s">
        <v>24</v>
      </c>
      <c r="F376" s="107">
        <v>1</v>
      </c>
      <c r="G376" s="107">
        <v>1465.88</v>
      </c>
      <c r="H376" s="105">
        <f t="shared" si="138"/>
        <v>1781.9237280000002</v>
      </c>
      <c r="I376" s="106">
        <f t="shared" si="139"/>
        <v>1781.9237280000002</v>
      </c>
      <c r="J376" s="91"/>
    </row>
    <row r="377" spans="1:10" ht="25.5">
      <c r="A377" s="1" t="s">
        <v>355</v>
      </c>
      <c r="B377" s="24">
        <v>39746</v>
      </c>
      <c r="C377" s="24" t="s">
        <v>133</v>
      </c>
      <c r="D377" s="25" t="s">
        <v>146</v>
      </c>
      <c r="E377" s="102" t="s">
        <v>24</v>
      </c>
      <c r="F377" s="107">
        <v>4</v>
      </c>
      <c r="G377" s="107">
        <v>98.22</v>
      </c>
      <c r="H377" s="105">
        <f t="shared" si="138"/>
        <v>119.396232</v>
      </c>
      <c r="I377" s="106">
        <f t="shared" si="139"/>
        <v>477.58492799999999</v>
      </c>
      <c r="J377" s="91"/>
    </row>
    <row r="378" spans="1:10">
      <c r="A378" s="1" t="s">
        <v>356</v>
      </c>
      <c r="B378" s="24">
        <v>88247</v>
      </c>
      <c r="C378" s="3" t="s">
        <v>3</v>
      </c>
      <c r="D378" s="25" t="s">
        <v>147</v>
      </c>
      <c r="E378" s="102" t="s">
        <v>29</v>
      </c>
      <c r="F378" s="107">
        <v>0.64</v>
      </c>
      <c r="G378" s="107">
        <v>27.06</v>
      </c>
      <c r="H378" s="105">
        <f t="shared" si="138"/>
        <v>32.894135999999996</v>
      </c>
      <c r="I378" s="106">
        <f t="shared" si="139"/>
        <v>21.052247039999997</v>
      </c>
      <c r="J378" s="91"/>
    </row>
    <row r="379" spans="1:10">
      <c r="A379" s="1" t="s">
        <v>357</v>
      </c>
      <c r="B379" s="24">
        <v>88264</v>
      </c>
      <c r="C379" s="3" t="s">
        <v>3</v>
      </c>
      <c r="D379" s="25" t="s">
        <v>148</v>
      </c>
      <c r="E379" s="24" t="s">
        <v>29</v>
      </c>
      <c r="F379" s="26">
        <v>2.08</v>
      </c>
      <c r="G379" s="26">
        <v>32.950000000000003</v>
      </c>
      <c r="H379" s="27">
        <f t="shared" si="138"/>
        <v>40.054020000000001</v>
      </c>
      <c r="I379" s="6">
        <f t="shared" si="139"/>
        <v>83.312361600000003</v>
      </c>
      <c r="J379" s="91"/>
    </row>
    <row r="380" spans="1:10">
      <c r="A380" s="108" t="s">
        <v>420</v>
      </c>
      <c r="B380" s="109"/>
      <c r="C380" s="110"/>
      <c r="D380" s="111" t="s">
        <v>392</v>
      </c>
      <c r="E380" s="112"/>
      <c r="F380" s="113"/>
      <c r="G380" s="113"/>
      <c r="H380" s="113"/>
      <c r="I380" s="116">
        <f>SUM(I381:I387)</f>
        <v>1955.4673230504</v>
      </c>
      <c r="J380" s="91"/>
    </row>
    <row r="381" spans="1:10" ht="38.25">
      <c r="A381" s="28" t="s">
        <v>421</v>
      </c>
      <c r="B381" s="1">
        <v>94962</v>
      </c>
      <c r="C381" s="3" t="s">
        <v>3</v>
      </c>
      <c r="D381" s="4" t="s">
        <v>518</v>
      </c>
      <c r="E381" s="100" t="s">
        <v>19</v>
      </c>
      <c r="F381" s="121">
        <f>0.15*0.15*3.14*1*2</f>
        <v>0.14130000000000001</v>
      </c>
      <c r="G381" s="121">
        <v>377.58</v>
      </c>
      <c r="H381" s="105">
        <f t="shared" ref="H381:H387" si="140">G381*(1+$I$9)</f>
        <v>458.98624799999999</v>
      </c>
      <c r="I381" s="106">
        <f t="shared" ref="I381:I382" si="141">F381*H381</f>
        <v>64.854756842400008</v>
      </c>
      <c r="J381" s="91"/>
    </row>
    <row r="382" spans="1:10" ht="25.5">
      <c r="A382" s="28" t="s">
        <v>422</v>
      </c>
      <c r="B382" s="1">
        <v>93358</v>
      </c>
      <c r="C382" s="3" t="s">
        <v>3</v>
      </c>
      <c r="D382" s="4" t="s">
        <v>519</v>
      </c>
      <c r="E382" s="100" t="s">
        <v>19</v>
      </c>
      <c r="F382" s="121">
        <v>0.14000000000000001</v>
      </c>
      <c r="G382" s="121">
        <v>99.37</v>
      </c>
      <c r="H382" s="105">
        <f t="shared" si="140"/>
        <v>120.794172</v>
      </c>
      <c r="I382" s="106">
        <f t="shared" si="141"/>
        <v>16.911184080000002</v>
      </c>
      <c r="J382" s="91"/>
    </row>
    <row r="383" spans="1:10" ht="38.25">
      <c r="A383" s="28" t="s">
        <v>423</v>
      </c>
      <c r="B383" s="1">
        <v>89848</v>
      </c>
      <c r="C383" s="3" t="s">
        <v>3</v>
      </c>
      <c r="D383" s="4" t="s">
        <v>25</v>
      </c>
      <c r="E383" s="100" t="s">
        <v>18</v>
      </c>
      <c r="F383" s="121">
        <v>8</v>
      </c>
      <c r="G383" s="121">
        <v>31.06</v>
      </c>
      <c r="H383" s="105">
        <f t="shared" si="140"/>
        <v>37.756535999999997</v>
      </c>
      <c r="I383" s="106">
        <f>F383*H383</f>
        <v>302.05228799999998</v>
      </c>
      <c r="J383" s="91"/>
    </row>
    <row r="384" spans="1:10" ht="38.25">
      <c r="A384" s="28" t="s">
        <v>424</v>
      </c>
      <c r="B384" s="24">
        <v>94965</v>
      </c>
      <c r="C384" s="3" t="s">
        <v>3</v>
      </c>
      <c r="D384" s="25" t="s">
        <v>23</v>
      </c>
      <c r="E384" s="102" t="s">
        <v>19</v>
      </c>
      <c r="F384" s="121">
        <f>0.05*0.05*3.14*8</f>
        <v>6.2800000000000009E-2</v>
      </c>
      <c r="G384" s="121">
        <v>469.3</v>
      </c>
      <c r="H384" s="105">
        <f t="shared" si="140"/>
        <v>570.48108000000002</v>
      </c>
      <c r="I384" s="106">
        <f>F384*H384</f>
        <v>35.826211824000005</v>
      </c>
      <c r="J384" s="91" t="s">
        <v>844</v>
      </c>
    </row>
    <row r="385" spans="1:10" ht="38.25">
      <c r="A385" s="28" t="s">
        <v>425</v>
      </c>
      <c r="B385" s="24">
        <v>92762</v>
      </c>
      <c r="C385" s="3" t="s">
        <v>3</v>
      </c>
      <c r="D385" s="25" t="s">
        <v>94</v>
      </c>
      <c r="E385" s="102" t="s">
        <v>21</v>
      </c>
      <c r="F385" s="107">
        <f>0.617*2*2*8</f>
        <v>19.744</v>
      </c>
      <c r="G385" s="107">
        <v>11.61</v>
      </c>
      <c r="H385" s="105">
        <f t="shared" si="140"/>
        <v>14.113116</v>
      </c>
      <c r="I385" s="106">
        <f t="shared" ref="I385" si="142">F385*H385</f>
        <v>278.64936230399996</v>
      </c>
      <c r="J385" s="91" t="s">
        <v>845</v>
      </c>
    </row>
    <row r="386" spans="1:10">
      <c r="A386" s="28" t="s">
        <v>426</v>
      </c>
      <c r="B386" s="24" t="s">
        <v>393</v>
      </c>
      <c r="C386" s="3" t="s">
        <v>90</v>
      </c>
      <c r="D386" s="25" t="s">
        <v>394</v>
      </c>
      <c r="E386" s="24" t="s">
        <v>18</v>
      </c>
      <c r="F386" s="26">
        <v>3</v>
      </c>
      <c r="G386" s="26">
        <v>78.400000000000006</v>
      </c>
      <c r="H386" s="27">
        <f t="shared" si="140"/>
        <v>95.30304000000001</v>
      </c>
      <c r="I386" s="6">
        <f t="shared" ref="I386:I387" si="143">F386*H386</f>
        <v>285.90912000000003</v>
      </c>
      <c r="J386" s="91"/>
    </row>
    <row r="387" spans="1:10">
      <c r="A387" s="28" t="s">
        <v>427</v>
      </c>
      <c r="B387" s="24"/>
      <c r="C387" s="3" t="s">
        <v>78</v>
      </c>
      <c r="D387" s="25" t="s">
        <v>395</v>
      </c>
      <c r="E387" s="24" t="s">
        <v>24</v>
      </c>
      <c r="F387" s="26">
        <v>1</v>
      </c>
      <c r="G387" s="26">
        <v>799</v>
      </c>
      <c r="H387" s="27">
        <f t="shared" si="140"/>
        <v>971.26440000000002</v>
      </c>
      <c r="I387" s="6">
        <f t="shared" si="143"/>
        <v>971.26440000000002</v>
      </c>
      <c r="J387" s="91"/>
    </row>
    <row r="388" spans="1:10">
      <c r="A388" s="108" t="s">
        <v>576</v>
      </c>
      <c r="B388" s="109"/>
      <c r="C388" s="110"/>
      <c r="D388" s="111" t="s">
        <v>723</v>
      </c>
      <c r="E388" s="112"/>
      <c r="F388" s="113"/>
      <c r="G388" s="113"/>
      <c r="H388" s="113"/>
      <c r="I388" s="116">
        <f>SUM(I389:I390)</f>
        <v>6623.5855919999995</v>
      </c>
      <c r="J388" s="91"/>
    </row>
    <row r="389" spans="1:10" ht="38.25">
      <c r="A389" s="28" t="s">
        <v>577</v>
      </c>
      <c r="B389" s="24">
        <v>2</v>
      </c>
      <c r="C389" s="3" t="s">
        <v>782</v>
      </c>
      <c r="D389" s="175" t="s">
        <v>789</v>
      </c>
      <c r="E389" s="102" t="s">
        <v>538</v>
      </c>
      <c r="F389" s="107">
        <f>9.5*46</f>
        <v>437</v>
      </c>
      <c r="G389" s="107">
        <v>10.36</v>
      </c>
      <c r="H389" s="105">
        <f t="shared" ref="H389:H390" si="144">G389*(1+$I$9)</f>
        <v>12.593615999999999</v>
      </c>
      <c r="I389" s="106">
        <f t="shared" ref="I389:I390" si="145">F389*H389</f>
        <v>5503.4101919999994</v>
      </c>
      <c r="J389" s="91" t="s">
        <v>863</v>
      </c>
    </row>
    <row r="390" spans="1:10" ht="25.5">
      <c r="A390" s="28" t="s">
        <v>578</v>
      </c>
      <c r="B390" s="24">
        <v>3</v>
      </c>
      <c r="C390" s="3" t="s">
        <v>782</v>
      </c>
      <c r="D390" s="25" t="s">
        <v>799</v>
      </c>
      <c r="E390" s="24" t="s">
        <v>798</v>
      </c>
      <c r="F390" s="26">
        <f>9500*0.05</f>
        <v>475</v>
      </c>
      <c r="G390" s="26">
        <v>1.94</v>
      </c>
      <c r="H390" s="27">
        <f t="shared" si="144"/>
        <v>2.3582640000000001</v>
      </c>
      <c r="I390" s="6">
        <f t="shared" si="145"/>
        <v>1120.1754000000001</v>
      </c>
      <c r="J390" s="91" t="s">
        <v>864</v>
      </c>
    </row>
    <row r="391" spans="1:10">
      <c r="A391" s="1"/>
      <c r="B391" s="24"/>
      <c r="C391" s="3"/>
      <c r="D391" s="25"/>
      <c r="E391" s="24"/>
      <c r="F391" s="26"/>
      <c r="G391" s="26"/>
      <c r="H391" s="27"/>
      <c r="I391" s="6"/>
      <c r="J391" s="91"/>
    </row>
    <row r="392" spans="1:10">
      <c r="A392" s="94">
        <v>11</v>
      </c>
      <c r="B392" s="95"/>
      <c r="C392" s="96"/>
      <c r="D392" s="97" t="s">
        <v>672</v>
      </c>
      <c r="E392" s="95"/>
      <c r="F392" s="98"/>
      <c r="G392" s="98"/>
      <c r="H392" s="98"/>
      <c r="I392" s="99">
        <f>SUM(I394:I430)/2</f>
        <v>22725.039773829893</v>
      </c>
      <c r="J392" s="91"/>
    </row>
    <row r="393" spans="1:10">
      <c r="A393" s="108" t="s">
        <v>358</v>
      </c>
      <c r="B393" s="112"/>
      <c r="C393" s="114"/>
      <c r="D393" s="111" t="s">
        <v>190</v>
      </c>
      <c r="E393" s="112"/>
      <c r="F393" s="113"/>
      <c r="G393" s="113"/>
      <c r="H393" s="113"/>
      <c r="I393" s="117"/>
      <c r="J393" s="91"/>
    </row>
    <row r="394" spans="1:10">
      <c r="A394" s="108" t="s">
        <v>359</v>
      </c>
      <c r="B394" s="112"/>
      <c r="C394" s="114"/>
      <c r="D394" s="111" t="s">
        <v>365</v>
      </c>
      <c r="E394" s="112"/>
      <c r="F394" s="113"/>
      <c r="G394" s="113"/>
      <c r="H394" s="113"/>
      <c r="I394" s="117">
        <f>SUM(I395:I399)</f>
        <v>289.36445236349999</v>
      </c>
      <c r="J394" s="91"/>
    </row>
    <row r="395" spans="1:10" ht="38.25">
      <c r="A395" s="28" t="s">
        <v>360</v>
      </c>
      <c r="B395" s="1">
        <v>89849</v>
      </c>
      <c r="C395" s="3" t="s">
        <v>3</v>
      </c>
      <c r="D395" s="4" t="s">
        <v>298</v>
      </c>
      <c r="E395" s="100" t="s">
        <v>18</v>
      </c>
      <c r="F395" s="121">
        <v>1</v>
      </c>
      <c r="G395" s="121">
        <v>62.98</v>
      </c>
      <c r="H395" s="105">
        <f t="shared" ref="H395:H399" si="146">G395*(1+$I$9)</f>
        <v>76.558487999999997</v>
      </c>
      <c r="I395" s="106">
        <f>F395*H395</f>
        <v>76.558487999999997</v>
      </c>
      <c r="J395" s="91"/>
    </row>
    <row r="396" spans="1:10" ht="38.25">
      <c r="A396" s="28" t="s">
        <v>361</v>
      </c>
      <c r="B396" s="24">
        <v>94965</v>
      </c>
      <c r="C396" s="3" t="s">
        <v>3</v>
      </c>
      <c r="D396" s="25" t="s">
        <v>23</v>
      </c>
      <c r="E396" s="102" t="s">
        <v>19</v>
      </c>
      <c r="F396" s="121">
        <f>0.075*0.075*3.14*1</f>
        <v>1.7662500000000001E-2</v>
      </c>
      <c r="G396" s="121">
        <v>469.3</v>
      </c>
      <c r="H396" s="105">
        <f t="shared" si="146"/>
        <v>570.48108000000002</v>
      </c>
      <c r="I396" s="106">
        <f>F396*H396</f>
        <v>10.076122075500001</v>
      </c>
      <c r="J396" s="91" t="s">
        <v>911</v>
      </c>
    </row>
    <row r="397" spans="1:10" ht="51">
      <c r="A397" s="28" t="s">
        <v>362</v>
      </c>
      <c r="B397" s="24">
        <v>92778</v>
      </c>
      <c r="C397" s="3" t="s">
        <v>3</v>
      </c>
      <c r="D397" s="25" t="s">
        <v>22</v>
      </c>
      <c r="E397" s="102" t="s">
        <v>21</v>
      </c>
      <c r="F397" s="107">
        <f>0.617*4*1</f>
        <v>2.468</v>
      </c>
      <c r="G397" s="107">
        <v>11.61</v>
      </c>
      <c r="H397" s="105">
        <f t="shared" si="146"/>
        <v>14.113116</v>
      </c>
      <c r="I397" s="106">
        <f t="shared" ref="I397:I399" si="147">F397*H397</f>
        <v>34.831170287999996</v>
      </c>
      <c r="J397" s="91" t="s">
        <v>912</v>
      </c>
    </row>
    <row r="398" spans="1:10">
      <c r="A398" s="28" t="s">
        <v>363</v>
      </c>
      <c r="B398" s="24"/>
      <c r="C398" s="3" t="s">
        <v>78</v>
      </c>
      <c r="D398" s="25" t="s">
        <v>88</v>
      </c>
      <c r="E398" s="102" t="s">
        <v>21</v>
      </c>
      <c r="F398" s="107">
        <f>8*0.05</f>
        <v>0.4</v>
      </c>
      <c r="G398" s="107">
        <v>49.9</v>
      </c>
      <c r="H398" s="105">
        <f t="shared" si="146"/>
        <v>60.658439999999999</v>
      </c>
      <c r="I398" s="106">
        <f t="shared" si="147"/>
        <v>24.263376000000001</v>
      </c>
      <c r="J398" s="91" t="s">
        <v>903</v>
      </c>
    </row>
    <row r="399" spans="1:10">
      <c r="A399" s="28" t="s">
        <v>364</v>
      </c>
      <c r="B399" s="24" t="s">
        <v>89</v>
      </c>
      <c r="C399" s="3" t="s">
        <v>90</v>
      </c>
      <c r="D399" s="25" t="s">
        <v>91</v>
      </c>
      <c r="E399" s="24" t="s">
        <v>24</v>
      </c>
      <c r="F399" s="107">
        <v>8</v>
      </c>
      <c r="G399" s="107">
        <v>14.77</v>
      </c>
      <c r="H399" s="105">
        <f t="shared" si="146"/>
        <v>17.954412000000001</v>
      </c>
      <c r="I399" s="106">
        <f t="shared" si="147"/>
        <v>143.63529600000001</v>
      </c>
      <c r="J399" s="91" t="s">
        <v>913</v>
      </c>
    </row>
    <row r="400" spans="1:10">
      <c r="A400" s="108" t="s">
        <v>366</v>
      </c>
      <c r="B400" s="112"/>
      <c r="C400" s="114"/>
      <c r="D400" s="111" t="s">
        <v>213</v>
      </c>
      <c r="E400" s="112"/>
      <c r="F400" s="113"/>
      <c r="G400" s="113"/>
      <c r="H400" s="113"/>
      <c r="I400" s="117"/>
      <c r="J400" s="91"/>
    </row>
    <row r="401" spans="1:10" ht="25.5">
      <c r="A401" s="108" t="s">
        <v>367</v>
      </c>
      <c r="B401" s="112"/>
      <c r="C401" s="114"/>
      <c r="D401" s="111" t="s">
        <v>529</v>
      </c>
      <c r="E401" s="112"/>
      <c r="F401" s="113"/>
      <c r="G401" s="113"/>
      <c r="H401" s="113"/>
      <c r="I401" s="117">
        <f>SUM(I402:I406)</f>
        <v>2032.50131244</v>
      </c>
      <c r="J401" s="91"/>
    </row>
    <row r="402" spans="1:10" ht="38.25">
      <c r="A402" s="28" t="s">
        <v>368</v>
      </c>
      <c r="B402" s="1">
        <v>89848</v>
      </c>
      <c r="C402" s="3" t="s">
        <v>3</v>
      </c>
      <c r="D402" s="4" t="s">
        <v>25</v>
      </c>
      <c r="E402" s="100" t="s">
        <v>18</v>
      </c>
      <c r="F402" s="121">
        <v>20</v>
      </c>
      <c r="G402" s="121">
        <v>31.06</v>
      </c>
      <c r="H402" s="105">
        <f t="shared" ref="H402:H406" si="148">G402*(1+$I$9)</f>
        <v>37.756535999999997</v>
      </c>
      <c r="I402" s="106">
        <f>F402*H402</f>
        <v>755.13071999999988</v>
      </c>
      <c r="J402" s="91"/>
    </row>
    <row r="403" spans="1:10" ht="38.25">
      <c r="A403" s="28" t="s">
        <v>369</v>
      </c>
      <c r="B403" s="24">
        <v>94965</v>
      </c>
      <c r="C403" s="3" t="s">
        <v>3</v>
      </c>
      <c r="D403" s="25" t="s">
        <v>23</v>
      </c>
      <c r="E403" s="102" t="s">
        <v>19</v>
      </c>
      <c r="F403" s="121">
        <f>0.05*0.05*3.14*20</f>
        <v>0.15700000000000003</v>
      </c>
      <c r="G403" s="121">
        <v>469.3</v>
      </c>
      <c r="H403" s="105">
        <f t="shared" si="148"/>
        <v>570.48108000000002</v>
      </c>
      <c r="I403" s="106">
        <f>F403*H403</f>
        <v>89.565529560000016</v>
      </c>
      <c r="J403" s="91" t="s">
        <v>914</v>
      </c>
    </row>
    <row r="404" spans="1:10" ht="51">
      <c r="A404" s="28" t="s">
        <v>370</v>
      </c>
      <c r="B404" s="24">
        <v>92778</v>
      </c>
      <c r="C404" s="3" t="s">
        <v>3</v>
      </c>
      <c r="D404" s="25" t="s">
        <v>22</v>
      </c>
      <c r="E404" s="102" t="s">
        <v>21</v>
      </c>
      <c r="F404" s="107">
        <f>0.617*2*20</f>
        <v>24.68</v>
      </c>
      <c r="G404" s="107">
        <v>11.61</v>
      </c>
      <c r="H404" s="105">
        <f t="shared" si="148"/>
        <v>14.113116</v>
      </c>
      <c r="I404" s="106">
        <f t="shared" ref="I404:I406" si="149">F404*H404</f>
        <v>348.31170287999998</v>
      </c>
      <c r="J404" s="91" t="s">
        <v>902</v>
      </c>
    </row>
    <row r="405" spans="1:10">
      <c r="A405" s="28" t="s">
        <v>371</v>
      </c>
      <c r="B405" s="24"/>
      <c r="C405" s="3" t="s">
        <v>78</v>
      </c>
      <c r="D405" s="25" t="s">
        <v>88</v>
      </c>
      <c r="E405" s="102" t="s">
        <v>21</v>
      </c>
      <c r="F405" s="107">
        <f>0.05*40</f>
        <v>2</v>
      </c>
      <c r="G405" s="107">
        <v>49.9</v>
      </c>
      <c r="H405" s="105">
        <f t="shared" si="148"/>
        <v>60.658439999999999</v>
      </c>
      <c r="I405" s="106">
        <f t="shared" si="149"/>
        <v>121.31688</v>
      </c>
      <c r="J405" s="91" t="s">
        <v>903</v>
      </c>
    </row>
    <row r="406" spans="1:10" ht="25.5">
      <c r="A406" s="28" t="s">
        <v>372</v>
      </c>
      <c r="B406" s="24" t="s">
        <v>89</v>
      </c>
      <c r="C406" s="3" t="s">
        <v>90</v>
      </c>
      <c r="D406" s="25" t="s">
        <v>91</v>
      </c>
      <c r="E406" s="24" t="s">
        <v>24</v>
      </c>
      <c r="F406" s="107">
        <v>40</v>
      </c>
      <c r="G406" s="107">
        <v>14.77</v>
      </c>
      <c r="H406" s="105">
        <f t="shared" si="148"/>
        <v>17.954412000000001</v>
      </c>
      <c r="I406" s="106">
        <f t="shared" si="149"/>
        <v>718.17648000000008</v>
      </c>
      <c r="J406" s="91" t="s">
        <v>915</v>
      </c>
    </row>
    <row r="407" spans="1:10">
      <c r="A407" s="108" t="s">
        <v>373</v>
      </c>
      <c r="B407" s="112"/>
      <c r="C407" s="114"/>
      <c r="D407" s="111" t="s">
        <v>101</v>
      </c>
      <c r="E407" s="112"/>
      <c r="F407" s="113"/>
      <c r="G407" s="113"/>
      <c r="H407" s="115"/>
      <c r="I407" s="116">
        <f>SUM(I408)</f>
        <v>8963.3481600000014</v>
      </c>
      <c r="J407" s="91"/>
    </row>
    <row r="408" spans="1:10" ht="38.25">
      <c r="A408" s="28" t="s">
        <v>374</v>
      </c>
      <c r="B408" s="1">
        <v>92335</v>
      </c>
      <c r="C408" s="3" t="s">
        <v>3</v>
      </c>
      <c r="D408" s="4" t="s">
        <v>26</v>
      </c>
      <c r="E408" s="100" t="s">
        <v>18</v>
      </c>
      <c r="F408" s="118">
        <v>80</v>
      </c>
      <c r="G408" s="118">
        <v>92.17</v>
      </c>
      <c r="H408" s="105">
        <f t="shared" ref="H408" si="150">G408*(1+$I$9)</f>
        <v>112.04185200000001</v>
      </c>
      <c r="I408" s="106">
        <f>F408*H408</f>
        <v>8963.3481600000014</v>
      </c>
      <c r="J408" s="102" t="s">
        <v>841</v>
      </c>
    </row>
    <row r="409" spans="1:10">
      <c r="A409" s="108" t="s">
        <v>375</v>
      </c>
      <c r="B409" s="109"/>
      <c r="C409" s="110"/>
      <c r="D409" s="111" t="s">
        <v>103</v>
      </c>
      <c r="E409" s="112"/>
      <c r="F409" s="113"/>
      <c r="G409" s="113"/>
      <c r="H409" s="113"/>
      <c r="I409" s="116">
        <f>SUM(I410:I413)</f>
        <v>4540.0109671199989</v>
      </c>
      <c r="J409" s="91"/>
    </row>
    <row r="410" spans="1:10" ht="25.5">
      <c r="A410" s="1" t="s">
        <v>376</v>
      </c>
      <c r="B410" s="24">
        <v>102488</v>
      </c>
      <c r="C410" s="3" t="s">
        <v>3</v>
      </c>
      <c r="D410" s="25" t="s">
        <v>141</v>
      </c>
      <c r="E410" s="102" t="s">
        <v>20</v>
      </c>
      <c r="F410" s="107">
        <f>25.15*2*2.2</f>
        <v>110.66</v>
      </c>
      <c r="G410" s="107">
        <v>4.1900000000000004</v>
      </c>
      <c r="H410" s="105">
        <f t="shared" ref="H410:H413" si="151">G410*(1+$I$9)</f>
        <v>5.0933640000000002</v>
      </c>
      <c r="I410" s="106">
        <f t="shared" ref="I410:I413" si="152">F410*H410</f>
        <v>563.63166023999997</v>
      </c>
      <c r="J410" s="91" t="s">
        <v>916</v>
      </c>
    </row>
    <row r="411" spans="1:10" ht="25.5">
      <c r="A411" s="1" t="s">
        <v>377</v>
      </c>
      <c r="B411" s="24">
        <v>102491</v>
      </c>
      <c r="C411" s="3" t="s">
        <v>3</v>
      </c>
      <c r="D411" s="25" t="s">
        <v>142</v>
      </c>
      <c r="E411" s="102" t="s">
        <v>20</v>
      </c>
      <c r="F411" s="107">
        <f>F410</f>
        <v>110.66</v>
      </c>
      <c r="G411" s="107">
        <v>21.73</v>
      </c>
      <c r="H411" s="105">
        <f t="shared" si="151"/>
        <v>26.414988000000001</v>
      </c>
      <c r="I411" s="106">
        <f t="shared" si="152"/>
        <v>2923.0825720799999</v>
      </c>
      <c r="J411" s="91" t="s">
        <v>916</v>
      </c>
    </row>
    <row r="412" spans="1:10" ht="38.25">
      <c r="A412" s="1" t="s">
        <v>378</v>
      </c>
      <c r="B412" s="24">
        <v>100722</v>
      </c>
      <c r="C412" s="3" t="s">
        <v>3</v>
      </c>
      <c r="D412" s="25" t="s">
        <v>139</v>
      </c>
      <c r="E412" s="102" t="s">
        <v>20</v>
      </c>
      <c r="F412" s="107">
        <f>25*4*0.157</f>
        <v>15.7</v>
      </c>
      <c r="G412" s="107">
        <v>27.38</v>
      </c>
      <c r="H412" s="105">
        <f t="shared" si="151"/>
        <v>33.283127999999998</v>
      </c>
      <c r="I412" s="106">
        <f t="shared" si="152"/>
        <v>522.54510959999993</v>
      </c>
      <c r="J412" s="91" t="s">
        <v>917</v>
      </c>
    </row>
    <row r="413" spans="1:10" ht="51">
      <c r="A413" s="1" t="s">
        <v>379</v>
      </c>
      <c r="B413" s="24">
        <v>100750</v>
      </c>
      <c r="C413" s="3" t="s">
        <v>3</v>
      </c>
      <c r="D413" s="25" t="s">
        <v>140</v>
      </c>
      <c r="E413" s="102" t="s">
        <v>20</v>
      </c>
      <c r="F413" s="107">
        <f>F412</f>
        <v>15.7</v>
      </c>
      <c r="G413" s="107">
        <v>27.81</v>
      </c>
      <c r="H413" s="105">
        <f t="shared" si="151"/>
        <v>33.805835999999999</v>
      </c>
      <c r="I413" s="106">
        <f t="shared" si="152"/>
        <v>530.75162519999992</v>
      </c>
      <c r="J413" s="91" t="s">
        <v>917</v>
      </c>
    </row>
    <row r="414" spans="1:10">
      <c r="A414" s="108" t="s">
        <v>380</v>
      </c>
      <c r="B414" s="109"/>
      <c r="C414" s="110"/>
      <c r="D414" s="111" t="s">
        <v>104</v>
      </c>
      <c r="E414" s="112"/>
      <c r="F414" s="113"/>
      <c r="G414" s="113"/>
      <c r="H414" s="113"/>
      <c r="I414" s="116">
        <f>SUM(I415:I419)</f>
        <v>3154.9357348560006</v>
      </c>
      <c r="J414" s="91"/>
    </row>
    <row r="415" spans="1:10">
      <c r="A415" s="1" t="s">
        <v>381</v>
      </c>
      <c r="B415" s="151" t="s">
        <v>78</v>
      </c>
      <c r="C415" s="3"/>
      <c r="D415" s="25" t="s">
        <v>145</v>
      </c>
      <c r="E415" s="102" t="s">
        <v>24</v>
      </c>
      <c r="F415" s="107">
        <v>1</v>
      </c>
      <c r="G415" s="107">
        <v>650.6</v>
      </c>
      <c r="H415" s="105">
        <f t="shared" ref="H415:H419" si="153">G415*(1+$I$9)</f>
        <v>790.86936000000003</v>
      </c>
      <c r="I415" s="106">
        <f t="shared" ref="I415:I419" si="154">F415*H415</f>
        <v>790.86936000000003</v>
      </c>
      <c r="J415" s="91"/>
    </row>
    <row r="416" spans="1:10" ht="25.5">
      <c r="A416" s="1" t="s">
        <v>382</v>
      </c>
      <c r="B416" s="24">
        <v>14166</v>
      </c>
      <c r="C416" s="24" t="s">
        <v>133</v>
      </c>
      <c r="D416" s="25" t="s">
        <v>155</v>
      </c>
      <c r="E416" s="102" t="s">
        <v>24</v>
      </c>
      <c r="F416" s="107">
        <v>1</v>
      </c>
      <c r="G416" s="107">
        <v>1465.88</v>
      </c>
      <c r="H416" s="105">
        <f t="shared" si="153"/>
        <v>1781.9237280000002</v>
      </c>
      <c r="I416" s="106">
        <f t="shared" si="154"/>
        <v>1781.9237280000002</v>
      </c>
      <c r="J416" s="91"/>
    </row>
    <row r="417" spans="1:10" ht="25.5">
      <c r="A417" s="1" t="s">
        <v>383</v>
      </c>
      <c r="B417" s="24">
        <v>39746</v>
      </c>
      <c r="C417" s="24" t="s">
        <v>133</v>
      </c>
      <c r="D417" s="25" t="s">
        <v>146</v>
      </c>
      <c r="E417" s="102" t="s">
        <v>24</v>
      </c>
      <c r="F417" s="107">
        <v>4</v>
      </c>
      <c r="G417" s="107">
        <v>98.22</v>
      </c>
      <c r="H417" s="105">
        <f t="shared" si="153"/>
        <v>119.396232</v>
      </c>
      <c r="I417" s="106">
        <f t="shared" si="154"/>
        <v>477.58492799999999</v>
      </c>
      <c r="J417" s="91"/>
    </row>
    <row r="418" spans="1:10">
      <c r="A418" s="1" t="s">
        <v>384</v>
      </c>
      <c r="B418" s="24">
        <v>88247</v>
      </c>
      <c r="C418" s="3" t="s">
        <v>3</v>
      </c>
      <c r="D418" s="25" t="s">
        <v>147</v>
      </c>
      <c r="E418" s="102" t="s">
        <v>29</v>
      </c>
      <c r="F418" s="107">
        <v>0.64100000000000001</v>
      </c>
      <c r="G418" s="107">
        <v>27.06</v>
      </c>
      <c r="H418" s="105">
        <f t="shared" si="153"/>
        <v>32.894135999999996</v>
      </c>
      <c r="I418" s="106">
        <f t="shared" si="154"/>
        <v>21.085141175999997</v>
      </c>
      <c r="J418" s="91"/>
    </row>
    <row r="419" spans="1:10">
      <c r="A419" s="1" t="s">
        <v>385</v>
      </c>
      <c r="B419" s="24">
        <v>88264</v>
      </c>
      <c r="C419" s="3" t="s">
        <v>3</v>
      </c>
      <c r="D419" s="25" t="s">
        <v>148</v>
      </c>
      <c r="E419" s="24" t="s">
        <v>29</v>
      </c>
      <c r="F419" s="26">
        <v>2.0840000000000001</v>
      </c>
      <c r="G419" s="26">
        <v>32.950000000000003</v>
      </c>
      <c r="H419" s="27">
        <f t="shared" si="153"/>
        <v>40.054020000000001</v>
      </c>
      <c r="I419" s="6">
        <f t="shared" si="154"/>
        <v>83.472577680000001</v>
      </c>
      <c r="J419" s="91"/>
    </row>
    <row r="420" spans="1:10">
      <c r="A420" s="108" t="s">
        <v>403</v>
      </c>
      <c r="B420" s="109"/>
      <c r="C420" s="110"/>
      <c r="D420" s="111" t="s">
        <v>392</v>
      </c>
      <c r="E420" s="112"/>
      <c r="F420" s="113"/>
      <c r="G420" s="113"/>
      <c r="H420" s="113"/>
      <c r="I420" s="116">
        <f>SUM(I421:I431)</f>
        <v>3744.8791470503998</v>
      </c>
      <c r="J420" s="91"/>
    </row>
    <row r="421" spans="1:10" ht="38.25">
      <c r="A421" s="28" t="s">
        <v>413</v>
      </c>
      <c r="B421" s="1">
        <v>94962</v>
      </c>
      <c r="C421" s="3" t="s">
        <v>3</v>
      </c>
      <c r="D421" s="4" t="s">
        <v>518</v>
      </c>
      <c r="E421" s="100" t="s">
        <v>19</v>
      </c>
      <c r="F421" s="121">
        <f>0.15*0.15*3.14*1*2</f>
        <v>0.14130000000000001</v>
      </c>
      <c r="G421" s="121">
        <v>377.58</v>
      </c>
      <c r="H421" s="105">
        <f t="shared" ref="H421:H427" si="155">G421*(1+$I$9)</f>
        <v>458.98624799999999</v>
      </c>
      <c r="I421" s="106">
        <f t="shared" ref="I421:I422" si="156">F421*H421</f>
        <v>64.854756842400008</v>
      </c>
      <c r="J421" s="91"/>
    </row>
    <row r="422" spans="1:10" ht="25.5">
      <c r="A422" s="28" t="s">
        <v>414</v>
      </c>
      <c r="B422" s="1">
        <v>93358</v>
      </c>
      <c r="C422" s="3" t="s">
        <v>3</v>
      </c>
      <c r="D422" s="4" t="s">
        <v>519</v>
      </c>
      <c r="E422" s="100" t="s">
        <v>19</v>
      </c>
      <c r="F422" s="121">
        <v>0.14000000000000001</v>
      </c>
      <c r="G422" s="121">
        <v>99.37</v>
      </c>
      <c r="H422" s="105">
        <f t="shared" si="155"/>
        <v>120.794172</v>
      </c>
      <c r="I422" s="106">
        <f t="shared" si="156"/>
        <v>16.911184080000002</v>
      </c>
      <c r="J422" s="91"/>
    </row>
    <row r="423" spans="1:10" ht="38.25">
      <c r="A423" s="28" t="s">
        <v>415</v>
      </c>
      <c r="B423" s="1">
        <v>89848</v>
      </c>
      <c r="C423" s="3" t="s">
        <v>3</v>
      </c>
      <c r="D423" s="4" t="s">
        <v>25</v>
      </c>
      <c r="E423" s="100" t="s">
        <v>18</v>
      </c>
      <c r="F423" s="121">
        <v>8</v>
      </c>
      <c r="G423" s="121">
        <v>31.06</v>
      </c>
      <c r="H423" s="105">
        <f t="shared" si="155"/>
        <v>37.756535999999997</v>
      </c>
      <c r="I423" s="106">
        <f>F423*H423</f>
        <v>302.05228799999998</v>
      </c>
      <c r="J423" s="91"/>
    </row>
    <row r="424" spans="1:10" ht="38.25">
      <c r="A424" s="28" t="s">
        <v>416</v>
      </c>
      <c r="B424" s="24">
        <v>94965</v>
      </c>
      <c r="C424" s="3" t="s">
        <v>3</v>
      </c>
      <c r="D424" s="25" t="s">
        <v>23</v>
      </c>
      <c r="E424" s="102" t="s">
        <v>19</v>
      </c>
      <c r="F424" s="121">
        <f>0.05*0.05*3.14*8</f>
        <v>6.2800000000000009E-2</v>
      </c>
      <c r="G424" s="121">
        <v>469.3</v>
      </c>
      <c r="H424" s="105">
        <f t="shared" si="155"/>
        <v>570.48108000000002</v>
      </c>
      <c r="I424" s="106">
        <f>F424*H424</f>
        <v>35.826211824000005</v>
      </c>
      <c r="J424" s="91" t="s">
        <v>844</v>
      </c>
    </row>
    <row r="425" spans="1:10" ht="38.25">
      <c r="A425" s="28" t="s">
        <v>417</v>
      </c>
      <c r="B425" s="24">
        <v>92762</v>
      </c>
      <c r="C425" s="3" t="s">
        <v>3</v>
      </c>
      <c r="D425" s="25" t="s">
        <v>94</v>
      </c>
      <c r="E425" s="102" t="s">
        <v>21</v>
      </c>
      <c r="F425" s="107">
        <f>0.617*2*2*8</f>
        <v>19.744</v>
      </c>
      <c r="G425" s="107">
        <v>11.61</v>
      </c>
      <c r="H425" s="105">
        <f t="shared" si="155"/>
        <v>14.113116</v>
      </c>
      <c r="I425" s="106">
        <f t="shared" ref="I425" si="157">F425*H425</f>
        <v>278.64936230399996</v>
      </c>
      <c r="J425" s="91" t="s">
        <v>845</v>
      </c>
    </row>
    <row r="426" spans="1:10">
      <c r="A426" s="28" t="s">
        <v>418</v>
      </c>
      <c r="B426" s="24" t="s">
        <v>393</v>
      </c>
      <c r="C426" s="3" t="s">
        <v>90</v>
      </c>
      <c r="D426" s="25" t="s">
        <v>394</v>
      </c>
      <c r="E426" s="24" t="s">
        <v>18</v>
      </c>
      <c r="F426" s="26">
        <v>3</v>
      </c>
      <c r="G426" s="26">
        <v>78.400000000000006</v>
      </c>
      <c r="H426" s="27">
        <f t="shared" si="155"/>
        <v>95.30304000000001</v>
      </c>
      <c r="I426" s="6">
        <f t="shared" ref="I426:I427" si="158">F426*H426</f>
        <v>285.90912000000003</v>
      </c>
      <c r="J426" s="91"/>
    </row>
    <row r="427" spans="1:10">
      <c r="A427" s="28" t="s">
        <v>419</v>
      </c>
      <c r="B427" s="24"/>
      <c r="C427" s="3" t="s">
        <v>78</v>
      </c>
      <c r="D427" s="25" t="s">
        <v>395</v>
      </c>
      <c r="E427" s="24" t="s">
        <v>24</v>
      </c>
      <c r="F427" s="26">
        <v>1</v>
      </c>
      <c r="G427" s="26">
        <v>799</v>
      </c>
      <c r="H427" s="27">
        <f t="shared" si="155"/>
        <v>971.26440000000002</v>
      </c>
      <c r="I427" s="6">
        <f t="shared" si="158"/>
        <v>971.26440000000002</v>
      </c>
      <c r="J427" s="91"/>
    </row>
    <row r="428" spans="1:10">
      <c r="A428" s="108" t="s">
        <v>579</v>
      </c>
      <c r="B428" s="109"/>
      <c r="C428" s="110"/>
      <c r="D428" s="111" t="s">
        <v>722</v>
      </c>
      <c r="E428" s="112"/>
      <c r="F428" s="113"/>
      <c r="G428" s="113"/>
      <c r="H428" s="113"/>
      <c r="I428" s="116">
        <f>SUM(I429:I430)</f>
        <v>894.7059119999999</v>
      </c>
      <c r="J428" s="91"/>
    </row>
    <row r="429" spans="1:10" ht="38.25">
      <c r="A429" s="28" t="s">
        <v>580</v>
      </c>
      <c r="B429" s="24">
        <v>2</v>
      </c>
      <c r="C429" s="3" t="s">
        <v>782</v>
      </c>
      <c r="D429" s="175" t="s">
        <v>789</v>
      </c>
      <c r="E429" s="102" t="s">
        <v>538</v>
      </c>
      <c r="F429" s="107">
        <f>1.5*38</f>
        <v>57</v>
      </c>
      <c r="G429" s="107">
        <v>10.36</v>
      </c>
      <c r="H429" s="105">
        <f t="shared" ref="H429:H430" si="159">G429*(1+$I$9)</f>
        <v>12.593615999999999</v>
      </c>
      <c r="I429" s="106">
        <f t="shared" ref="I429:I430" si="160">F429*H429</f>
        <v>717.83611199999996</v>
      </c>
      <c r="J429" s="91" t="s">
        <v>865</v>
      </c>
    </row>
    <row r="430" spans="1:10" ht="25.5">
      <c r="A430" s="28" t="s">
        <v>581</v>
      </c>
      <c r="B430" s="24">
        <v>3</v>
      </c>
      <c r="C430" s="3" t="s">
        <v>782</v>
      </c>
      <c r="D430" s="25" t="s">
        <v>799</v>
      </c>
      <c r="E430" s="24" t="s">
        <v>798</v>
      </c>
      <c r="F430" s="26">
        <f>1500*0.05</f>
        <v>75</v>
      </c>
      <c r="G430" s="26">
        <v>1.94</v>
      </c>
      <c r="H430" s="27">
        <f t="shared" si="159"/>
        <v>2.3582640000000001</v>
      </c>
      <c r="I430" s="6">
        <f t="shared" si="160"/>
        <v>176.8698</v>
      </c>
      <c r="J430" s="91" t="s">
        <v>866</v>
      </c>
    </row>
    <row r="431" spans="1:10">
      <c r="A431" s="1"/>
      <c r="B431" s="24"/>
      <c r="C431" s="3"/>
      <c r="D431" s="25"/>
      <c r="E431" s="24"/>
      <c r="F431" s="26"/>
      <c r="G431" s="26"/>
      <c r="H431" s="27"/>
      <c r="I431" s="6"/>
      <c r="J431" s="91"/>
    </row>
    <row r="432" spans="1:10">
      <c r="A432" s="94">
        <v>12</v>
      </c>
      <c r="B432" s="95"/>
      <c r="C432" s="96"/>
      <c r="D432" s="97" t="s">
        <v>673</v>
      </c>
      <c r="E432" s="95"/>
      <c r="F432" s="98"/>
      <c r="G432" s="98"/>
      <c r="H432" s="98"/>
      <c r="I432" s="99">
        <f>SUM(I434:I464)/2</f>
        <v>29173.597550834391</v>
      </c>
      <c r="J432" s="91"/>
    </row>
    <row r="433" spans="1:10">
      <c r="A433" s="108" t="s">
        <v>387</v>
      </c>
      <c r="B433" s="112"/>
      <c r="C433" s="114"/>
      <c r="D433" s="111" t="s">
        <v>190</v>
      </c>
      <c r="E433" s="112"/>
      <c r="F433" s="113"/>
      <c r="G433" s="113"/>
      <c r="H433" s="113"/>
      <c r="I433" s="117"/>
      <c r="J433" s="91"/>
    </row>
    <row r="434" spans="1:10" ht="25.5">
      <c r="A434" s="108" t="s">
        <v>388</v>
      </c>
      <c r="B434" s="112"/>
      <c r="C434" s="114"/>
      <c r="D434" s="111" t="s">
        <v>531</v>
      </c>
      <c r="E434" s="112"/>
      <c r="F434" s="113"/>
      <c r="G434" s="113"/>
      <c r="H434" s="113"/>
      <c r="I434" s="117">
        <f>SUM(I435:I440)</f>
        <v>7431.9961766976003</v>
      </c>
      <c r="J434" s="91"/>
    </row>
    <row r="435" spans="1:10" ht="38.25">
      <c r="A435" s="1" t="s">
        <v>809</v>
      </c>
      <c r="B435" s="1">
        <v>92411</v>
      </c>
      <c r="C435" s="3" t="s">
        <v>3</v>
      </c>
      <c r="D435" s="2" t="s">
        <v>92</v>
      </c>
      <c r="E435" s="101" t="s">
        <v>20</v>
      </c>
      <c r="F435" s="118">
        <f>0.8*24</f>
        <v>19.200000000000003</v>
      </c>
      <c r="G435" s="118">
        <v>161.19999999999999</v>
      </c>
      <c r="H435" s="105">
        <f t="shared" ref="H435:H442" si="161">G435*(1+$I$9)</f>
        <v>195.95471999999998</v>
      </c>
      <c r="I435" s="106">
        <f>F435*H435</f>
        <v>3762.3306240000002</v>
      </c>
      <c r="J435" s="24" t="s">
        <v>918</v>
      </c>
    </row>
    <row r="436" spans="1:10" ht="38.25">
      <c r="A436" s="1" t="s">
        <v>810</v>
      </c>
      <c r="B436" s="24">
        <v>92762</v>
      </c>
      <c r="C436" s="3" t="s">
        <v>3</v>
      </c>
      <c r="D436" s="91" t="s">
        <v>94</v>
      </c>
      <c r="E436" s="102" t="s">
        <v>21</v>
      </c>
      <c r="F436" s="118">
        <f>0.617*4*24</f>
        <v>59.231999999999999</v>
      </c>
      <c r="G436" s="118">
        <v>11.61</v>
      </c>
      <c r="H436" s="105">
        <f t="shared" si="161"/>
        <v>14.113116</v>
      </c>
      <c r="I436" s="106">
        <f t="shared" ref="I436:I439" si="162">F436*H436</f>
        <v>835.94808691200001</v>
      </c>
      <c r="J436" s="91" t="s">
        <v>919</v>
      </c>
    </row>
    <row r="437" spans="1:10" ht="38.25">
      <c r="A437" s="1" t="s">
        <v>811</v>
      </c>
      <c r="B437" s="1">
        <v>92759</v>
      </c>
      <c r="C437" s="3" t="s">
        <v>3</v>
      </c>
      <c r="D437" s="2" t="s">
        <v>93</v>
      </c>
      <c r="E437" s="102" t="s">
        <v>21</v>
      </c>
      <c r="F437" s="118">
        <f>0.61*10*24*0.154</f>
        <v>22.545599999999997</v>
      </c>
      <c r="G437" s="118">
        <v>15.21</v>
      </c>
      <c r="H437" s="105">
        <f t="shared" si="161"/>
        <v>18.489276</v>
      </c>
      <c r="I437" s="106">
        <f t="shared" si="162"/>
        <v>416.85182098559994</v>
      </c>
      <c r="J437" s="91" t="s">
        <v>920</v>
      </c>
    </row>
    <row r="438" spans="1:10" ht="38.25">
      <c r="A438" s="1" t="s">
        <v>812</v>
      </c>
      <c r="B438" s="92">
        <v>94965</v>
      </c>
      <c r="C438" s="5" t="s">
        <v>3</v>
      </c>
      <c r="D438" s="93" t="s">
        <v>23</v>
      </c>
      <c r="E438" s="103" t="s">
        <v>19</v>
      </c>
      <c r="F438" s="104">
        <f>0.2*0.2*24</f>
        <v>0.96000000000000019</v>
      </c>
      <c r="G438" s="104">
        <v>469.3</v>
      </c>
      <c r="H438" s="105">
        <f t="shared" si="161"/>
        <v>570.48108000000002</v>
      </c>
      <c r="I438" s="106">
        <f t="shared" si="162"/>
        <v>547.66183680000017</v>
      </c>
      <c r="J438" s="91" t="s">
        <v>921</v>
      </c>
    </row>
    <row r="439" spans="1:10">
      <c r="A439" s="1" t="s">
        <v>813</v>
      </c>
      <c r="B439" s="24"/>
      <c r="C439" s="3" t="s">
        <v>78</v>
      </c>
      <c r="D439" s="25" t="s">
        <v>88</v>
      </c>
      <c r="E439" s="24" t="s">
        <v>21</v>
      </c>
      <c r="F439" s="26">
        <f>0.05*48</f>
        <v>2.4000000000000004</v>
      </c>
      <c r="G439" s="26">
        <v>49.9</v>
      </c>
      <c r="H439" s="105">
        <f t="shared" si="161"/>
        <v>60.658439999999999</v>
      </c>
      <c r="I439" s="106">
        <f t="shared" si="162"/>
        <v>145.58025600000002</v>
      </c>
      <c r="J439" s="91" t="s">
        <v>903</v>
      </c>
    </row>
    <row r="440" spans="1:10" ht="25.5">
      <c r="A440" s="1" t="s">
        <v>814</v>
      </c>
      <c r="B440" s="24" t="s">
        <v>89</v>
      </c>
      <c r="C440" s="3" t="s">
        <v>90</v>
      </c>
      <c r="D440" s="25" t="s">
        <v>91</v>
      </c>
      <c r="E440" s="24" t="s">
        <v>24</v>
      </c>
      <c r="F440" s="26">
        <v>96</v>
      </c>
      <c r="G440" s="26">
        <v>14.77</v>
      </c>
      <c r="H440" s="105">
        <f t="shared" si="161"/>
        <v>17.954412000000001</v>
      </c>
      <c r="I440" s="106">
        <f>F440*H440</f>
        <v>1723.623552</v>
      </c>
      <c r="J440" s="91" t="s">
        <v>922</v>
      </c>
    </row>
    <row r="441" spans="1:10">
      <c r="A441" s="108" t="s">
        <v>389</v>
      </c>
      <c r="B441" s="112"/>
      <c r="C441" s="114"/>
      <c r="D441" s="111" t="s">
        <v>101</v>
      </c>
      <c r="E441" s="112"/>
      <c r="F441" s="113"/>
      <c r="G441" s="113"/>
      <c r="H441" s="115">
        <f t="shared" si="161"/>
        <v>0</v>
      </c>
      <c r="I441" s="116">
        <f>SUM(I442)</f>
        <v>5602.0925999999999</v>
      </c>
      <c r="J441" s="91"/>
    </row>
    <row r="442" spans="1:10" ht="38.25">
      <c r="A442" s="1" t="s">
        <v>815</v>
      </c>
      <c r="B442" s="1">
        <v>92335</v>
      </c>
      <c r="C442" s="3" t="s">
        <v>3</v>
      </c>
      <c r="D442" s="4" t="s">
        <v>26</v>
      </c>
      <c r="E442" s="100" t="s">
        <v>18</v>
      </c>
      <c r="F442" s="118">
        <v>50</v>
      </c>
      <c r="G442" s="118">
        <v>92.17</v>
      </c>
      <c r="H442" s="105">
        <f t="shared" si="161"/>
        <v>112.04185200000001</v>
      </c>
      <c r="I442" s="106">
        <f>F442*H442</f>
        <v>5602.0925999999999</v>
      </c>
      <c r="J442" s="102" t="s">
        <v>841</v>
      </c>
    </row>
    <row r="443" spans="1:10">
      <c r="A443" s="108" t="s">
        <v>390</v>
      </c>
      <c r="B443" s="109"/>
      <c r="C443" s="110"/>
      <c r="D443" s="111" t="s">
        <v>103</v>
      </c>
      <c r="E443" s="112"/>
      <c r="F443" s="113"/>
      <c r="G443" s="113"/>
      <c r="H443" s="113"/>
      <c r="I443" s="116">
        <f>SUM(I444:I447)</f>
        <v>7316.4994727999992</v>
      </c>
      <c r="J443" s="91"/>
    </row>
    <row r="444" spans="1:10" ht="25.5">
      <c r="A444" s="1" t="s">
        <v>816</v>
      </c>
      <c r="B444" s="24">
        <v>102488</v>
      </c>
      <c r="C444" s="3" t="s">
        <v>3</v>
      </c>
      <c r="D444" s="25" t="s">
        <v>141</v>
      </c>
      <c r="E444" s="102" t="s">
        <v>20</v>
      </c>
      <c r="F444" s="107">
        <v>165.35</v>
      </c>
      <c r="G444" s="107">
        <v>4.1900000000000004</v>
      </c>
      <c r="H444" s="105">
        <f t="shared" ref="H444:H447" si="163">G444*(1+$I$9)</f>
        <v>5.0933640000000002</v>
      </c>
      <c r="I444" s="106">
        <f t="shared" ref="I444:I447" si="164">F444*H444</f>
        <v>842.18773740000006</v>
      </c>
      <c r="J444" s="91" t="s">
        <v>923</v>
      </c>
    </row>
    <row r="445" spans="1:10" ht="25.5">
      <c r="A445" s="1" t="s">
        <v>817</v>
      </c>
      <c r="B445" s="24">
        <v>102491</v>
      </c>
      <c r="C445" s="3" t="s">
        <v>3</v>
      </c>
      <c r="D445" s="25" t="s">
        <v>142</v>
      </c>
      <c r="E445" s="102" t="s">
        <v>20</v>
      </c>
      <c r="F445" s="107">
        <f>F444</f>
        <v>165.35</v>
      </c>
      <c r="G445" s="107">
        <v>21.73</v>
      </c>
      <c r="H445" s="105">
        <f t="shared" si="163"/>
        <v>26.414988000000001</v>
      </c>
      <c r="I445" s="106">
        <f t="shared" si="164"/>
        <v>4367.7182658000002</v>
      </c>
      <c r="J445" s="91" t="s">
        <v>923</v>
      </c>
    </row>
    <row r="446" spans="1:10" ht="38.25">
      <c r="A446" s="1" t="s">
        <v>818</v>
      </c>
      <c r="B446" s="24">
        <v>100722</v>
      </c>
      <c r="C446" s="3" t="s">
        <v>3</v>
      </c>
      <c r="D446" s="25" t="s">
        <v>139</v>
      </c>
      <c r="E446" s="102" t="s">
        <v>20</v>
      </c>
      <c r="F446" s="107">
        <f>50*4*0.157</f>
        <v>31.4</v>
      </c>
      <c r="G446" s="107">
        <v>27.38</v>
      </c>
      <c r="H446" s="105">
        <f t="shared" si="163"/>
        <v>33.283127999999998</v>
      </c>
      <c r="I446" s="106">
        <f t="shared" si="164"/>
        <v>1045.0902191999999</v>
      </c>
      <c r="J446" s="91" t="s">
        <v>890</v>
      </c>
    </row>
    <row r="447" spans="1:10" ht="51">
      <c r="A447" s="1" t="s">
        <v>819</v>
      </c>
      <c r="B447" s="24">
        <v>100750</v>
      </c>
      <c r="C447" s="3" t="s">
        <v>3</v>
      </c>
      <c r="D447" s="25" t="s">
        <v>140</v>
      </c>
      <c r="E447" s="102" t="s">
        <v>20</v>
      </c>
      <c r="F447" s="107">
        <f>F446</f>
        <v>31.4</v>
      </c>
      <c r="G447" s="107">
        <v>27.81</v>
      </c>
      <c r="H447" s="105">
        <f t="shared" si="163"/>
        <v>33.805835999999999</v>
      </c>
      <c r="I447" s="106">
        <f t="shared" si="164"/>
        <v>1061.5032503999998</v>
      </c>
      <c r="J447" s="91" t="s">
        <v>917</v>
      </c>
    </row>
    <row r="448" spans="1:10">
      <c r="A448" s="108" t="s">
        <v>404</v>
      </c>
      <c r="B448" s="109"/>
      <c r="C448" s="110"/>
      <c r="D448" s="111" t="s">
        <v>104</v>
      </c>
      <c r="E448" s="112"/>
      <c r="F448" s="113"/>
      <c r="G448" s="113"/>
      <c r="H448" s="113"/>
      <c r="I448" s="116">
        <f>SUM(I449:I453)</f>
        <v>3154.9357348560006</v>
      </c>
      <c r="J448" s="91"/>
    </row>
    <row r="449" spans="1:10">
      <c r="A449" s="1" t="s">
        <v>820</v>
      </c>
      <c r="B449" s="151" t="s">
        <v>78</v>
      </c>
      <c r="C449" s="3"/>
      <c r="D449" s="25" t="s">
        <v>145</v>
      </c>
      <c r="E449" s="102" t="s">
        <v>24</v>
      </c>
      <c r="F449" s="107">
        <v>1</v>
      </c>
      <c r="G449" s="107">
        <v>650.6</v>
      </c>
      <c r="H449" s="105">
        <f t="shared" ref="H449:H453" si="165">G449*(1+$I$9)</f>
        <v>790.86936000000003</v>
      </c>
      <c r="I449" s="106">
        <f t="shared" ref="I449:I453" si="166">F449*H449</f>
        <v>790.86936000000003</v>
      </c>
      <c r="J449" s="91"/>
    </row>
    <row r="450" spans="1:10" ht="25.5">
      <c r="A450" s="1" t="s">
        <v>821</v>
      </c>
      <c r="B450" s="24">
        <v>14166</v>
      </c>
      <c r="C450" s="24" t="s">
        <v>133</v>
      </c>
      <c r="D450" s="25" t="s">
        <v>155</v>
      </c>
      <c r="E450" s="102" t="s">
        <v>24</v>
      </c>
      <c r="F450" s="107">
        <v>1</v>
      </c>
      <c r="G450" s="107">
        <v>1465.88</v>
      </c>
      <c r="H450" s="105">
        <f t="shared" si="165"/>
        <v>1781.9237280000002</v>
      </c>
      <c r="I450" s="106">
        <f t="shared" si="166"/>
        <v>1781.9237280000002</v>
      </c>
      <c r="J450" s="91"/>
    </row>
    <row r="451" spans="1:10" ht="25.5">
      <c r="A451" s="1" t="s">
        <v>822</v>
      </c>
      <c r="B451" s="24">
        <v>39746</v>
      </c>
      <c r="C451" s="24" t="s">
        <v>133</v>
      </c>
      <c r="D451" s="25" t="s">
        <v>146</v>
      </c>
      <c r="E451" s="102" t="s">
        <v>24</v>
      </c>
      <c r="F451" s="107">
        <v>4</v>
      </c>
      <c r="G451" s="107">
        <v>98.22</v>
      </c>
      <c r="H451" s="105">
        <f t="shared" si="165"/>
        <v>119.396232</v>
      </c>
      <c r="I451" s="106">
        <f t="shared" si="166"/>
        <v>477.58492799999999</v>
      </c>
      <c r="J451" s="91"/>
    </row>
    <row r="452" spans="1:10">
      <c r="A452" s="1" t="s">
        <v>823</v>
      </c>
      <c r="B452" s="24">
        <v>88247</v>
      </c>
      <c r="C452" s="3" t="s">
        <v>3</v>
      </c>
      <c r="D452" s="25" t="s">
        <v>147</v>
      </c>
      <c r="E452" s="102" t="s">
        <v>29</v>
      </c>
      <c r="F452" s="107">
        <v>0.64100000000000001</v>
      </c>
      <c r="G452" s="107">
        <v>27.06</v>
      </c>
      <c r="H452" s="105">
        <f t="shared" si="165"/>
        <v>32.894135999999996</v>
      </c>
      <c r="I452" s="106">
        <f t="shared" si="166"/>
        <v>21.085141175999997</v>
      </c>
      <c r="J452" s="91"/>
    </row>
    <row r="453" spans="1:10">
      <c r="A453" s="1" t="s">
        <v>824</v>
      </c>
      <c r="B453" s="24">
        <v>88264</v>
      </c>
      <c r="C453" s="3" t="s">
        <v>3</v>
      </c>
      <c r="D453" s="25" t="s">
        <v>148</v>
      </c>
      <c r="E453" s="24" t="s">
        <v>29</v>
      </c>
      <c r="F453" s="26">
        <v>2.0840000000000001</v>
      </c>
      <c r="G453" s="26">
        <v>32.950000000000003</v>
      </c>
      <c r="H453" s="27">
        <f t="shared" si="165"/>
        <v>40.054020000000001</v>
      </c>
      <c r="I453" s="6">
        <f t="shared" si="166"/>
        <v>83.472577680000001</v>
      </c>
      <c r="J453" s="91"/>
    </row>
    <row r="454" spans="1:10">
      <c r="A454" s="108" t="s">
        <v>405</v>
      </c>
      <c r="B454" s="109"/>
      <c r="C454" s="110"/>
      <c r="D454" s="111" t="s">
        <v>392</v>
      </c>
      <c r="E454" s="112"/>
      <c r="F454" s="113"/>
      <c r="G454" s="113"/>
      <c r="H454" s="113"/>
      <c r="I454" s="116">
        <f>SUM(I455:I461)</f>
        <v>1983.3322592807999</v>
      </c>
      <c r="J454" s="91"/>
    </row>
    <row r="455" spans="1:10" ht="38.25">
      <c r="A455" s="28" t="s">
        <v>406</v>
      </c>
      <c r="B455" s="1">
        <v>94962</v>
      </c>
      <c r="C455" s="3" t="s">
        <v>3</v>
      </c>
      <c r="D455" s="4" t="s">
        <v>518</v>
      </c>
      <c r="E455" s="100" t="s">
        <v>19</v>
      </c>
      <c r="F455" s="121">
        <f>0.15*0.15*3.14*1*2</f>
        <v>0.14130000000000001</v>
      </c>
      <c r="G455" s="121">
        <v>377.58</v>
      </c>
      <c r="H455" s="105">
        <f t="shared" ref="H455:H461" si="167">G455*(1+$I$9)</f>
        <v>458.98624799999999</v>
      </c>
      <c r="I455" s="106">
        <f t="shared" ref="I455:I456" si="168">F455*H455</f>
        <v>64.854756842400008</v>
      </c>
      <c r="J455" s="91"/>
    </row>
    <row r="456" spans="1:10" ht="25.5">
      <c r="A456" s="28" t="s">
        <v>407</v>
      </c>
      <c r="B456" s="1">
        <v>93358</v>
      </c>
      <c r="C456" s="3" t="s">
        <v>3</v>
      </c>
      <c r="D456" s="4" t="s">
        <v>519</v>
      </c>
      <c r="E456" s="100" t="s">
        <v>19</v>
      </c>
      <c r="F456" s="121">
        <v>0.14000000000000001</v>
      </c>
      <c r="G456" s="121">
        <v>99.37</v>
      </c>
      <c r="H456" s="105">
        <f t="shared" si="167"/>
        <v>120.794172</v>
      </c>
      <c r="I456" s="106">
        <f t="shared" si="168"/>
        <v>16.911184080000002</v>
      </c>
      <c r="J456" s="91"/>
    </row>
    <row r="457" spans="1:10" ht="38.25">
      <c r="A457" s="28" t="s">
        <v>408</v>
      </c>
      <c r="B457" s="1">
        <v>89848</v>
      </c>
      <c r="C457" s="3" t="s">
        <v>3</v>
      </c>
      <c r="D457" s="4" t="s">
        <v>25</v>
      </c>
      <c r="E457" s="100" t="s">
        <v>18</v>
      </c>
      <c r="F457" s="121">
        <v>8</v>
      </c>
      <c r="G457" s="121">
        <v>31.06</v>
      </c>
      <c r="H457" s="105">
        <f t="shared" si="167"/>
        <v>37.756535999999997</v>
      </c>
      <c r="I457" s="106">
        <f>F457*H457</f>
        <v>302.05228799999998</v>
      </c>
      <c r="J457" s="91"/>
    </row>
    <row r="458" spans="1:10" ht="38.25">
      <c r="A458" s="28" t="s">
        <v>409</v>
      </c>
      <c r="B458" s="24">
        <v>94965</v>
      </c>
      <c r="C458" s="3" t="s">
        <v>3</v>
      </c>
      <c r="D458" s="25" t="s">
        <v>23</v>
      </c>
      <c r="E458" s="102" t="s">
        <v>19</v>
      </c>
      <c r="F458" s="121">
        <f>0.05*0.05*3.14*8</f>
        <v>6.2800000000000009E-2</v>
      </c>
      <c r="G458" s="121">
        <v>469.3</v>
      </c>
      <c r="H458" s="105">
        <f t="shared" si="167"/>
        <v>570.48108000000002</v>
      </c>
      <c r="I458" s="106">
        <f>F458*H458</f>
        <v>35.826211824000005</v>
      </c>
      <c r="J458" s="91" t="s">
        <v>844</v>
      </c>
    </row>
    <row r="459" spans="1:10" ht="38.25">
      <c r="A459" s="28" t="s">
        <v>410</v>
      </c>
      <c r="B459" s="24">
        <v>92762</v>
      </c>
      <c r="C459" s="3" t="s">
        <v>3</v>
      </c>
      <c r="D459" s="25" t="s">
        <v>94</v>
      </c>
      <c r="E459" s="102" t="s">
        <v>21</v>
      </c>
      <c r="F459" s="107">
        <f>0.617*2.2*2*8</f>
        <v>21.718400000000003</v>
      </c>
      <c r="G459" s="107">
        <v>11.61</v>
      </c>
      <c r="H459" s="105">
        <f t="shared" si="167"/>
        <v>14.113116</v>
      </c>
      <c r="I459" s="106">
        <f t="shared" ref="I459:I461" si="169">F459*H459</f>
        <v>306.51429853440004</v>
      </c>
      <c r="J459" s="91" t="s">
        <v>845</v>
      </c>
    </row>
    <row r="460" spans="1:10">
      <c r="A460" s="28" t="s">
        <v>411</v>
      </c>
      <c r="B460" s="24" t="s">
        <v>393</v>
      </c>
      <c r="C460" s="3" t="s">
        <v>90</v>
      </c>
      <c r="D460" s="25" t="s">
        <v>394</v>
      </c>
      <c r="E460" s="24" t="s">
        <v>18</v>
      </c>
      <c r="F460" s="26">
        <v>3</v>
      </c>
      <c r="G460" s="26">
        <v>78.400000000000006</v>
      </c>
      <c r="H460" s="27">
        <f t="shared" si="167"/>
        <v>95.30304000000001</v>
      </c>
      <c r="I460" s="6">
        <f t="shared" si="169"/>
        <v>285.90912000000003</v>
      </c>
      <c r="J460" s="91"/>
    </row>
    <row r="461" spans="1:10">
      <c r="A461" s="28" t="s">
        <v>412</v>
      </c>
      <c r="B461" s="24"/>
      <c r="C461" s="3" t="s">
        <v>78</v>
      </c>
      <c r="D461" s="25" t="s">
        <v>395</v>
      </c>
      <c r="E461" s="24" t="s">
        <v>24</v>
      </c>
      <c r="F461" s="26">
        <v>1</v>
      </c>
      <c r="G461" s="26">
        <v>799</v>
      </c>
      <c r="H461" s="27">
        <f t="shared" si="167"/>
        <v>971.26440000000002</v>
      </c>
      <c r="I461" s="6">
        <f t="shared" si="169"/>
        <v>971.26440000000002</v>
      </c>
      <c r="J461" s="91"/>
    </row>
    <row r="462" spans="1:10">
      <c r="A462" s="108" t="s">
        <v>582</v>
      </c>
      <c r="B462" s="109"/>
      <c r="C462" s="110"/>
      <c r="D462" s="111" t="s">
        <v>721</v>
      </c>
      <c r="E462" s="112"/>
      <c r="F462" s="113"/>
      <c r="G462" s="113"/>
      <c r="H462" s="113"/>
      <c r="I462" s="116">
        <f>SUM(I463:I464)</f>
        <v>3684.7413071999999</v>
      </c>
      <c r="J462" s="91"/>
    </row>
    <row r="463" spans="1:10" ht="38.25">
      <c r="A463" s="28" t="s">
        <v>583</v>
      </c>
      <c r="B463" s="24">
        <v>2</v>
      </c>
      <c r="C463" s="3" t="s">
        <v>782</v>
      </c>
      <c r="D463" s="175" t="s">
        <v>789</v>
      </c>
      <c r="E463" s="102" t="s">
        <v>538</v>
      </c>
      <c r="F463" s="107">
        <f>4.1*62</f>
        <v>254.2</v>
      </c>
      <c r="G463" s="107">
        <v>10.36</v>
      </c>
      <c r="H463" s="105">
        <f t="shared" ref="H463:H464" si="170">G463*(1+$I$9)</f>
        <v>12.593615999999999</v>
      </c>
      <c r="I463" s="106">
        <f t="shared" ref="I463:I464" si="171">F463*H463</f>
        <v>3201.2971871999998</v>
      </c>
      <c r="J463" s="91" t="s">
        <v>924</v>
      </c>
    </row>
    <row r="464" spans="1:10" ht="25.5">
      <c r="A464" s="28" t="s">
        <v>584</v>
      </c>
      <c r="B464" s="24">
        <v>3</v>
      </c>
      <c r="C464" s="3" t="s">
        <v>782</v>
      </c>
      <c r="D464" s="25" t="s">
        <v>799</v>
      </c>
      <c r="E464" s="24" t="s">
        <v>538</v>
      </c>
      <c r="F464" s="26">
        <f>4100*0.05</f>
        <v>205</v>
      </c>
      <c r="G464" s="26">
        <v>1.94</v>
      </c>
      <c r="H464" s="27">
        <f t="shared" si="170"/>
        <v>2.3582640000000001</v>
      </c>
      <c r="I464" s="6">
        <f t="shared" si="171"/>
        <v>483.44412000000005</v>
      </c>
      <c r="J464" s="91" t="s">
        <v>925</v>
      </c>
    </row>
    <row r="465" spans="1:11">
      <c r="A465" s="1"/>
      <c r="B465" s="24"/>
      <c r="C465" s="3"/>
      <c r="D465" s="25"/>
      <c r="E465" s="24"/>
      <c r="F465" s="26"/>
      <c r="G465" s="26"/>
      <c r="H465" s="27"/>
      <c r="I465" s="6"/>
      <c r="J465" s="91"/>
    </row>
    <row r="466" spans="1:11">
      <c r="A466" s="94">
        <v>13</v>
      </c>
      <c r="B466" s="95"/>
      <c r="C466" s="96"/>
      <c r="D466" s="97" t="s">
        <v>585</v>
      </c>
      <c r="E466" s="95"/>
      <c r="F466" s="98"/>
      <c r="G466" s="98"/>
      <c r="H466" s="98"/>
      <c r="I466" s="99">
        <f>SUM(I467:I511)/2</f>
        <v>417927.29229323613</v>
      </c>
      <c r="J466" s="91"/>
    </row>
    <row r="467" spans="1:11">
      <c r="A467" s="108" t="s">
        <v>534</v>
      </c>
      <c r="B467" s="112"/>
      <c r="C467" s="114"/>
      <c r="D467" s="111" t="s">
        <v>80</v>
      </c>
      <c r="E467" s="112"/>
      <c r="F467" s="113"/>
      <c r="G467" s="113"/>
      <c r="H467" s="113"/>
      <c r="I467" s="117">
        <f>SUM(I468:I469)</f>
        <v>2967.9117120000001</v>
      </c>
      <c r="J467" s="91"/>
    </row>
    <row r="468" spans="1:11" ht="25.5">
      <c r="A468" s="1" t="s">
        <v>535</v>
      </c>
      <c r="B468" s="1">
        <v>97626</v>
      </c>
      <c r="C468" s="3" t="s">
        <v>3</v>
      </c>
      <c r="D468" s="125" t="s">
        <v>194</v>
      </c>
      <c r="E468" s="126" t="s">
        <v>19</v>
      </c>
      <c r="F468" s="127">
        <v>2.25</v>
      </c>
      <c r="G468" s="127">
        <v>701.12</v>
      </c>
      <c r="H468" s="27">
        <f t="shared" ref="H468:H469" si="172">G468*(1+$I$9)</f>
        <v>852.28147200000001</v>
      </c>
      <c r="I468" s="128">
        <f t="shared" ref="I468:I469" si="173">F468*H468</f>
        <v>1917.6333119999999</v>
      </c>
      <c r="J468" s="91"/>
    </row>
    <row r="469" spans="1:11" ht="25.5">
      <c r="A469" s="1" t="s">
        <v>536</v>
      </c>
      <c r="B469" s="24">
        <v>100225</v>
      </c>
      <c r="C469" s="3" t="s">
        <v>3</v>
      </c>
      <c r="D469" s="25" t="s">
        <v>502</v>
      </c>
      <c r="E469" s="24" t="s">
        <v>503</v>
      </c>
      <c r="F469" s="26">
        <f>0.1*2.25*1000*1.5</f>
        <v>337.5</v>
      </c>
      <c r="G469" s="26">
        <v>2.56</v>
      </c>
      <c r="H469" s="27">
        <f t="shared" si="172"/>
        <v>3.111936</v>
      </c>
      <c r="I469" s="6">
        <f t="shared" si="173"/>
        <v>1050.2783999999999</v>
      </c>
      <c r="J469" s="91"/>
    </row>
    <row r="470" spans="1:11">
      <c r="A470" s="108" t="s">
        <v>537</v>
      </c>
      <c r="B470" s="112"/>
      <c r="C470" s="114"/>
      <c r="D470" s="111" t="s">
        <v>504</v>
      </c>
      <c r="E470" s="112"/>
      <c r="F470" s="113"/>
      <c r="G470" s="113"/>
      <c r="H470" s="113"/>
      <c r="I470" s="117">
        <f>SUM(I471:I475)</f>
        <v>225406.957536</v>
      </c>
      <c r="J470" s="91"/>
    </row>
    <row r="471" spans="1:11" ht="25.5">
      <c r="A471" s="1" t="s">
        <v>589</v>
      </c>
      <c r="B471" s="1" t="s">
        <v>827</v>
      </c>
      <c r="C471" s="3" t="s">
        <v>90</v>
      </c>
      <c r="D471" s="2" t="s">
        <v>830</v>
      </c>
      <c r="E471" s="3" t="s">
        <v>18</v>
      </c>
      <c r="F471" s="127">
        <v>33</v>
      </c>
      <c r="G471" s="127">
        <v>54.52</v>
      </c>
      <c r="H471" s="176">
        <f t="shared" ref="H471:H472" si="174">G471*(1+$I$9)</f>
        <v>66.274512000000001</v>
      </c>
      <c r="I471" s="6">
        <f t="shared" ref="I471:I472" si="175">F471*H471</f>
        <v>2187.058896</v>
      </c>
      <c r="J471" s="91"/>
    </row>
    <row r="472" spans="1:11">
      <c r="A472" s="1" t="s">
        <v>590</v>
      </c>
      <c r="B472" s="1" t="s">
        <v>828</v>
      </c>
      <c r="C472" s="3" t="s">
        <v>90</v>
      </c>
      <c r="D472" s="2" t="s">
        <v>829</v>
      </c>
      <c r="E472" s="3" t="s">
        <v>24</v>
      </c>
      <c r="F472" s="127">
        <v>1</v>
      </c>
      <c r="G472" s="127">
        <v>1129.56</v>
      </c>
      <c r="H472" s="176">
        <f t="shared" si="174"/>
        <v>1373.093136</v>
      </c>
      <c r="I472" s="6">
        <f t="shared" si="175"/>
        <v>1373.093136</v>
      </c>
      <c r="J472" s="91"/>
    </row>
    <row r="473" spans="1:11" ht="38.25">
      <c r="A473" s="1" t="s">
        <v>589</v>
      </c>
      <c r="B473" s="1">
        <v>100658</v>
      </c>
      <c r="C473" s="3" t="s">
        <v>3</v>
      </c>
      <c r="D473" s="2" t="s">
        <v>505</v>
      </c>
      <c r="E473" s="3" t="s">
        <v>18</v>
      </c>
      <c r="F473" s="127">
        <v>396</v>
      </c>
      <c r="G473" s="127">
        <v>352.02</v>
      </c>
      <c r="H473" s="176">
        <f t="shared" ref="H473" si="176">G473*(1+$I$9)</f>
        <v>427.91551199999998</v>
      </c>
      <c r="I473" s="6">
        <f>F473*H473</f>
        <v>169454.54275199998</v>
      </c>
      <c r="J473" s="91" t="s">
        <v>888</v>
      </c>
    </row>
    <row r="474" spans="1:11" ht="25.5">
      <c r="A474" s="1" t="s">
        <v>590</v>
      </c>
      <c r="B474" s="1">
        <v>95601</v>
      </c>
      <c r="C474" s="3" t="s">
        <v>3</v>
      </c>
      <c r="D474" s="2" t="s">
        <v>780</v>
      </c>
      <c r="E474" s="3" t="s">
        <v>24</v>
      </c>
      <c r="F474" s="127">
        <v>36</v>
      </c>
      <c r="G474" s="127">
        <v>19.670000000000002</v>
      </c>
      <c r="H474" s="176">
        <f t="shared" ref="H474" si="177">G474*(1+$I$9)</f>
        <v>23.910852000000002</v>
      </c>
      <c r="I474" s="6">
        <f>F474*H474</f>
        <v>860.79067200000009</v>
      </c>
      <c r="J474" s="91" t="s">
        <v>888</v>
      </c>
    </row>
    <row r="475" spans="1:11" ht="191.25">
      <c r="A475" s="1" t="s">
        <v>808</v>
      </c>
      <c r="B475" s="1">
        <v>3</v>
      </c>
      <c r="C475" s="3" t="s">
        <v>782</v>
      </c>
      <c r="D475" s="125" t="s">
        <v>781</v>
      </c>
      <c r="E475" s="3" t="s">
        <v>18</v>
      </c>
      <c r="F475" s="127">
        <f>F473</f>
        <v>396</v>
      </c>
      <c r="G475" s="127">
        <v>107.05</v>
      </c>
      <c r="H475" s="176">
        <f t="shared" ref="H475" si="178">G475*(1+$I$9)</f>
        <v>130.12997999999999</v>
      </c>
      <c r="I475" s="6">
        <f>F475*H475</f>
        <v>51531.472079999992</v>
      </c>
      <c r="J475" s="91" t="s">
        <v>888</v>
      </c>
    </row>
    <row r="476" spans="1:11">
      <c r="A476" s="108" t="s">
        <v>591</v>
      </c>
      <c r="B476" s="112"/>
      <c r="C476" s="114"/>
      <c r="D476" s="111" t="s">
        <v>506</v>
      </c>
      <c r="E476" s="112"/>
      <c r="F476" s="113"/>
      <c r="G476" s="113"/>
      <c r="H476" s="113"/>
      <c r="I476" s="117">
        <f>SUM(I477:I483)</f>
        <v>105003.30785483999</v>
      </c>
      <c r="J476" s="91"/>
    </row>
    <row r="477" spans="1:11" ht="38.25">
      <c r="A477" s="1" t="s">
        <v>592</v>
      </c>
      <c r="B477" s="1">
        <v>92448</v>
      </c>
      <c r="C477" s="3" t="s">
        <v>3</v>
      </c>
      <c r="D477" s="2" t="s">
        <v>507</v>
      </c>
      <c r="E477" s="3" t="s">
        <v>20</v>
      </c>
      <c r="F477" s="127">
        <v>171.35</v>
      </c>
      <c r="G477" s="127">
        <v>182.1</v>
      </c>
      <c r="H477" s="27">
        <f t="shared" ref="H477:H483" si="179">G477*(1+$I$9)</f>
        <v>221.36076</v>
      </c>
      <c r="I477" s="6">
        <f t="shared" ref="I477:I483" si="180">F477*H477</f>
        <v>37930.166226000001</v>
      </c>
      <c r="J477" s="91" t="s">
        <v>888</v>
      </c>
      <c r="K477" s="149"/>
    </row>
    <row r="478" spans="1:11" ht="38.25">
      <c r="A478" s="1" t="s">
        <v>593</v>
      </c>
      <c r="B478" s="1">
        <v>92763</v>
      </c>
      <c r="C478" s="3" t="s">
        <v>3</v>
      </c>
      <c r="D478" s="2" t="s">
        <v>587</v>
      </c>
      <c r="E478" s="3" t="s">
        <v>21</v>
      </c>
      <c r="F478" s="127">
        <v>619.55099999999993</v>
      </c>
      <c r="G478" s="127">
        <v>9.73</v>
      </c>
      <c r="H478" s="27">
        <f t="shared" si="179"/>
        <v>11.827788</v>
      </c>
      <c r="I478" s="6">
        <f t="shared" si="180"/>
        <v>7327.917883187999</v>
      </c>
      <c r="J478" s="91" t="s">
        <v>888</v>
      </c>
      <c r="K478" s="150"/>
    </row>
    <row r="479" spans="1:11" ht="40.5" customHeight="1">
      <c r="A479" s="1" t="s">
        <v>594</v>
      </c>
      <c r="B479" s="24">
        <v>92762</v>
      </c>
      <c r="C479" s="3" t="s">
        <v>3</v>
      </c>
      <c r="D479" s="2" t="s">
        <v>509</v>
      </c>
      <c r="E479" s="24" t="s">
        <v>21</v>
      </c>
      <c r="F479" s="127">
        <v>508.41499999999996</v>
      </c>
      <c r="G479" s="127">
        <v>11.61</v>
      </c>
      <c r="H479" s="27">
        <f t="shared" si="179"/>
        <v>14.113116</v>
      </c>
      <c r="I479" s="6">
        <f t="shared" si="180"/>
        <v>7175.3198711399991</v>
      </c>
      <c r="J479" s="91" t="s">
        <v>888</v>
      </c>
      <c r="K479" s="150"/>
    </row>
    <row r="480" spans="1:11" ht="40.5" customHeight="1">
      <c r="A480" s="1" t="s">
        <v>595</v>
      </c>
      <c r="B480" s="1">
        <v>92759</v>
      </c>
      <c r="C480" s="3" t="s">
        <v>3</v>
      </c>
      <c r="D480" s="2" t="s">
        <v>588</v>
      </c>
      <c r="E480" s="24" t="s">
        <v>21</v>
      </c>
      <c r="F480" s="127">
        <v>649.84199999999998</v>
      </c>
      <c r="G480" s="127">
        <v>15.21</v>
      </c>
      <c r="H480" s="27">
        <f t="shared" si="179"/>
        <v>18.489276</v>
      </c>
      <c r="I480" s="6">
        <f t="shared" si="180"/>
        <v>12015.108094392001</v>
      </c>
      <c r="J480" s="91" t="s">
        <v>888</v>
      </c>
      <c r="K480" s="150"/>
    </row>
    <row r="481" spans="1:11" ht="38.25">
      <c r="A481" s="1" t="s">
        <v>596</v>
      </c>
      <c r="B481" s="1">
        <v>101963</v>
      </c>
      <c r="C481" s="3" t="s">
        <v>3</v>
      </c>
      <c r="D481" s="2" t="s">
        <v>510</v>
      </c>
      <c r="E481" s="24" t="s">
        <v>20</v>
      </c>
      <c r="F481" s="127">
        <v>78.084999999999994</v>
      </c>
      <c r="G481" s="127">
        <v>187.33</v>
      </c>
      <c r="H481" s="27">
        <f t="shared" si="179"/>
        <v>227.71834800000002</v>
      </c>
      <c r="I481" s="6">
        <f t="shared" si="180"/>
        <v>17781.387203580001</v>
      </c>
      <c r="J481" s="91" t="s">
        <v>888</v>
      </c>
      <c r="K481" s="149"/>
    </row>
    <row r="482" spans="1:11" ht="25.5">
      <c r="A482" s="1" t="s">
        <v>597</v>
      </c>
      <c r="B482" s="1">
        <v>97092</v>
      </c>
      <c r="C482" s="3" t="s">
        <v>3</v>
      </c>
      <c r="D482" s="2" t="s">
        <v>511</v>
      </c>
      <c r="E482" s="24" t="s">
        <v>21</v>
      </c>
      <c r="F482" s="127">
        <v>379.10899999999992</v>
      </c>
      <c r="G482" s="127">
        <v>13.52</v>
      </c>
      <c r="H482" s="27">
        <f t="shared" si="179"/>
        <v>16.434912000000001</v>
      </c>
      <c r="I482" s="6">
        <f t="shared" si="180"/>
        <v>6230.6230534079987</v>
      </c>
      <c r="J482" s="91" t="s">
        <v>888</v>
      </c>
      <c r="K482" s="150"/>
    </row>
    <row r="483" spans="1:11" ht="38.25">
      <c r="A483" s="1" t="s">
        <v>598</v>
      </c>
      <c r="B483" s="24">
        <v>94966</v>
      </c>
      <c r="C483" s="3" t="s">
        <v>3</v>
      </c>
      <c r="D483" s="25" t="s">
        <v>512</v>
      </c>
      <c r="E483" s="24" t="s">
        <v>19</v>
      </c>
      <c r="F483" s="26">
        <v>28.082999999999998</v>
      </c>
      <c r="G483" s="26">
        <v>484.59</v>
      </c>
      <c r="H483" s="27">
        <f t="shared" si="179"/>
        <v>589.06760399999996</v>
      </c>
      <c r="I483" s="6">
        <f t="shared" si="180"/>
        <v>16542.785523131999</v>
      </c>
      <c r="J483" s="91" t="s">
        <v>888</v>
      </c>
      <c r="K483" s="149"/>
    </row>
    <row r="484" spans="1:11">
      <c r="A484" s="108" t="s">
        <v>599</v>
      </c>
      <c r="B484" s="112"/>
      <c r="C484" s="114"/>
      <c r="D484" s="111" t="s">
        <v>213</v>
      </c>
      <c r="E484" s="112"/>
      <c r="F484" s="113"/>
      <c r="G484" s="113"/>
      <c r="H484" s="113"/>
      <c r="I484" s="117"/>
      <c r="J484" s="91"/>
    </row>
    <row r="485" spans="1:11">
      <c r="A485" s="108" t="s">
        <v>600</v>
      </c>
      <c r="B485" s="112"/>
      <c r="C485" s="114"/>
      <c r="D485" s="111" t="s">
        <v>586</v>
      </c>
      <c r="E485" s="112"/>
      <c r="F485" s="113"/>
      <c r="G485" s="113"/>
      <c r="H485" s="113"/>
      <c r="I485" s="117">
        <f>SUM(I486:I488)</f>
        <v>6243.0117131700008</v>
      </c>
      <c r="J485" s="91"/>
    </row>
    <row r="486" spans="1:11" ht="38.25">
      <c r="A486" s="28" t="s">
        <v>601</v>
      </c>
      <c r="B486" s="1">
        <v>89849</v>
      </c>
      <c r="C486" s="3" t="s">
        <v>3</v>
      </c>
      <c r="D486" s="4" t="s">
        <v>298</v>
      </c>
      <c r="E486" s="100" t="s">
        <v>18</v>
      </c>
      <c r="F486" s="121">
        <v>60</v>
      </c>
      <c r="G486" s="121">
        <v>62.98</v>
      </c>
      <c r="H486" s="105">
        <f t="shared" ref="H486:H488" si="181">G486*(1+$I$9)</f>
        <v>76.558487999999997</v>
      </c>
      <c r="I486" s="106">
        <f>F486*H486</f>
        <v>4593.5092800000002</v>
      </c>
      <c r="J486" s="91"/>
    </row>
    <row r="487" spans="1:11" ht="38.25">
      <c r="A487" s="28" t="s">
        <v>602</v>
      </c>
      <c r="B487" s="24">
        <v>94965</v>
      </c>
      <c r="C487" s="3" t="s">
        <v>3</v>
      </c>
      <c r="D487" s="25" t="s">
        <v>23</v>
      </c>
      <c r="E487" s="102" t="s">
        <v>19</v>
      </c>
      <c r="F487" s="121">
        <f>0.075*0.075*3.14*60</f>
        <v>1.05975</v>
      </c>
      <c r="G487" s="121">
        <v>469.3</v>
      </c>
      <c r="H487" s="105">
        <f t="shared" si="181"/>
        <v>570.48108000000002</v>
      </c>
      <c r="I487" s="106">
        <f>F487*H487</f>
        <v>604.56732452999995</v>
      </c>
      <c r="J487" s="91" t="s">
        <v>908</v>
      </c>
      <c r="K487" s="149"/>
    </row>
    <row r="488" spans="1:11" ht="51">
      <c r="A488" s="28" t="s">
        <v>603</v>
      </c>
      <c r="B488" s="24">
        <v>92778</v>
      </c>
      <c r="C488" s="3" t="s">
        <v>3</v>
      </c>
      <c r="D488" s="25" t="s">
        <v>509</v>
      </c>
      <c r="E488" s="102" t="s">
        <v>21</v>
      </c>
      <c r="F488" s="107">
        <f>0.617*2*60</f>
        <v>74.039999999999992</v>
      </c>
      <c r="G488" s="107">
        <v>11.61</v>
      </c>
      <c r="H488" s="105">
        <f t="shared" si="181"/>
        <v>14.113116</v>
      </c>
      <c r="I488" s="106">
        <f t="shared" ref="I488" si="182">F488*H488</f>
        <v>1044.93510864</v>
      </c>
      <c r="J488" s="91" t="s">
        <v>926</v>
      </c>
      <c r="K488" s="150"/>
    </row>
    <row r="489" spans="1:11">
      <c r="A489" s="108" t="s">
        <v>604</v>
      </c>
      <c r="B489" s="112"/>
      <c r="C489" s="114"/>
      <c r="D489" s="111" t="s">
        <v>101</v>
      </c>
      <c r="E489" s="112"/>
      <c r="F489" s="113"/>
      <c r="G489" s="113"/>
      <c r="H489" s="115"/>
      <c r="I489" s="116">
        <f>SUM(I490)</f>
        <v>11540.310756000001</v>
      </c>
      <c r="J489" s="91"/>
    </row>
    <row r="490" spans="1:11" ht="38.25">
      <c r="A490" s="28" t="s">
        <v>602</v>
      </c>
      <c r="B490" s="1">
        <v>92335</v>
      </c>
      <c r="C490" s="3" t="s">
        <v>3</v>
      </c>
      <c r="D490" s="4" t="s">
        <v>26</v>
      </c>
      <c r="E490" s="100" t="s">
        <v>18</v>
      </c>
      <c r="F490" s="118">
        <v>103</v>
      </c>
      <c r="G490" s="118">
        <v>92.17</v>
      </c>
      <c r="H490" s="105">
        <f t="shared" ref="H490" si="183">G490*(1+$I$9)</f>
        <v>112.04185200000001</v>
      </c>
      <c r="I490" s="106">
        <f>F490*H490</f>
        <v>11540.310756000001</v>
      </c>
      <c r="J490" s="91"/>
      <c r="K490" s="149"/>
    </row>
    <row r="491" spans="1:11">
      <c r="A491" s="108" t="s">
        <v>688</v>
      </c>
      <c r="B491" s="109"/>
      <c r="C491" s="110"/>
      <c r="D491" s="111" t="s">
        <v>103</v>
      </c>
      <c r="E491" s="112"/>
      <c r="F491" s="113"/>
      <c r="G491" s="113"/>
      <c r="H491" s="113"/>
      <c r="I491" s="116">
        <f>SUM(I492:I494)</f>
        <v>7673.718168624001</v>
      </c>
      <c r="J491" s="91"/>
      <c r="K491" s="149"/>
    </row>
    <row r="492" spans="1:11" ht="25.5">
      <c r="A492" s="28" t="s">
        <v>690</v>
      </c>
      <c r="B492" s="24">
        <v>102491</v>
      </c>
      <c r="C492" s="3" t="s">
        <v>3</v>
      </c>
      <c r="D492" s="25" t="s">
        <v>142</v>
      </c>
      <c r="E492" s="102" t="s">
        <v>20</v>
      </c>
      <c r="F492" s="107">
        <v>249.435</v>
      </c>
      <c r="G492" s="107">
        <v>21.73</v>
      </c>
      <c r="H492" s="105">
        <f t="shared" ref="H492:H494" si="184">G492*(1+$I$9)</f>
        <v>26.414988000000001</v>
      </c>
      <c r="I492" s="106">
        <f t="shared" ref="I492:I494" si="185">F492*H492</f>
        <v>6588.8225317800006</v>
      </c>
      <c r="J492" s="91" t="s">
        <v>927</v>
      </c>
      <c r="K492" s="149"/>
    </row>
    <row r="493" spans="1:11" ht="38.25">
      <c r="A493" s="28" t="s">
        <v>691</v>
      </c>
      <c r="B493" s="24">
        <v>100722</v>
      </c>
      <c r="C493" s="3" t="s">
        <v>3</v>
      </c>
      <c r="D493" s="25" t="s">
        <v>139</v>
      </c>
      <c r="E493" s="102" t="s">
        <v>20</v>
      </c>
      <c r="F493" s="107">
        <f>103*0.157</f>
        <v>16.170999999999999</v>
      </c>
      <c r="G493" s="107">
        <v>27.38</v>
      </c>
      <c r="H493" s="105">
        <f t="shared" si="184"/>
        <v>33.283127999999998</v>
      </c>
      <c r="I493" s="106">
        <f t="shared" si="185"/>
        <v>538.22146288799991</v>
      </c>
      <c r="J493" s="91" t="s">
        <v>928</v>
      </c>
      <c r="K493" s="149"/>
    </row>
    <row r="494" spans="1:11" ht="51">
      <c r="A494" s="28" t="s">
        <v>692</v>
      </c>
      <c r="B494" s="24">
        <v>100750</v>
      </c>
      <c r="C494" s="3" t="s">
        <v>3</v>
      </c>
      <c r="D494" s="25" t="s">
        <v>140</v>
      </c>
      <c r="E494" s="102" t="s">
        <v>20</v>
      </c>
      <c r="F494" s="107">
        <f>F493</f>
        <v>16.170999999999999</v>
      </c>
      <c r="G494" s="107">
        <v>27.81</v>
      </c>
      <c r="H494" s="105">
        <f t="shared" si="184"/>
        <v>33.805835999999999</v>
      </c>
      <c r="I494" s="106">
        <f t="shared" si="185"/>
        <v>546.674173956</v>
      </c>
      <c r="J494" s="91" t="s">
        <v>928</v>
      </c>
      <c r="K494" s="149"/>
    </row>
    <row r="495" spans="1:11">
      <c r="A495" s="108" t="s">
        <v>689</v>
      </c>
      <c r="B495" s="109"/>
      <c r="C495" s="110"/>
      <c r="D495" s="111" t="s">
        <v>104</v>
      </c>
      <c r="E495" s="112"/>
      <c r="F495" s="113"/>
      <c r="G495" s="113"/>
      <c r="H495" s="113"/>
      <c r="I495" s="116">
        <f>SUM(I496:I500)</f>
        <v>6309.5510375520007</v>
      </c>
      <c r="J495" s="91"/>
    </row>
    <row r="496" spans="1:11">
      <c r="A496" s="1" t="s">
        <v>693</v>
      </c>
      <c r="B496" s="151" t="s">
        <v>78</v>
      </c>
      <c r="C496" s="3"/>
      <c r="D496" s="25" t="s">
        <v>145</v>
      </c>
      <c r="E496" s="102" t="s">
        <v>24</v>
      </c>
      <c r="F496" s="107">
        <v>2</v>
      </c>
      <c r="G496" s="107">
        <v>650.6</v>
      </c>
      <c r="H496" s="105">
        <f t="shared" ref="H496:H500" si="186">G496*(1+$I$9)</f>
        <v>790.86936000000003</v>
      </c>
      <c r="I496" s="106">
        <f t="shared" ref="I496:I500" si="187">F496*H496</f>
        <v>1581.7387200000001</v>
      </c>
      <c r="J496" s="91"/>
    </row>
    <row r="497" spans="1:10" ht="25.5">
      <c r="A497" s="1" t="s">
        <v>694</v>
      </c>
      <c r="B497" s="24">
        <v>14166</v>
      </c>
      <c r="C497" s="24" t="s">
        <v>133</v>
      </c>
      <c r="D497" s="25" t="s">
        <v>155</v>
      </c>
      <c r="E497" s="102" t="s">
        <v>24</v>
      </c>
      <c r="F497" s="107">
        <v>2</v>
      </c>
      <c r="G497" s="107">
        <v>1465.88</v>
      </c>
      <c r="H497" s="105">
        <f t="shared" si="186"/>
        <v>1781.9237280000002</v>
      </c>
      <c r="I497" s="106">
        <f t="shared" si="187"/>
        <v>3563.8474560000004</v>
      </c>
      <c r="J497" s="91"/>
    </row>
    <row r="498" spans="1:10" ht="25.5">
      <c r="A498" s="1" t="s">
        <v>695</v>
      </c>
      <c r="B498" s="24">
        <v>39746</v>
      </c>
      <c r="C498" s="24" t="s">
        <v>133</v>
      </c>
      <c r="D498" s="25" t="s">
        <v>146</v>
      </c>
      <c r="E498" s="102" t="s">
        <v>24</v>
      </c>
      <c r="F498" s="107">
        <v>8</v>
      </c>
      <c r="G498" s="107">
        <v>98.22</v>
      </c>
      <c r="H498" s="105">
        <f t="shared" si="186"/>
        <v>119.396232</v>
      </c>
      <c r="I498" s="106">
        <f t="shared" si="187"/>
        <v>955.16985599999998</v>
      </c>
      <c r="J498" s="91"/>
    </row>
    <row r="499" spans="1:10">
      <c r="A499" s="1" t="s">
        <v>696</v>
      </c>
      <c r="B499" s="24">
        <v>88247</v>
      </c>
      <c r="C499" s="3" t="s">
        <v>3</v>
      </c>
      <c r="D499" s="25" t="s">
        <v>147</v>
      </c>
      <c r="E499" s="102" t="s">
        <v>29</v>
      </c>
      <c r="F499" s="107">
        <f>0.641*2</f>
        <v>1.282</v>
      </c>
      <c r="G499" s="107">
        <v>27.06</v>
      </c>
      <c r="H499" s="105">
        <f t="shared" si="186"/>
        <v>32.894135999999996</v>
      </c>
      <c r="I499" s="106">
        <f t="shared" si="187"/>
        <v>42.170282351999994</v>
      </c>
      <c r="J499" s="91"/>
    </row>
    <row r="500" spans="1:10">
      <c r="A500" s="1" t="s">
        <v>697</v>
      </c>
      <c r="B500" s="24">
        <v>88264</v>
      </c>
      <c r="C500" s="3" t="s">
        <v>3</v>
      </c>
      <c r="D500" s="25" t="s">
        <v>148</v>
      </c>
      <c r="E500" s="24" t="s">
        <v>29</v>
      </c>
      <c r="F500" s="26">
        <f>2.08*2</f>
        <v>4.16</v>
      </c>
      <c r="G500" s="26">
        <v>32.950000000000003</v>
      </c>
      <c r="H500" s="27">
        <f t="shared" si="186"/>
        <v>40.054020000000001</v>
      </c>
      <c r="I500" s="6">
        <f t="shared" si="187"/>
        <v>166.62472320000001</v>
      </c>
      <c r="J500" s="91"/>
    </row>
    <row r="501" spans="1:10">
      <c r="A501" s="108" t="s">
        <v>698</v>
      </c>
      <c r="B501" s="109"/>
      <c r="C501" s="110"/>
      <c r="D501" s="111" t="s">
        <v>392</v>
      </c>
      <c r="E501" s="112"/>
      <c r="F501" s="113"/>
      <c r="G501" s="113"/>
      <c r="H501" s="113"/>
      <c r="I501" s="116">
        <f>SUM(I502:I508)</f>
        <v>1955.4673230504</v>
      </c>
      <c r="J501" s="91"/>
    </row>
    <row r="502" spans="1:10" ht="38.25">
      <c r="A502" s="28" t="s">
        <v>699</v>
      </c>
      <c r="B502" s="1">
        <v>94962</v>
      </c>
      <c r="C502" s="3" t="s">
        <v>3</v>
      </c>
      <c r="D502" s="4" t="s">
        <v>518</v>
      </c>
      <c r="E502" s="100" t="s">
        <v>19</v>
      </c>
      <c r="F502" s="121">
        <f>0.15*0.15*3.14*1*2</f>
        <v>0.14130000000000001</v>
      </c>
      <c r="G502" s="121">
        <v>377.58</v>
      </c>
      <c r="H502" s="105">
        <f t="shared" ref="H502:H508" si="188">G502*(1+$I$9)</f>
        <v>458.98624799999999</v>
      </c>
      <c r="I502" s="106">
        <f t="shared" ref="I502:I503" si="189">F502*H502</f>
        <v>64.854756842400008</v>
      </c>
      <c r="J502" s="91"/>
    </row>
    <row r="503" spans="1:10" ht="25.5">
      <c r="A503" s="28" t="s">
        <v>700</v>
      </c>
      <c r="B503" s="1">
        <v>93358</v>
      </c>
      <c r="C503" s="3" t="s">
        <v>3</v>
      </c>
      <c r="D503" s="4" t="s">
        <v>519</v>
      </c>
      <c r="E503" s="100" t="s">
        <v>19</v>
      </c>
      <c r="F503" s="121">
        <v>0.14000000000000001</v>
      </c>
      <c r="G503" s="121">
        <v>99.37</v>
      </c>
      <c r="H503" s="105">
        <f t="shared" si="188"/>
        <v>120.794172</v>
      </c>
      <c r="I503" s="106">
        <f t="shared" si="189"/>
        <v>16.911184080000002</v>
      </c>
      <c r="J503" s="91"/>
    </row>
    <row r="504" spans="1:10" ht="38.25">
      <c r="A504" s="28" t="s">
        <v>733</v>
      </c>
      <c r="B504" s="1">
        <v>89848</v>
      </c>
      <c r="C504" s="3" t="s">
        <v>3</v>
      </c>
      <c r="D504" s="4" t="s">
        <v>25</v>
      </c>
      <c r="E504" s="100" t="s">
        <v>18</v>
      </c>
      <c r="F504" s="121">
        <v>8</v>
      </c>
      <c r="G504" s="121">
        <v>31.06</v>
      </c>
      <c r="H504" s="105">
        <f t="shared" si="188"/>
        <v>37.756535999999997</v>
      </c>
      <c r="I504" s="106">
        <f>F504*H504</f>
        <v>302.05228799999998</v>
      </c>
      <c r="J504" s="91"/>
    </row>
    <row r="505" spans="1:10" ht="38.25">
      <c r="A505" s="28" t="s">
        <v>734</v>
      </c>
      <c r="B505" s="24">
        <v>94965</v>
      </c>
      <c r="C505" s="3" t="s">
        <v>3</v>
      </c>
      <c r="D505" s="25" t="s">
        <v>23</v>
      </c>
      <c r="E505" s="102" t="s">
        <v>19</v>
      </c>
      <c r="F505" s="121">
        <f>0.05*0.05*3.14*8</f>
        <v>6.2800000000000009E-2</v>
      </c>
      <c r="G505" s="121">
        <v>469.3</v>
      </c>
      <c r="H505" s="105">
        <f t="shared" si="188"/>
        <v>570.48108000000002</v>
      </c>
      <c r="I505" s="106">
        <f>F505*H505</f>
        <v>35.826211824000005</v>
      </c>
      <c r="J505" s="91" t="s">
        <v>844</v>
      </c>
    </row>
    <row r="506" spans="1:10" ht="38.25">
      <c r="A506" s="28" t="s">
        <v>735</v>
      </c>
      <c r="B506" s="24">
        <v>92762</v>
      </c>
      <c r="C506" s="3" t="s">
        <v>3</v>
      </c>
      <c r="D506" s="25" t="s">
        <v>94</v>
      </c>
      <c r="E506" s="102" t="s">
        <v>21</v>
      </c>
      <c r="F506" s="107">
        <f>0.617*2*2*8</f>
        <v>19.744</v>
      </c>
      <c r="G506" s="107">
        <v>11.61</v>
      </c>
      <c r="H506" s="105">
        <f t="shared" si="188"/>
        <v>14.113116</v>
      </c>
      <c r="I506" s="106">
        <f t="shared" ref="I506" si="190">F506*H506</f>
        <v>278.64936230399996</v>
      </c>
      <c r="J506" s="91" t="s">
        <v>845</v>
      </c>
    </row>
    <row r="507" spans="1:10">
      <c r="A507" s="28" t="s">
        <v>736</v>
      </c>
      <c r="B507" s="24" t="s">
        <v>393</v>
      </c>
      <c r="C507" s="3" t="s">
        <v>90</v>
      </c>
      <c r="D507" s="25" t="s">
        <v>394</v>
      </c>
      <c r="E507" s="24" t="s">
        <v>18</v>
      </c>
      <c r="F507" s="26">
        <v>3</v>
      </c>
      <c r="G507" s="26">
        <v>78.400000000000006</v>
      </c>
      <c r="H507" s="27">
        <f t="shared" si="188"/>
        <v>95.30304000000001</v>
      </c>
      <c r="I507" s="6">
        <f t="shared" ref="I507:I508" si="191">F507*H507</f>
        <v>285.90912000000003</v>
      </c>
      <c r="J507" s="91"/>
    </row>
    <row r="508" spans="1:10">
      <c r="A508" s="28" t="s">
        <v>737</v>
      </c>
      <c r="B508" s="24"/>
      <c r="C508" s="3" t="s">
        <v>78</v>
      </c>
      <c r="D508" s="25" t="s">
        <v>395</v>
      </c>
      <c r="E508" s="24" t="s">
        <v>24</v>
      </c>
      <c r="F508" s="26">
        <v>1</v>
      </c>
      <c r="G508" s="26">
        <v>799</v>
      </c>
      <c r="H508" s="27">
        <f t="shared" si="188"/>
        <v>971.26440000000002</v>
      </c>
      <c r="I508" s="6">
        <f t="shared" si="191"/>
        <v>971.26440000000002</v>
      </c>
      <c r="J508" s="91"/>
    </row>
    <row r="509" spans="1:10" ht="14.25" customHeight="1">
      <c r="A509" s="108" t="s">
        <v>738</v>
      </c>
      <c r="B509" s="109"/>
      <c r="C509" s="110"/>
      <c r="D509" s="111" t="s">
        <v>720</v>
      </c>
      <c r="E509" s="112"/>
      <c r="F509" s="113"/>
      <c r="G509" s="113"/>
      <c r="H509" s="113"/>
      <c r="I509" s="116">
        <f>SUM(I510:I511)</f>
        <v>50827.056192000004</v>
      </c>
      <c r="J509" s="91"/>
    </row>
    <row r="510" spans="1:10" ht="38.25">
      <c r="A510" s="28" t="s">
        <v>739</v>
      </c>
      <c r="B510" s="24">
        <v>2</v>
      </c>
      <c r="C510" s="3" t="s">
        <v>782</v>
      </c>
      <c r="D510" s="175" t="s">
        <v>789</v>
      </c>
      <c r="E510" s="102" t="s">
        <v>538</v>
      </c>
      <c r="F510" s="107">
        <f>88*36.5</f>
        <v>3212</v>
      </c>
      <c r="G510" s="107">
        <v>10.36</v>
      </c>
      <c r="H510" s="105">
        <f t="shared" ref="H510:H511" si="192">G510*(1+$I$9)</f>
        <v>12.593615999999999</v>
      </c>
      <c r="I510" s="106">
        <f t="shared" ref="I510:I511" si="193">F510*H510</f>
        <v>40450.694592</v>
      </c>
      <c r="J510" s="91" t="s">
        <v>867</v>
      </c>
    </row>
    <row r="511" spans="1:10" ht="25.5">
      <c r="A511" s="28" t="s">
        <v>740</v>
      </c>
      <c r="B511" s="24">
        <v>3</v>
      </c>
      <c r="C511" s="3" t="s">
        <v>782</v>
      </c>
      <c r="D511" s="25" t="s">
        <v>799</v>
      </c>
      <c r="E511" s="24" t="s">
        <v>798</v>
      </c>
      <c r="F511" s="26">
        <f>88000*0.05</f>
        <v>4400</v>
      </c>
      <c r="G511" s="26">
        <v>1.94</v>
      </c>
      <c r="H511" s="27">
        <f t="shared" si="192"/>
        <v>2.3582640000000001</v>
      </c>
      <c r="I511" s="6">
        <f t="shared" si="193"/>
        <v>10376.3616</v>
      </c>
      <c r="J511" s="91" t="s">
        <v>868</v>
      </c>
    </row>
    <row r="512" spans="1:10">
      <c r="A512" s="1"/>
      <c r="B512" s="24"/>
      <c r="C512" s="3"/>
      <c r="D512" s="25"/>
      <c r="E512" s="24"/>
      <c r="F512" s="26"/>
      <c r="G512" s="26"/>
      <c r="H512" s="27"/>
      <c r="I512" s="6"/>
      <c r="J512" s="91"/>
    </row>
    <row r="513" spans="1:10">
      <c r="A513" s="94">
        <v>14</v>
      </c>
      <c r="B513" s="95"/>
      <c r="C513" s="96"/>
      <c r="D513" s="97" t="s">
        <v>626</v>
      </c>
      <c r="E513" s="95"/>
      <c r="F513" s="98"/>
      <c r="G513" s="98"/>
      <c r="H513" s="98"/>
      <c r="I513" s="99">
        <f>SUM(I514:I560)/2</f>
        <v>340035.08152072394</v>
      </c>
      <c r="J513" s="91"/>
    </row>
    <row r="514" spans="1:10">
      <c r="A514" s="108" t="s">
        <v>605</v>
      </c>
      <c r="B514" s="112"/>
      <c r="C514" s="114"/>
      <c r="D514" s="111" t="s">
        <v>504</v>
      </c>
      <c r="E514" s="112"/>
      <c r="F514" s="113"/>
      <c r="G514" s="113"/>
      <c r="H514" s="113"/>
      <c r="I514" s="117">
        <f>SUM(I515:I519)</f>
        <v>164067.70860000001</v>
      </c>
      <c r="J514" s="91"/>
    </row>
    <row r="515" spans="1:10" ht="25.5">
      <c r="A515" s="1" t="s">
        <v>606</v>
      </c>
      <c r="B515" s="1" t="s">
        <v>827</v>
      </c>
      <c r="C515" s="3" t="s">
        <v>90</v>
      </c>
      <c r="D515" s="2" t="s">
        <v>830</v>
      </c>
      <c r="E515" s="3" t="s">
        <v>18</v>
      </c>
      <c r="F515" s="127">
        <v>33</v>
      </c>
      <c r="G515" s="127">
        <v>54.52</v>
      </c>
      <c r="H515" s="176">
        <f t="shared" ref="H515:H516" si="194">G515*(1+$I$9)</f>
        <v>66.274512000000001</v>
      </c>
      <c r="I515" s="6">
        <f t="shared" ref="I515:I516" si="195">F515*H515</f>
        <v>2187.058896</v>
      </c>
      <c r="J515" s="91"/>
    </row>
    <row r="516" spans="1:10">
      <c r="A516" s="1" t="s">
        <v>806</v>
      </c>
      <c r="B516" s="1" t="s">
        <v>828</v>
      </c>
      <c r="C516" s="3" t="s">
        <v>90</v>
      </c>
      <c r="D516" s="2" t="s">
        <v>829</v>
      </c>
      <c r="E516" s="3" t="s">
        <v>24</v>
      </c>
      <c r="F516" s="127">
        <v>1</v>
      </c>
      <c r="G516" s="127">
        <v>1129.56</v>
      </c>
      <c r="H516" s="176">
        <f t="shared" si="194"/>
        <v>1373.093136</v>
      </c>
      <c r="I516" s="6">
        <f t="shared" si="195"/>
        <v>1373.093136</v>
      </c>
      <c r="J516" s="91"/>
    </row>
    <row r="517" spans="1:10" ht="38.25">
      <c r="A517" s="1" t="s">
        <v>807</v>
      </c>
      <c r="B517" s="1">
        <v>100657</v>
      </c>
      <c r="C517" s="3" t="s">
        <v>3</v>
      </c>
      <c r="D517" s="2" t="s">
        <v>607</v>
      </c>
      <c r="E517" s="3" t="s">
        <v>18</v>
      </c>
      <c r="F517" s="127">
        <f>46*11</f>
        <v>506</v>
      </c>
      <c r="G517" s="127">
        <v>152.11000000000001</v>
      </c>
      <c r="H517" s="176">
        <f t="shared" ref="H517" si="196">G517*(1+$I$9)</f>
        <v>184.90491600000001</v>
      </c>
      <c r="I517" s="6">
        <f>F517*H517</f>
        <v>93561.88749600001</v>
      </c>
      <c r="J517" s="91" t="s">
        <v>888</v>
      </c>
    </row>
    <row r="518" spans="1:10" ht="25.5">
      <c r="A518" s="1" t="s">
        <v>831</v>
      </c>
      <c r="B518" s="1">
        <v>95601</v>
      </c>
      <c r="C518" s="3" t="s">
        <v>3</v>
      </c>
      <c r="D518" s="2" t="s">
        <v>780</v>
      </c>
      <c r="E518" s="3" t="s">
        <v>24</v>
      </c>
      <c r="F518" s="127">
        <v>46</v>
      </c>
      <c r="G518" s="127">
        <v>19.670000000000002</v>
      </c>
      <c r="H518" s="176">
        <f t="shared" ref="H518:H519" si="197">G518*(1+$I$9)</f>
        <v>23.910852000000002</v>
      </c>
      <c r="I518" s="6">
        <f t="shared" ref="I518:I519" si="198">F518*H518</f>
        <v>1099.8991920000001</v>
      </c>
      <c r="J518" s="91" t="s">
        <v>888</v>
      </c>
    </row>
    <row r="519" spans="1:10" ht="191.25">
      <c r="A519" s="1" t="s">
        <v>832</v>
      </c>
      <c r="B519" s="1">
        <v>3</v>
      </c>
      <c r="C519" s="3" t="s">
        <v>782</v>
      </c>
      <c r="D519" s="2" t="s">
        <v>781</v>
      </c>
      <c r="E519" s="3" t="s">
        <v>18</v>
      </c>
      <c r="F519" s="127">
        <f>46*11</f>
        <v>506</v>
      </c>
      <c r="G519" s="127">
        <v>107.05</v>
      </c>
      <c r="H519" s="176">
        <f t="shared" si="197"/>
        <v>130.12997999999999</v>
      </c>
      <c r="I519" s="6">
        <f t="shared" si="198"/>
        <v>65845.769879999993</v>
      </c>
      <c r="J519" s="91" t="s">
        <v>888</v>
      </c>
    </row>
    <row r="520" spans="1:10">
      <c r="A520" s="108" t="s">
        <v>608</v>
      </c>
      <c r="B520" s="112"/>
      <c r="C520" s="114"/>
      <c r="D520" s="111" t="s">
        <v>506</v>
      </c>
      <c r="E520" s="112"/>
      <c r="F520" s="113"/>
      <c r="G520" s="113"/>
      <c r="H520" s="113"/>
      <c r="I520" s="117">
        <f>SUM(I522:I532)</f>
        <v>70708.010000000009</v>
      </c>
      <c r="J520" s="91"/>
    </row>
    <row r="521" spans="1:10">
      <c r="A521" s="132" t="s">
        <v>609</v>
      </c>
      <c r="B521" s="132"/>
      <c r="C521" s="132"/>
      <c r="D521" s="133" t="s">
        <v>515</v>
      </c>
      <c r="E521" s="134"/>
      <c r="F521" s="130"/>
      <c r="G521" s="130"/>
      <c r="H521" s="130"/>
      <c r="I521" s="105"/>
      <c r="J521" s="91"/>
    </row>
    <row r="522" spans="1:10" ht="38.25">
      <c r="A522" s="1" t="s">
        <v>610</v>
      </c>
      <c r="B522" s="1">
        <v>92448</v>
      </c>
      <c r="C522" s="3" t="s">
        <v>3</v>
      </c>
      <c r="D522" s="2" t="s">
        <v>507</v>
      </c>
      <c r="E522" s="101" t="s">
        <v>20</v>
      </c>
      <c r="F522" s="118">
        <v>109.08</v>
      </c>
      <c r="G522" s="118">
        <v>182.1</v>
      </c>
      <c r="H522" s="129">
        <f>G522*(1+$I$9)</f>
        <v>221.36076</v>
      </c>
      <c r="I522" s="105">
        <f t="shared" ref="I522:I532" si="199">ROUND(F522*H522,2)</f>
        <v>24146.03</v>
      </c>
      <c r="J522" s="91" t="s">
        <v>888</v>
      </c>
    </row>
    <row r="523" spans="1:10" ht="38.25" customHeight="1">
      <c r="A523" s="1" t="s">
        <v>611</v>
      </c>
      <c r="B523" s="1">
        <v>92763</v>
      </c>
      <c r="C523" s="3" t="s">
        <v>3</v>
      </c>
      <c r="D523" s="91" t="s">
        <v>508</v>
      </c>
      <c r="E523" s="102" t="s">
        <v>21</v>
      </c>
      <c r="F523" s="118">
        <v>928.19</v>
      </c>
      <c r="G523" s="118">
        <v>9.73</v>
      </c>
      <c r="H523" s="129">
        <f t="shared" ref="H523:H532" si="200">G523*(1+$I$9)</f>
        <v>11.827788</v>
      </c>
      <c r="I523" s="105">
        <f t="shared" si="199"/>
        <v>10978.43</v>
      </c>
      <c r="J523" s="91" t="s">
        <v>888</v>
      </c>
    </row>
    <row r="524" spans="1:10" ht="51">
      <c r="A524" s="1" t="s">
        <v>612</v>
      </c>
      <c r="B524" s="1">
        <v>92760</v>
      </c>
      <c r="C524" s="3" t="s">
        <v>3</v>
      </c>
      <c r="D524" s="2" t="s">
        <v>514</v>
      </c>
      <c r="E524" s="102" t="s">
        <v>21</v>
      </c>
      <c r="F524" s="118">
        <v>278.10000000000002</v>
      </c>
      <c r="G524" s="118">
        <v>14.12</v>
      </c>
      <c r="H524" s="129">
        <f t="shared" si="200"/>
        <v>17.164272</v>
      </c>
      <c r="I524" s="105">
        <f t="shared" si="199"/>
        <v>4773.38</v>
      </c>
      <c r="J524" s="91" t="s">
        <v>888</v>
      </c>
    </row>
    <row r="525" spans="1:10" ht="25.5">
      <c r="A525" s="1" t="s">
        <v>613</v>
      </c>
      <c r="B525" s="135">
        <v>97090</v>
      </c>
      <c r="C525" s="5" t="s">
        <v>3</v>
      </c>
      <c r="D525" s="131" t="s">
        <v>257</v>
      </c>
      <c r="E525" s="103" t="s">
        <v>21</v>
      </c>
      <c r="F525" s="118">
        <v>224.6</v>
      </c>
      <c r="G525" s="118">
        <v>14.48</v>
      </c>
      <c r="H525" s="129">
        <f t="shared" si="200"/>
        <v>17.601888000000002</v>
      </c>
      <c r="I525" s="105">
        <f t="shared" si="199"/>
        <v>3953.38</v>
      </c>
      <c r="J525" s="91" t="s">
        <v>888</v>
      </c>
    </row>
    <row r="526" spans="1:10" ht="38.25">
      <c r="A526" s="1" t="s">
        <v>614</v>
      </c>
      <c r="B526" s="92">
        <v>94965</v>
      </c>
      <c r="C526" s="5" t="s">
        <v>3</v>
      </c>
      <c r="D526" s="93" t="s">
        <v>23</v>
      </c>
      <c r="E526" s="103" t="s">
        <v>19</v>
      </c>
      <c r="F526" s="118">
        <v>30.02</v>
      </c>
      <c r="G526" s="118">
        <v>469.3</v>
      </c>
      <c r="H526" s="129">
        <f t="shared" si="200"/>
        <v>570.48108000000002</v>
      </c>
      <c r="I526" s="105">
        <f t="shared" si="199"/>
        <v>17125.84</v>
      </c>
      <c r="J526" s="91" t="s">
        <v>888</v>
      </c>
    </row>
    <row r="527" spans="1:10">
      <c r="A527" s="132" t="s">
        <v>615</v>
      </c>
      <c r="B527" s="132"/>
      <c r="C527" s="132"/>
      <c r="D527" s="133" t="s">
        <v>621</v>
      </c>
      <c r="E527" s="134"/>
      <c r="F527" s="130">
        <v>0</v>
      </c>
      <c r="G527" s="130">
        <v>0</v>
      </c>
      <c r="H527" s="129">
        <f t="shared" si="200"/>
        <v>0</v>
      </c>
      <c r="I527" s="105">
        <f t="shared" si="199"/>
        <v>0</v>
      </c>
      <c r="J527" s="91"/>
    </row>
    <row r="528" spans="1:10" ht="38.25">
      <c r="A528" s="1" t="s">
        <v>616</v>
      </c>
      <c r="B528" s="1">
        <v>92448</v>
      </c>
      <c r="C528" s="3" t="s">
        <v>3</v>
      </c>
      <c r="D528" s="2" t="s">
        <v>507</v>
      </c>
      <c r="E528" s="101" t="s">
        <v>20</v>
      </c>
      <c r="F528" s="118">
        <f>22.74</f>
        <v>22.74</v>
      </c>
      <c r="G528" s="118">
        <v>182.1</v>
      </c>
      <c r="H528" s="129">
        <f t="shared" si="200"/>
        <v>221.36076</v>
      </c>
      <c r="I528" s="105">
        <f t="shared" si="199"/>
        <v>5033.74</v>
      </c>
      <c r="J528" s="91" t="s">
        <v>888</v>
      </c>
    </row>
    <row r="529" spans="1:10" ht="51">
      <c r="A529" s="1" t="s">
        <v>617</v>
      </c>
      <c r="B529" s="24">
        <v>92763</v>
      </c>
      <c r="C529" s="3" t="s">
        <v>3</v>
      </c>
      <c r="D529" s="91" t="s">
        <v>513</v>
      </c>
      <c r="E529" s="102" t="s">
        <v>21</v>
      </c>
      <c r="F529" s="118">
        <v>180.17</v>
      </c>
      <c r="G529" s="118">
        <v>9.73</v>
      </c>
      <c r="H529" s="129">
        <f t="shared" si="200"/>
        <v>11.827788</v>
      </c>
      <c r="I529" s="105">
        <f t="shared" si="199"/>
        <v>2131.0100000000002</v>
      </c>
      <c r="J529" s="91" t="s">
        <v>888</v>
      </c>
    </row>
    <row r="530" spans="1:10" ht="51">
      <c r="A530" s="1" t="s">
        <v>618</v>
      </c>
      <c r="B530" s="1">
        <v>92760</v>
      </c>
      <c r="C530" s="3" t="s">
        <v>3</v>
      </c>
      <c r="D530" s="2" t="s">
        <v>514</v>
      </c>
      <c r="E530" s="102" t="s">
        <v>21</v>
      </c>
      <c r="F530" s="118">
        <v>23.41</v>
      </c>
      <c r="G530" s="118">
        <v>14.12</v>
      </c>
      <c r="H530" s="129">
        <f t="shared" si="200"/>
        <v>17.164272</v>
      </c>
      <c r="I530" s="105">
        <f t="shared" si="199"/>
        <v>401.82</v>
      </c>
      <c r="J530" s="91" t="s">
        <v>888</v>
      </c>
    </row>
    <row r="531" spans="1:10" ht="25.5">
      <c r="A531" s="1" t="s">
        <v>619</v>
      </c>
      <c r="B531" s="135">
        <v>97090</v>
      </c>
      <c r="C531" s="5" t="s">
        <v>3</v>
      </c>
      <c r="D531" s="131" t="s">
        <v>257</v>
      </c>
      <c r="E531" s="103" t="s">
        <v>21</v>
      </c>
      <c r="F531" s="118">
        <f>6*2.02</f>
        <v>12.120000000000001</v>
      </c>
      <c r="G531" s="118">
        <v>14.48</v>
      </c>
      <c r="H531" s="129">
        <f t="shared" si="200"/>
        <v>17.601888000000002</v>
      </c>
      <c r="I531" s="105">
        <f t="shared" si="199"/>
        <v>213.33</v>
      </c>
      <c r="J531" s="91" t="s">
        <v>888</v>
      </c>
    </row>
    <row r="532" spans="1:10" ht="38.25">
      <c r="A532" s="1" t="s">
        <v>620</v>
      </c>
      <c r="B532" s="92">
        <v>94965</v>
      </c>
      <c r="C532" s="5" t="s">
        <v>3</v>
      </c>
      <c r="D532" s="93" t="s">
        <v>23</v>
      </c>
      <c r="E532" s="103" t="s">
        <v>19</v>
      </c>
      <c r="F532" s="104">
        <f>3.42</f>
        <v>3.42</v>
      </c>
      <c r="G532" s="104">
        <v>469.3</v>
      </c>
      <c r="H532" s="129">
        <f t="shared" si="200"/>
        <v>570.48108000000002</v>
      </c>
      <c r="I532" s="105">
        <f t="shared" si="199"/>
        <v>1951.05</v>
      </c>
      <c r="J532" s="91" t="s">
        <v>888</v>
      </c>
    </row>
    <row r="533" spans="1:10" ht="25.5">
      <c r="A533" s="108" t="s">
        <v>623</v>
      </c>
      <c r="B533" s="112"/>
      <c r="C533" s="114"/>
      <c r="D533" s="111" t="s">
        <v>622</v>
      </c>
      <c r="E533" s="112"/>
      <c r="F533" s="113"/>
      <c r="G533" s="113"/>
      <c r="H533" s="113"/>
      <c r="I533" s="117">
        <f>SUM(I534:I537)</f>
        <v>12516.282829569598</v>
      </c>
      <c r="J533" s="91"/>
    </row>
    <row r="534" spans="1:10" ht="38.25">
      <c r="A534" s="1" t="s">
        <v>627</v>
      </c>
      <c r="B534" s="1">
        <v>92411</v>
      </c>
      <c r="C534" s="3" t="s">
        <v>3</v>
      </c>
      <c r="D534" s="2" t="s">
        <v>92</v>
      </c>
      <c r="E534" s="101" t="s">
        <v>20</v>
      </c>
      <c r="F534" s="118">
        <f>0.8*54</f>
        <v>43.2</v>
      </c>
      <c r="G534" s="118">
        <v>161.19999999999999</v>
      </c>
      <c r="H534" s="105">
        <f t="shared" ref="H534:H539" si="201">G534*(1+$I$9)</f>
        <v>195.95471999999998</v>
      </c>
      <c r="I534" s="106">
        <f>F534*H534</f>
        <v>8465.243903999999</v>
      </c>
      <c r="J534" s="24" t="s">
        <v>929</v>
      </c>
    </row>
    <row r="535" spans="1:10" ht="38.25">
      <c r="A535" s="1" t="s">
        <v>628</v>
      </c>
      <c r="B535" s="24">
        <v>92762</v>
      </c>
      <c r="C535" s="3" t="s">
        <v>3</v>
      </c>
      <c r="D535" s="91" t="s">
        <v>94</v>
      </c>
      <c r="E535" s="102" t="s">
        <v>21</v>
      </c>
      <c r="F535" s="118">
        <f>0.617*4*54</f>
        <v>133.27199999999999</v>
      </c>
      <c r="G535" s="118">
        <v>11.61</v>
      </c>
      <c r="H535" s="105">
        <f t="shared" si="201"/>
        <v>14.113116</v>
      </c>
      <c r="I535" s="106">
        <f t="shared" ref="I535:I537" si="202">F535*H535</f>
        <v>1880.883195552</v>
      </c>
      <c r="J535" s="91" t="s">
        <v>930</v>
      </c>
    </row>
    <row r="536" spans="1:10" ht="38.25">
      <c r="A536" s="1" t="s">
        <v>629</v>
      </c>
      <c r="B536" s="1">
        <v>92759</v>
      </c>
      <c r="C536" s="3" t="s">
        <v>3</v>
      </c>
      <c r="D536" s="2" t="s">
        <v>93</v>
      </c>
      <c r="E536" s="102" t="s">
        <v>21</v>
      </c>
      <c r="F536" s="118">
        <f>0.61*10*54*0.154</f>
        <v>50.727599999999995</v>
      </c>
      <c r="G536" s="118">
        <v>15.21</v>
      </c>
      <c r="H536" s="105">
        <f t="shared" si="201"/>
        <v>18.489276</v>
      </c>
      <c r="I536" s="106">
        <f t="shared" si="202"/>
        <v>937.91659721759993</v>
      </c>
      <c r="J536" s="91" t="s">
        <v>931</v>
      </c>
    </row>
    <row r="537" spans="1:10" ht="38.25">
      <c r="A537" s="1" t="s">
        <v>630</v>
      </c>
      <c r="B537" s="92">
        <v>94965</v>
      </c>
      <c r="C537" s="5" t="s">
        <v>3</v>
      </c>
      <c r="D537" s="93" t="s">
        <v>23</v>
      </c>
      <c r="E537" s="103" t="s">
        <v>19</v>
      </c>
      <c r="F537" s="104">
        <f>0.2*0.2*54</f>
        <v>2.1600000000000006</v>
      </c>
      <c r="G537" s="104">
        <v>469.3</v>
      </c>
      <c r="H537" s="105">
        <f t="shared" si="201"/>
        <v>570.48108000000002</v>
      </c>
      <c r="I537" s="106">
        <f t="shared" si="202"/>
        <v>1232.2391328000003</v>
      </c>
      <c r="J537" s="91" t="s">
        <v>932</v>
      </c>
    </row>
    <row r="538" spans="1:10">
      <c r="A538" s="108" t="s">
        <v>624</v>
      </c>
      <c r="B538" s="112"/>
      <c r="C538" s="114"/>
      <c r="D538" s="111" t="s">
        <v>101</v>
      </c>
      <c r="E538" s="112"/>
      <c r="F538" s="113"/>
      <c r="G538" s="113"/>
      <c r="H538" s="115">
        <f t="shared" si="201"/>
        <v>0</v>
      </c>
      <c r="I538" s="116">
        <f>SUM(I539)</f>
        <v>23080.621512000002</v>
      </c>
      <c r="J538" s="91"/>
    </row>
    <row r="539" spans="1:10" ht="38.25">
      <c r="A539" s="1" t="s">
        <v>631</v>
      </c>
      <c r="B539" s="1">
        <v>92335</v>
      </c>
      <c r="C539" s="3" t="s">
        <v>3</v>
      </c>
      <c r="D539" s="4" t="s">
        <v>26</v>
      </c>
      <c r="E539" s="100" t="s">
        <v>18</v>
      </c>
      <c r="F539" s="118">
        <f>103*2</f>
        <v>206</v>
      </c>
      <c r="G539" s="118">
        <v>92.17</v>
      </c>
      <c r="H539" s="105">
        <f t="shared" si="201"/>
        <v>112.04185200000001</v>
      </c>
      <c r="I539" s="106">
        <f>F539*H539</f>
        <v>23080.621512000002</v>
      </c>
      <c r="J539" s="91"/>
    </row>
    <row r="540" spans="1:10">
      <c r="A540" s="108" t="s">
        <v>625</v>
      </c>
      <c r="B540" s="109"/>
      <c r="C540" s="110"/>
      <c r="D540" s="111" t="s">
        <v>103</v>
      </c>
      <c r="E540" s="112"/>
      <c r="F540" s="113"/>
      <c r="G540" s="113"/>
      <c r="H540" s="113"/>
      <c r="I540" s="116">
        <f>SUM(I541:I543)</f>
        <v>9104.5180733279994</v>
      </c>
      <c r="J540" s="91"/>
    </row>
    <row r="541" spans="1:10" ht="25.5">
      <c r="A541" s="28" t="s">
        <v>632</v>
      </c>
      <c r="B541" s="24">
        <v>102491</v>
      </c>
      <c r="C541" s="3" t="s">
        <v>3</v>
      </c>
      <c r="D541" s="25" t="s">
        <v>142</v>
      </c>
      <c r="E541" s="102" t="s">
        <v>20</v>
      </c>
      <c r="F541" s="107">
        <v>262.52999999999997</v>
      </c>
      <c r="G541" s="107">
        <v>21.73</v>
      </c>
      <c r="H541" s="105">
        <f t="shared" ref="H541:H543" si="203">G541*(1+$I$9)</f>
        <v>26.414988000000001</v>
      </c>
      <c r="I541" s="106">
        <f t="shared" ref="I541:I543" si="204">F541*H541</f>
        <v>6934.7267996399996</v>
      </c>
      <c r="J541" s="91" t="s">
        <v>933</v>
      </c>
    </row>
    <row r="542" spans="1:10" ht="38.25">
      <c r="A542" s="28" t="s">
        <v>633</v>
      </c>
      <c r="B542" s="24">
        <v>100722</v>
      </c>
      <c r="C542" s="3" t="s">
        <v>3</v>
      </c>
      <c r="D542" s="25" t="s">
        <v>139</v>
      </c>
      <c r="E542" s="102" t="s">
        <v>20</v>
      </c>
      <c r="F542" s="107">
        <f>206*0.157</f>
        <v>32.341999999999999</v>
      </c>
      <c r="G542" s="107">
        <v>27.38</v>
      </c>
      <c r="H542" s="105">
        <f t="shared" si="203"/>
        <v>33.283127999999998</v>
      </c>
      <c r="I542" s="106">
        <f t="shared" si="204"/>
        <v>1076.4429257759998</v>
      </c>
      <c r="J542" s="91" t="s">
        <v>934</v>
      </c>
    </row>
    <row r="543" spans="1:10" ht="51">
      <c r="A543" s="28" t="s">
        <v>701</v>
      </c>
      <c r="B543" s="24">
        <v>100750</v>
      </c>
      <c r="C543" s="3" t="s">
        <v>3</v>
      </c>
      <c r="D543" s="25" t="s">
        <v>140</v>
      </c>
      <c r="E543" s="102" t="s">
        <v>20</v>
      </c>
      <c r="F543" s="107">
        <f>F542</f>
        <v>32.341999999999999</v>
      </c>
      <c r="G543" s="107">
        <v>27.81</v>
      </c>
      <c r="H543" s="105">
        <f t="shared" si="203"/>
        <v>33.805835999999999</v>
      </c>
      <c r="I543" s="106">
        <f t="shared" si="204"/>
        <v>1093.348347912</v>
      </c>
      <c r="J543" s="91" t="s">
        <v>934</v>
      </c>
    </row>
    <row r="544" spans="1:10">
      <c r="A544" s="108" t="s">
        <v>702</v>
      </c>
      <c r="B544" s="109"/>
      <c r="C544" s="110"/>
      <c r="D544" s="111" t="s">
        <v>104</v>
      </c>
      <c r="E544" s="112"/>
      <c r="F544" s="113"/>
      <c r="G544" s="113"/>
      <c r="H544" s="113"/>
      <c r="I544" s="116">
        <f>SUM(I545:I549)</f>
        <v>3154.7755187760004</v>
      </c>
      <c r="J544" s="91"/>
    </row>
    <row r="545" spans="1:10">
      <c r="A545" s="1" t="s">
        <v>703</v>
      </c>
      <c r="B545" s="151" t="s">
        <v>78</v>
      </c>
      <c r="C545" s="3"/>
      <c r="D545" s="25" t="s">
        <v>145</v>
      </c>
      <c r="E545" s="102" t="s">
        <v>24</v>
      </c>
      <c r="F545" s="107">
        <v>1</v>
      </c>
      <c r="G545" s="107">
        <v>650.6</v>
      </c>
      <c r="H545" s="105">
        <f t="shared" ref="H545:H549" si="205">G545*(1+$I$9)</f>
        <v>790.86936000000003</v>
      </c>
      <c r="I545" s="106">
        <f t="shared" ref="I545:I549" si="206">F545*H545</f>
        <v>790.86936000000003</v>
      </c>
      <c r="J545" s="91"/>
    </row>
    <row r="546" spans="1:10" ht="25.5">
      <c r="A546" s="1" t="s">
        <v>704</v>
      </c>
      <c r="B546" s="24">
        <v>14166</v>
      </c>
      <c r="C546" s="24" t="s">
        <v>133</v>
      </c>
      <c r="D546" s="25" t="s">
        <v>155</v>
      </c>
      <c r="E546" s="102" t="s">
        <v>24</v>
      </c>
      <c r="F546" s="107">
        <v>1</v>
      </c>
      <c r="G546" s="107">
        <v>1465.88</v>
      </c>
      <c r="H546" s="105">
        <f t="shared" si="205"/>
        <v>1781.9237280000002</v>
      </c>
      <c r="I546" s="106">
        <f t="shared" si="206"/>
        <v>1781.9237280000002</v>
      </c>
      <c r="J546" s="91"/>
    </row>
    <row r="547" spans="1:10" ht="25.5">
      <c r="A547" s="1" t="s">
        <v>705</v>
      </c>
      <c r="B547" s="24">
        <v>39746</v>
      </c>
      <c r="C547" s="24" t="s">
        <v>133</v>
      </c>
      <c r="D547" s="25" t="s">
        <v>146</v>
      </c>
      <c r="E547" s="102" t="s">
        <v>24</v>
      </c>
      <c r="F547" s="107">
        <v>4</v>
      </c>
      <c r="G547" s="107">
        <v>98.22</v>
      </c>
      <c r="H547" s="105">
        <f t="shared" si="205"/>
        <v>119.396232</v>
      </c>
      <c r="I547" s="106">
        <f t="shared" si="206"/>
        <v>477.58492799999999</v>
      </c>
      <c r="J547" s="91"/>
    </row>
    <row r="548" spans="1:10">
      <c r="A548" s="1" t="s">
        <v>706</v>
      </c>
      <c r="B548" s="24">
        <v>88247</v>
      </c>
      <c r="C548" s="3" t="s">
        <v>3</v>
      </c>
      <c r="D548" s="25" t="s">
        <v>147</v>
      </c>
      <c r="E548" s="102" t="s">
        <v>29</v>
      </c>
      <c r="F548" s="107">
        <f>0.641</f>
        <v>0.64100000000000001</v>
      </c>
      <c r="G548" s="107">
        <v>27.06</v>
      </c>
      <c r="H548" s="105">
        <f t="shared" si="205"/>
        <v>32.894135999999996</v>
      </c>
      <c r="I548" s="106">
        <f t="shared" si="206"/>
        <v>21.085141175999997</v>
      </c>
      <c r="J548" s="91"/>
    </row>
    <row r="549" spans="1:10">
      <c r="A549" s="1" t="s">
        <v>707</v>
      </c>
      <c r="B549" s="24">
        <v>88264</v>
      </c>
      <c r="C549" s="3" t="s">
        <v>3</v>
      </c>
      <c r="D549" s="25" t="s">
        <v>148</v>
      </c>
      <c r="E549" s="24" t="s">
        <v>29</v>
      </c>
      <c r="F549" s="26">
        <f>2.08</f>
        <v>2.08</v>
      </c>
      <c r="G549" s="26">
        <v>32.950000000000003</v>
      </c>
      <c r="H549" s="27">
        <f t="shared" si="205"/>
        <v>40.054020000000001</v>
      </c>
      <c r="I549" s="6">
        <f t="shared" si="206"/>
        <v>83.312361600000003</v>
      </c>
      <c r="J549" s="91"/>
    </row>
    <row r="550" spans="1:10">
      <c r="A550" s="108" t="s">
        <v>708</v>
      </c>
      <c r="B550" s="109"/>
      <c r="C550" s="110"/>
      <c r="D550" s="111" t="s">
        <v>392</v>
      </c>
      <c r="E550" s="112"/>
      <c r="F550" s="113"/>
      <c r="G550" s="113"/>
      <c r="H550" s="113"/>
      <c r="I550" s="116">
        <f>SUM(I551:I557)</f>
        <v>1955.4673230504</v>
      </c>
      <c r="J550" s="91"/>
    </row>
    <row r="551" spans="1:10" ht="38.25">
      <c r="A551" s="28" t="s">
        <v>709</v>
      </c>
      <c r="B551" s="1">
        <v>94962</v>
      </c>
      <c r="C551" s="3" t="s">
        <v>3</v>
      </c>
      <c r="D551" s="4" t="s">
        <v>518</v>
      </c>
      <c r="E551" s="100" t="s">
        <v>19</v>
      </c>
      <c r="F551" s="121">
        <f>0.15*0.15*3.14*1*2</f>
        <v>0.14130000000000001</v>
      </c>
      <c r="G551" s="121">
        <v>377.58</v>
      </c>
      <c r="H551" s="105">
        <f t="shared" ref="H551:H557" si="207">G551*(1+$I$9)</f>
        <v>458.98624799999999</v>
      </c>
      <c r="I551" s="106">
        <f t="shared" ref="I551:I552" si="208">F551*H551</f>
        <v>64.854756842400008</v>
      </c>
      <c r="J551" s="91"/>
    </row>
    <row r="552" spans="1:10" ht="25.5">
      <c r="A552" s="28" t="s">
        <v>710</v>
      </c>
      <c r="B552" s="1">
        <v>93358</v>
      </c>
      <c r="C552" s="3" t="s">
        <v>3</v>
      </c>
      <c r="D552" s="4" t="s">
        <v>519</v>
      </c>
      <c r="E552" s="100" t="s">
        <v>19</v>
      </c>
      <c r="F552" s="121">
        <v>0.14000000000000001</v>
      </c>
      <c r="G552" s="121">
        <v>99.37</v>
      </c>
      <c r="H552" s="105">
        <f t="shared" si="207"/>
        <v>120.794172</v>
      </c>
      <c r="I552" s="106">
        <f t="shared" si="208"/>
        <v>16.911184080000002</v>
      </c>
      <c r="J552" s="91"/>
    </row>
    <row r="553" spans="1:10" ht="38.25">
      <c r="A553" s="28" t="s">
        <v>741</v>
      </c>
      <c r="B553" s="1">
        <v>89848</v>
      </c>
      <c r="C553" s="3" t="s">
        <v>3</v>
      </c>
      <c r="D553" s="4" t="s">
        <v>25</v>
      </c>
      <c r="E553" s="100" t="s">
        <v>18</v>
      </c>
      <c r="F553" s="121">
        <v>8</v>
      </c>
      <c r="G553" s="121">
        <v>31.06</v>
      </c>
      <c r="H553" s="105">
        <f t="shared" si="207"/>
        <v>37.756535999999997</v>
      </c>
      <c r="I553" s="106">
        <f>F553*H553</f>
        <v>302.05228799999998</v>
      </c>
      <c r="J553" s="91"/>
    </row>
    <row r="554" spans="1:10" ht="38.25">
      <c r="A554" s="28" t="s">
        <v>742</v>
      </c>
      <c r="B554" s="24">
        <v>94965</v>
      </c>
      <c r="C554" s="3" t="s">
        <v>3</v>
      </c>
      <c r="D554" s="25" t="s">
        <v>23</v>
      </c>
      <c r="E554" s="102" t="s">
        <v>19</v>
      </c>
      <c r="F554" s="121">
        <f>0.05*0.05*3.14*8</f>
        <v>6.2800000000000009E-2</v>
      </c>
      <c r="G554" s="121">
        <v>469.3</v>
      </c>
      <c r="H554" s="105">
        <f t="shared" si="207"/>
        <v>570.48108000000002</v>
      </c>
      <c r="I554" s="106">
        <f>F554*H554</f>
        <v>35.826211824000005</v>
      </c>
      <c r="J554" s="91" t="s">
        <v>844</v>
      </c>
    </row>
    <row r="555" spans="1:10" ht="38.25">
      <c r="A555" s="28" t="s">
        <v>743</v>
      </c>
      <c r="B555" s="24">
        <v>92762</v>
      </c>
      <c r="C555" s="3" t="s">
        <v>3</v>
      </c>
      <c r="D555" s="25" t="s">
        <v>94</v>
      </c>
      <c r="E555" s="102" t="s">
        <v>21</v>
      </c>
      <c r="F555" s="107">
        <f>0.617*2*2*8</f>
        <v>19.744</v>
      </c>
      <c r="G555" s="107">
        <v>11.61</v>
      </c>
      <c r="H555" s="105">
        <f t="shared" si="207"/>
        <v>14.113116</v>
      </c>
      <c r="I555" s="106">
        <f t="shared" ref="I555" si="209">F555*H555</f>
        <v>278.64936230399996</v>
      </c>
      <c r="J555" s="91" t="s">
        <v>845</v>
      </c>
    </row>
    <row r="556" spans="1:10">
      <c r="A556" s="28" t="s">
        <v>744</v>
      </c>
      <c r="B556" s="24" t="s">
        <v>393</v>
      </c>
      <c r="C556" s="3" t="s">
        <v>90</v>
      </c>
      <c r="D556" s="25" t="s">
        <v>394</v>
      </c>
      <c r="E556" s="24" t="s">
        <v>18</v>
      </c>
      <c r="F556" s="26">
        <v>3</v>
      </c>
      <c r="G556" s="26">
        <v>78.400000000000006</v>
      </c>
      <c r="H556" s="27">
        <f t="shared" si="207"/>
        <v>95.30304000000001</v>
      </c>
      <c r="I556" s="6">
        <f t="shared" ref="I556:I557" si="210">F556*H556</f>
        <v>285.90912000000003</v>
      </c>
      <c r="J556" s="91"/>
    </row>
    <row r="557" spans="1:10">
      <c r="A557" s="28" t="s">
        <v>745</v>
      </c>
      <c r="B557" s="24"/>
      <c r="C557" s="3" t="s">
        <v>78</v>
      </c>
      <c r="D557" s="25" t="s">
        <v>395</v>
      </c>
      <c r="E557" s="24" t="s">
        <v>24</v>
      </c>
      <c r="F557" s="26">
        <v>1</v>
      </c>
      <c r="G557" s="26">
        <v>799</v>
      </c>
      <c r="H557" s="27">
        <f t="shared" si="207"/>
        <v>971.26440000000002</v>
      </c>
      <c r="I557" s="6">
        <f t="shared" si="210"/>
        <v>971.26440000000002</v>
      </c>
      <c r="J557" s="91"/>
    </row>
    <row r="558" spans="1:10" ht="15.75" customHeight="1">
      <c r="A558" s="108" t="s">
        <v>746</v>
      </c>
      <c r="B558" s="109"/>
      <c r="C558" s="110"/>
      <c r="D558" s="111" t="s">
        <v>719</v>
      </c>
      <c r="E558" s="112"/>
      <c r="F558" s="113"/>
      <c r="G558" s="113"/>
      <c r="H558" s="113"/>
      <c r="I558" s="116">
        <f>SUM(I559:I560)</f>
        <v>55447.697663999992</v>
      </c>
      <c r="J558" s="91"/>
    </row>
    <row r="559" spans="1:10" ht="38.25">
      <c r="A559" s="28" t="s">
        <v>747</v>
      </c>
      <c r="B559" s="24">
        <v>2</v>
      </c>
      <c r="C559" s="3" t="s">
        <v>782</v>
      </c>
      <c r="D559" s="175" t="s">
        <v>789</v>
      </c>
      <c r="E559" s="102" t="s">
        <v>538</v>
      </c>
      <c r="F559" s="107">
        <f>96*36.5</f>
        <v>3504</v>
      </c>
      <c r="G559" s="107">
        <v>10.36</v>
      </c>
      <c r="H559" s="105">
        <f t="shared" ref="H559:H560" si="211">G559*(1+$I$9)</f>
        <v>12.593615999999999</v>
      </c>
      <c r="I559" s="106">
        <f t="shared" ref="I559:I560" si="212">F559*H559</f>
        <v>44128.030463999996</v>
      </c>
      <c r="J559" s="91" t="s">
        <v>869</v>
      </c>
    </row>
    <row r="560" spans="1:10" ht="25.5">
      <c r="A560" s="28" t="s">
        <v>748</v>
      </c>
      <c r="B560" s="24">
        <v>3</v>
      </c>
      <c r="C560" s="3" t="s">
        <v>782</v>
      </c>
      <c r="D560" s="25" t="s">
        <v>799</v>
      </c>
      <c r="E560" s="24" t="s">
        <v>798</v>
      </c>
      <c r="F560" s="26">
        <f>96000*0.05</f>
        <v>4800</v>
      </c>
      <c r="G560" s="26">
        <v>1.94</v>
      </c>
      <c r="H560" s="27">
        <f t="shared" si="211"/>
        <v>2.3582640000000001</v>
      </c>
      <c r="I560" s="6">
        <f t="shared" si="212"/>
        <v>11319.6672</v>
      </c>
      <c r="J560" s="91" t="s">
        <v>870</v>
      </c>
    </row>
    <row r="561" spans="1:10">
      <c r="A561" s="1"/>
      <c r="B561" s="24"/>
      <c r="C561" s="3"/>
      <c r="D561" s="25"/>
      <c r="E561" s="24"/>
      <c r="F561" s="26"/>
      <c r="G561" s="26"/>
      <c r="H561" s="27"/>
      <c r="I561" s="6"/>
      <c r="J561" s="91"/>
    </row>
    <row r="562" spans="1:10">
      <c r="A562" s="94">
        <v>15</v>
      </c>
      <c r="B562" s="95"/>
      <c r="C562" s="96"/>
      <c r="D562" s="97" t="s">
        <v>685</v>
      </c>
      <c r="E562" s="95"/>
      <c r="F562" s="98"/>
      <c r="G562" s="98"/>
      <c r="H562" s="98"/>
      <c r="I562" s="99">
        <f>SUM(I563:I609)/2</f>
        <v>343651.82340383605</v>
      </c>
      <c r="J562" s="91"/>
    </row>
    <row r="563" spans="1:10">
      <c r="A563" s="108" t="s">
        <v>634</v>
      </c>
      <c r="B563" s="112"/>
      <c r="C563" s="114"/>
      <c r="D563" s="111" t="s">
        <v>504</v>
      </c>
      <c r="E563" s="112"/>
      <c r="F563" s="113"/>
      <c r="G563" s="113"/>
      <c r="H563" s="113"/>
      <c r="I563" s="117">
        <f>SUM(I564:I568)</f>
        <v>164067.70860000001</v>
      </c>
      <c r="J563" s="91"/>
    </row>
    <row r="564" spans="1:10" ht="25.5">
      <c r="A564" s="1" t="s">
        <v>635</v>
      </c>
      <c r="B564" s="1" t="s">
        <v>827</v>
      </c>
      <c r="C564" s="3" t="s">
        <v>90</v>
      </c>
      <c r="D564" s="2" t="s">
        <v>830</v>
      </c>
      <c r="E564" s="3" t="s">
        <v>18</v>
      </c>
      <c r="F564" s="127">
        <v>33</v>
      </c>
      <c r="G564" s="127">
        <v>54.52</v>
      </c>
      <c r="H564" s="176">
        <f t="shared" ref="H564:H565" si="213">G564*(1+$I$9)</f>
        <v>66.274512000000001</v>
      </c>
      <c r="I564" s="6">
        <f t="shared" ref="I564:I565" si="214">F564*H564</f>
        <v>2187.058896</v>
      </c>
      <c r="J564" s="91"/>
    </row>
    <row r="565" spans="1:10">
      <c r="A565" s="1" t="s">
        <v>804</v>
      </c>
      <c r="B565" s="1" t="s">
        <v>828</v>
      </c>
      <c r="C565" s="3" t="s">
        <v>90</v>
      </c>
      <c r="D565" s="2" t="s">
        <v>829</v>
      </c>
      <c r="E565" s="3" t="s">
        <v>24</v>
      </c>
      <c r="F565" s="127">
        <v>1</v>
      </c>
      <c r="G565" s="127">
        <v>1129.56</v>
      </c>
      <c r="H565" s="176">
        <f t="shared" si="213"/>
        <v>1373.093136</v>
      </c>
      <c r="I565" s="6">
        <f t="shared" si="214"/>
        <v>1373.093136</v>
      </c>
      <c r="J565" s="91"/>
    </row>
    <row r="566" spans="1:10" ht="38.25">
      <c r="A566" s="1" t="s">
        <v>805</v>
      </c>
      <c r="B566" s="1">
        <v>100657</v>
      </c>
      <c r="C566" s="3" t="s">
        <v>3</v>
      </c>
      <c r="D566" s="2" t="s">
        <v>607</v>
      </c>
      <c r="E566" s="3" t="s">
        <v>18</v>
      </c>
      <c r="F566" s="127">
        <f>46*11</f>
        <v>506</v>
      </c>
      <c r="G566" s="127">
        <v>152.11000000000001</v>
      </c>
      <c r="H566" s="176">
        <f t="shared" ref="H566" si="215">G566*(1+$I$9)</f>
        <v>184.90491600000001</v>
      </c>
      <c r="I566" s="6">
        <f>F566*H566</f>
        <v>93561.88749600001</v>
      </c>
      <c r="J566" s="91" t="s">
        <v>888</v>
      </c>
    </row>
    <row r="567" spans="1:10" ht="25.5">
      <c r="A567" s="1" t="s">
        <v>833</v>
      </c>
      <c r="B567" s="1">
        <v>95601</v>
      </c>
      <c r="C567" s="3" t="s">
        <v>3</v>
      </c>
      <c r="D567" s="2" t="s">
        <v>780</v>
      </c>
      <c r="E567" s="3" t="s">
        <v>24</v>
      </c>
      <c r="F567" s="127">
        <v>46</v>
      </c>
      <c r="G567" s="127">
        <v>19.670000000000002</v>
      </c>
      <c r="H567" s="176">
        <f t="shared" ref="H567:H568" si="216">G567*(1+$I$9)</f>
        <v>23.910852000000002</v>
      </c>
      <c r="I567" s="6">
        <f t="shared" ref="I567:I568" si="217">F567*H567</f>
        <v>1099.8991920000001</v>
      </c>
      <c r="J567" s="91" t="s">
        <v>888</v>
      </c>
    </row>
    <row r="568" spans="1:10" ht="191.25">
      <c r="A568" s="1" t="s">
        <v>834</v>
      </c>
      <c r="B568" s="1">
        <v>1</v>
      </c>
      <c r="C568" s="3" t="s">
        <v>782</v>
      </c>
      <c r="D568" s="125" t="s">
        <v>781</v>
      </c>
      <c r="E568" s="3" t="s">
        <v>18</v>
      </c>
      <c r="F568" s="127">
        <f>46*11</f>
        <v>506</v>
      </c>
      <c r="G568" s="127">
        <v>107.05</v>
      </c>
      <c r="H568" s="176">
        <f t="shared" si="216"/>
        <v>130.12997999999999</v>
      </c>
      <c r="I568" s="6">
        <f t="shared" si="217"/>
        <v>65845.769879999993</v>
      </c>
      <c r="J568" s="91" t="s">
        <v>888</v>
      </c>
    </row>
    <row r="569" spans="1:10">
      <c r="A569" s="108" t="s">
        <v>636</v>
      </c>
      <c r="B569" s="112"/>
      <c r="C569" s="114"/>
      <c r="D569" s="111" t="s">
        <v>506</v>
      </c>
      <c r="E569" s="112"/>
      <c r="F569" s="113"/>
      <c r="G569" s="113"/>
      <c r="H569" s="113"/>
      <c r="I569" s="117">
        <f>SUM(I571:I581)</f>
        <v>70708.010000000009</v>
      </c>
      <c r="J569" s="91"/>
    </row>
    <row r="570" spans="1:10">
      <c r="A570" s="132" t="s">
        <v>637</v>
      </c>
      <c r="B570" s="132"/>
      <c r="C570" s="132"/>
      <c r="D570" s="133" t="s">
        <v>515</v>
      </c>
      <c r="E570" s="134"/>
      <c r="F570" s="130"/>
      <c r="G570" s="130"/>
      <c r="H570" s="130"/>
      <c r="I570" s="105"/>
      <c r="J570" s="91"/>
    </row>
    <row r="571" spans="1:10" ht="38.25">
      <c r="A571" s="1" t="s">
        <v>638</v>
      </c>
      <c r="B571" s="1">
        <v>92448</v>
      </c>
      <c r="C571" s="3" t="s">
        <v>3</v>
      </c>
      <c r="D571" s="2" t="s">
        <v>507</v>
      </c>
      <c r="E571" s="101" t="s">
        <v>20</v>
      </c>
      <c r="F571" s="118">
        <v>109.08</v>
      </c>
      <c r="G571" s="118">
        <v>182.1</v>
      </c>
      <c r="H571" s="129">
        <f>G571*(1+$I$9)</f>
        <v>221.36076</v>
      </c>
      <c r="I571" s="105">
        <f t="shared" ref="I571:I581" si="218">ROUND(F571*H571,2)</f>
        <v>24146.03</v>
      </c>
      <c r="J571" s="91" t="s">
        <v>888</v>
      </c>
    </row>
    <row r="572" spans="1:10" ht="39" customHeight="1">
      <c r="A572" s="1" t="s">
        <v>639</v>
      </c>
      <c r="B572" s="1">
        <v>92763</v>
      </c>
      <c r="C572" s="3" t="s">
        <v>3</v>
      </c>
      <c r="D572" s="91" t="s">
        <v>508</v>
      </c>
      <c r="E572" s="102" t="s">
        <v>21</v>
      </c>
      <c r="F572" s="118">
        <v>928.19</v>
      </c>
      <c r="G572" s="118">
        <v>9.73</v>
      </c>
      <c r="H572" s="129">
        <f t="shared" ref="H572:H581" si="219">G572*(1+$I$9)</f>
        <v>11.827788</v>
      </c>
      <c r="I572" s="105">
        <f t="shared" si="218"/>
        <v>10978.43</v>
      </c>
      <c r="J572" s="91" t="s">
        <v>888</v>
      </c>
    </row>
    <row r="573" spans="1:10" ht="51">
      <c r="A573" s="1" t="s">
        <v>640</v>
      </c>
      <c r="B573" s="1">
        <v>92760</v>
      </c>
      <c r="C573" s="3" t="s">
        <v>3</v>
      </c>
      <c r="D573" s="2" t="s">
        <v>514</v>
      </c>
      <c r="E573" s="102" t="s">
        <v>21</v>
      </c>
      <c r="F573" s="118">
        <v>278.10000000000002</v>
      </c>
      <c r="G573" s="118">
        <v>14.12</v>
      </c>
      <c r="H573" s="129">
        <f t="shared" si="219"/>
        <v>17.164272</v>
      </c>
      <c r="I573" s="105">
        <f t="shared" si="218"/>
        <v>4773.38</v>
      </c>
      <c r="J573" s="91" t="s">
        <v>888</v>
      </c>
    </row>
    <row r="574" spans="1:10" ht="25.5">
      <c r="A574" s="1" t="s">
        <v>641</v>
      </c>
      <c r="B574" s="135">
        <v>97090</v>
      </c>
      <c r="C574" s="5" t="s">
        <v>3</v>
      </c>
      <c r="D574" s="131" t="s">
        <v>257</v>
      </c>
      <c r="E574" s="103" t="s">
        <v>21</v>
      </c>
      <c r="F574" s="118">
        <v>224.6</v>
      </c>
      <c r="G574" s="118">
        <v>14.48</v>
      </c>
      <c r="H574" s="129">
        <f t="shared" si="219"/>
        <v>17.601888000000002</v>
      </c>
      <c r="I574" s="105">
        <f t="shared" si="218"/>
        <v>3953.38</v>
      </c>
      <c r="J574" s="91" t="s">
        <v>888</v>
      </c>
    </row>
    <row r="575" spans="1:10" ht="38.25">
      <c r="A575" s="1" t="s">
        <v>642</v>
      </c>
      <c r="B575" s="92">
        <v>94965</v>
      </c>
      <c r="C575" s="5" t="s">
        <v>3</v>
      </c>
      <c r="D575" s="93" t="s">
        <v>23</v>
      </c>
      <c r="E575" s="103" t="s">
        <v>19</v>
      </c>
      <c r="F575" s="118">
        <v>30.02</v>
      </c>
      <c r="G575" s="118">
        <v>469.3</v>
      </c>
      <c r="H575" s="129">
        <f t="shared" si="219"/>
        <v>570.48108000000002</v>
      </c>
      <c r="I575" s="105">
        <f t="shared" si="218"/>
        <v>17125.84</v>
      </c>
      <c r="J575" s="91" t="s">
        <v>888</v>
      </c>
    </row>
    <row r="576" spans="1:10">
      <c r="A576" s="132" t="s">
        <v>643</v>
      </c>
      <c r="B576" s="132"/>
      <c r="C576" s="132"/>
      <c r="D576" s="133" t="s">
        <v>621</v>
      </c>
      <c r="E576" s="134"/>
      <c r="F576" s="130"/>
      <c r="G576" s="130"/>
      <c r="H576" s="129"/>
      <c r="I576" s="105"/>
      <c r="J576" s="91"/>
    </row>
    <row r="577" spans="1:10" ht="38.25">
      <c r="A577" s="1" t="s">
        <v>644</v>
      </c>
      <c r="B577" s="1">
        <v>92448</v>
      </c>
      <c r="C577" s="3" t="s">
        <v>3</v>
      </c>
      <c r="D577" s="2" t="s">
        <v>507</v>
      </c>
      <c r="E577" s="101" t="s">
        <v>20</v>
      </c>
      <c r="F577" s="118">
        <f>22.74</f>
        <v>22.74</v>
      </c>
      <c r="G577" s="118">
        <v>182.1</v>
      </c>
      <c r="H577" s="129">
        <f t="shared" si="219"/>
        <v>221.36076</v>
      </c>
      <c r="I577" s="105">
        <f t="shared" si="218"/>
        <v>5033.74</v>
      </c>
      <c r="J577" s="91" t="s">
        <v>888</v>
      </c>
    </row>
    <row r="578" spans="1:10" ht="51">
      <c r="A578" s="1" t="s">
        <v>645</v>
      </c>
      <c r="B578" s="24">
        <v>92763</v>
      </c>
      <c r="C578" s="3" t="s">
        <v>3</v>
      </c>
      <c r="D578" s="91" t="s">
        <v>513</v>
      </c>
      <c r="E578" s="102" t="s">
        <v>21</v>
      </c>
      <c r="F578" s="118">
        <v>180.17</v>
      </c>
      <c r="G578" s="118">
        <v>9.73</v>
      </c>
      <c r="H578" s="129">
        <f t="shared" si="219"/>
        <v>11.827788</v>
      </c>
      <c r="I578" s="105">
        <f t="shared" si="218"/>
        <v>2131.0100000000002</v>
      </c>
      <c r="J578" s="91" t="s">
        <v>888</v>
      </c>
    </row>
    <row r="579" spans="1:10" ht="51">
      <c r="A579" s="1" t="s">
        <v>646</v>
      </c>
      <c r="B579" s="1">
        <v>92760</v>
      </c>
      <c r="C579" s="3" t="s">
        <v>3</v>
      </c>
      <c r="D579" s="2" t="s">
        <v>514</v>
      </c>
      <c r="E579" s="102" t="s">
        <v>21</v>
      </c>
      <c r="F579" s="118">
        <v>23.41</v>
      </c>
      <c r="G579" s="118">
        <v>14.12</v>
      </c>
      <c r="H579" s="129">
        <f t="shared" si="219"/>
        <v>17.164272</v>
      </c>
      <c r="I579" s="105">
        <f t="shared" si="218"/>
        <v>401.82</v>
      </c>
      <c r="J579" s="91" t="s">
        <v>888</v>
      </c>
    </row>
    <row r="580" spans="1:10" ht="25.5">
      <c r="A580" s="1" t="s">
        <v>647</v>
      </c>
      <c r="B580" s="135">
        <v>97090</v>
      </c>
      <c r="C580" s="5" t="s">
        <v>3</v>
      </c>
      <c r="D580" s="131" t="s">
        <v>257</v>
      </c>
      <c r="E580" s="103" t="s">
        <v>21</v>
      </c>
      <c r="F580" s="118">
        <f>6*2.02</f>
        <v>12.120000000000001</v>
      </c>
      <c r="G580" s="118">
        <v>14.48</v>
      </c>
      <c r="H580" s="129">
        <f t="shared" si="219"/>
        <v>17.601888000000002</v>
      </c>
      <c r="I580" s="105">
        <f t="shared" si="218"/>
        <v>213.33</v>
      </c>
      <c r="J580" s="91" t="s">
        <v>888</v>
      </c>
    </row>
    <row r="581" spans="1:10" ht="38.25">
      <c r="A581" s="1" t="s">
        <v>648</v>
      </c>
      <c r="B581" s="92">
        <v>94965</v>
      </c>
      <c r="C581" s="5" t="s">
        <v>3</v>
      </c>
      <c r="D581" s="93" t="s">
        <v>23</v>
      </c>
      <c r="E581" s="103" t="s">
        <v>19</v>
      </c>
      <c r="F581" s="104">
        <f>3.42</f>
        <v>3.42</v>
      </c>
      <c r="G581" s="104">
        <v>469.3</v>
      </c>
      <c r="H581" s="129">
        <f t="shared" si="219"/>
        <v>570.48108000000002</v>
      </c>
      <c r="I581" s="105">
        <f t="shared" si="218"/>
        <v>1951.05</v>
      </c>
      <c r="J581" s="91" t="s">
        <v>888</v>
      </c>
    </row>
    <row r="582" spans="1:10" ht="25.5">
      <c r="A582" s="108" t="s">
        <v>649</v>
      </c>
      <c r="B582" s="112"/>
      <c r="C582" s="114"/>
      <c r="D582" s="111" t="s">
        <v>622</v>
      </c>
      <c r="E582" s="112"/>
      <c r="F582" s="113"/>
      <c r="G582" s="113"/>
      <c r="H582" s="113"/>
      <c r="I582" s="117">
        <f>SUM(I583:I586)</f>
        <v>12516.282829569598</v>
      </c>
      <c r="J582" s="91"/>
    </row>
    <row r="583" spans="1:10" ht="38.25">
      <c r="A583" s="1" t="s">
        <v>650</v>
      </c>
      <c r="B583" s="1">
        <v>92411</v>
      </c>
      <c r="C583" s="3" t="s">
        <v>3</v>
      </c>
      <c r="D583" s="2" t="s">
        <v>92</v>
      </c>
      <c r="E583" s="101" t="s">
        <v>20</v>
      </c>
      <c r="F583" s="118">
        <f>0.8*54</f>
        <v>43.2</v>
      </c>
      <c r="G583" s="118">
        <v>161.19999999999999</v>
      </c>
      <c r="H583" s="105">
        <f t="shared" ref="H583:H588" si="220">G583*(1+$I$9)</f>
        <v>195.95471999999998</v>
      </c>
      <c r="I583" s="106">
        <f>F583*H583</f>
        <v>8465.243903999999</v>
      </c>
      <c r="J583" s="24" t="s">
        <v>929</v>
      </c>
    </row>
    <row r="584" spans="1:10" ht="38.25">
      <c r="A584" s="1" t="s">
        <v>651</v>
      </c>
      <c r="B584" s="24">
        <v>92762</v>
      </c>
      <c r="C584" s="3" t="s">
        <v>3</v>
      </c>
      <c r="D584" s="91" t="s">
        <v>94</v>
      </c>
      <c r="E584" s="102" t="s">
        <v>21</v>
      </c>
      <c r="F584" s="118">
        <f>0.617*4*54</f>
        <v>133.27199999999999</v>
      </c>
      <c r="G584" s="118">
        <v>11.61</v>
      </c>
      <c r="H584" s="105">
        <f t="shared" si="220"/>
        <v>14.113116</v>
      </c>
      <c r="I584" s="106">
        <f t="shared" ref="I584:I586" si="221">F584*H584</f>
        <v>1880.883195552</v>
      </c>
      <c r="J584" s="91" t="s">
        <v>930</v>
      </c>
    </row>
    <row r="585" spans="1:10" ht="38.25">
      <c r="A585" s="1" t="s">
        <v>652</v>
      </c>
      <c r="B585" s="1">
        <v>92759</v>
      </c>
      <c r="C585" s="3" t="s">
        <v>3</v>
      </c>
      <c r="D585" s="2" t="s">
        <v>93</v>
      </c>
      <c r="E585" s="102" t="s">
        <v>21</v>
      </c>
      <c r="F585" s="118">
        <f>0.61*10*54*0.154</f>
        <v>50.727599999999995</v>
      </c>
      <c r="G585" s="118">
        <v>15.21</v>
      </c>
      <c r="H585" s="105">
        <f t="shared" si="220"/>
        <v>18.489276</v>
      </c>
      <c r="I585" s="106">
        <f t="shared" si="221"/>
        <v>937.91659721759993</v>
      </c>
      <c r="J585" s="91" t="s">
        <v>931</v>
      </c>
    </row>
    <row r="586" spans="1:10" ht="38.25">
      <c r="A586" s="1" t="s">
        <v>653</v>
      </c>
      <c r="B586" s="92">
        <v>94965</v>
      </c>
      <c r="C586" s="5" t="s">
        <v>3</v>
      </c>
      <c r="D586" s="93" t="s">
        <v>23</v>
      </c>
      <c r="E586" s="103" t="s">
        <v>19</v>
      </c>
      <c r="F586" s="104">
        <f>0.2*0.2*54</f>
        <v>2.1600000000000006</v>
      </c>
      <c r="G586" s="104">
        <v>469.3</v>
      </c>
      <c r="H586" s="105">
        <f t="shared" si="220"/>
        <v>570.48108000000002</v>
      </c>
      <c r="I586" s="106">
        <f t="shared" si="221"/>
        <v>1232.2391328000003</v>
      </c>
      <c r="J586" s="91" t="s">
        <v>932</v>
      </c>
    </row>
    <row r="587" spans="1:10">
      <c r="A587" s="108" t="s">
        <v>654</v>
      </c>
      <c r="B587" s="112"/>
      <c r="C587" s="114"/>
      <c r="D587" s="111" t="s">
        <v>101</v>
      </c>
      <c r="E587" s="112"/>
      <c r="F587" s="113"/>
      <c r="G587" s="113"/>
      <c r="H587" s="115">
        <f t="shared" si="220"/>
        <v>0</v>
      </c>
      <c r="I587" s="116">
        <f>SUM(I588)</f>
        <v>23080.621512000002</v>
      </c>
      <c r="J587" s="91"/>
    </row>
    <row r="588" spans="1:10" ht="38.25">
      <c r="A588" s="1" t="s">
        <v>655</v>
      </c>
      <c r="B588" s="1">
        <v>92335</v>
      </c>
      <c r="C588" s="3" t="s">
        <v>3</v>
      </c>
      <c r="D588" s="4" t="s">
        <v>26</v>
      </c>
      <c r="E588" s="100" t="s">
        <v>18</v>
      </c>
      <c r="F588" s="118">
        <f>103*2</f>
        <v>206</v>
      </c>
      <c r="G588" s="118">
        <v>92.17</v>
      </c>
      <c r="H588" s="105">
        <f t="shared" si="220"/>
        <v>112.04185200000001</v>
      </c>
      <c r="I588" s="106">
        <f>F588*H588</f>
        <v>23080.621512000002</v>
      </c>
      <c r="J588" s="91"/>
    </row>
    <row r="589" spans="1:10">
      <c r="A589" s="108" t="s">
        <v>656</v>
      </c>
      <c r="B589" s="109"/>
      <c r="C589" s="110"/>
      <c r="D589" s="111" t="s">
        <v>103</v>
      </c>
      <c r="E589" s="112"/>
      <c r="F589" s="113"/>
      <c r="G589" s="113"/>
      <c r="H589" s="113"/>
      <c r="I589" s="116">
        <f>SUM(I590:I592)</f>
        <v>9698.7921164399995</v>
      </c>
      <c r="J589" s="91"/>
    </row>
    <row r="590" spans="1:10" ht="25.5">
      <c r="A590" s="28" t="s">
        <v>657</v>
      </c>
      <c r="B590" s="24">
        <v>102491</v>
      </c>
      <c r="C590" s="3" t="s">
        <v>3</v>
      </c>
      <c r="D590" s="25" t="s">
        <v>142</v>
      </c>
      <c r="E590" s="102" t="s">
        <v>20</v>
      </c>
      <c r="F590" s="107">
        <v>262.52999999999997</v>
      </c>
      <c r="G590" s="107">
        <v>21.73</v>
      </c>
      <c r="H590" s="105">
        <f t="shared" ref="H590:H592" si="222">G590*(1+$I$9)</f>
        <v>26.414988000000001</v>
      </c>
      <c r="I590" s="106">
        <f t="shared" ref="I590:I592" si="223">F590*H590</f>
        <v>6934.7267996399996</v>
      </c>
      <c r="J590" s="91" t="s">
        <v>933</v>
      </c>
    </row>
    <row r="591" spans="1:10" ht="38.25">
      <c r="A591" s="28" t="s">
        <v>658</v>
      </c>
      <c r="B591" s="24">
        <v>100722</v>
      </c>
      <c r="C591" s="3" t="s">
        <v>3</v>
      </c>
      <c r="D591" s="25" t="s">
        <v>139</v>
      </c>
      <c r="E591" s="102" t="s">
        <v>20</v>
      </c>
      <c r="F591" s="107">
        <f>206*0.2</f>
        <v>41.2</v>
      </c>
      <c r="G591" s="107">
        <v>27.38</v>
      </c>
      <c r="H591" s="105">
        <f t="shared" si="222"/>
        <v>33.283127999999998</v>
      </c>
      <c r="I591" s="106">
        <f t="shared" si="223"/>
        <v>1371.2648736000001</v>
      </c>
      <c r="J591" s="91" t="s">
        <v>934</v>
      </c>
    </row>
    <row r="592" spans="1:10" ht="51">
      <c r="A592" s="28" t="s">
        <v>711</v>
      </c>
      <c r="B592" s="24">
        <v>100750</v>
      </c>
      <c r="C592" s="3" t="s">
        <v>3</v>
      </c>
      <c r="D592" s="25" t="s">
        <v>140</v>
      </c>
      <c r="E592" s="102" t="s">
        <v>20</v>
      </c>
      <c r="F592" s="107">
        <f>F591</f>
        <v>41.2</v>
      </c>
      <c r="G592" s="107">
        <v>27.81</v>
      </c>
      <c r="H592" s="105">
        <f t="shared" si="222"/>
        <v>33.805835999999999</v>
      </c>
      <c r="I592" s="106">
        <f t="shared" si="223"/>
        <v>1392.8004432</v>
      </c>
      <c r="J592" s="91" t="s">
        <v>934</v>
      </c>
    </row>
    <row r="593" spans="1:10">
      <c r="A593" s="108" t="s">
        <v>712</v>
      </c>
      <c r="B593" s="109"/>
      <c r="C593" s="110"/>
      <c r="D593" s="111" t="s">
        <v>104</v>
      </c>
      <c r="E593" s="112"/>
      <c r="F593" s="113"/>
      <c r="G593" s="113"/>
      <c r="H593" s="113"/>
      <c r="I593" s="116">
        <f>SUM(I594:I598)</f>
        <v>3154.7755187760004</v>
      </c>
      <c r="J593" s="91"/>
    </row>
    <row r="594" spans="1:10">
      <c r="A594" s="1" t="s">
        <v>713</v>
      </c>
      <c r="B594" s="151" t="s">
        <v>78</v>
      </c>
      <c r="C594" s="3"/>
      <c r="D594" s="25" t="s">
        <v>145</v>
      </c>
      <c r="E594" s="102" t="s">
        <v>24</v>
      </c>
      <c r="F594" s="107">
        <v>1</v>
      </c>
      <c r="G594" s="107">
        <v>650.6</v>
      </c>
      <c r="H594" s="105">
        <f t="shared" ref="H594:H598" si="224">G594*(1+$I$9)</f>
        <v>790.86936000000003</v>
      </c>
      <c r="I594" s="106">
        <f t="shared" ref="I594:I598" si="225">F594*H594</f>
        <v>790.86936000000003</v>
      </c>
      <c r="J594" s="91"/>
    </row>
    <row r="595" spans="1:10" ht="25.5">
      <c r="A595" s="1" t="s">
        <v>714</v>
      </c>
      <c r="B595" s="24">
        <v>14166</v>
      </c>
      <c r="C595" s="24" t="s">
        <v>133</v>
      </c>
      <c r="D595" s="25" t="s">
        <v>155</v>
      </c>
      <c r="E595" s="102" t="s">
        <v>24</v>
      </c>
      <c r="F595" s="107">
        <v>1</v>
      </c>
      <c r="G595" s="107">
        <v>1465.88</v>
      </c>
      <c r="H595" s="105">
        <f t="shared" si="224"/>
        <v>1781.9237280000002</v>
      </c>
      <c r="I595" s="106">
        <f t="shared" si="225"/>
        <v>1781.9237280000002</v>
      </c>
      <c r="J595" s="91"/>
    </row>
    <row r="596" spans="1:10" ht="25.5">
      <c r="A596" s="1" t="s">
        <v>715</v>
      </c>
      <c r="B596" s="24">
        <v>39746</v>
      </c>
      <c r="C596" s="24" t="s">
        <v>133</v>
      </c>
      <c r="D596" s="25" t="s">
        <v>146</v>
      </c>
      <c r="E596" s="102" t="s">
        <v>24</v>
      </c>
      <c r="F596" s="107">
        <v>4</v>
      </c>
      <c r="G596" s="107">
        <v>98.22</v>
      </c>
      <c r="H596" s="105">
        <f t="shared" si="224"/>
        <v>119.396232</v>
      </c>
      <c r="I596" s="106">
        <f t="shared" si="225"/>
        <v>477.58492799999999</v>
      </c>
      <c r="J596" s="91"/>
    </row>
    <row r="597" spans="1:10">
      <c r="A597" s="1" t="s">
        <v>716</v>
      </c>
      <c r="B597" s="24">
        <v>88247</v>
      </c>
      <c r="C597" s="3" t="s">
        <v>3</v>
      </c>
      <c r="D597" s="25" t="s">
        <v>147</v>
      </c>
      <c r="E597" s="102" t="s">
        <v>29</v>
      </c>
      <c r="F597" s="107">
        <f>0.641</f>
        <v>0.64100000000000001</v>
      </c>
      <c r="G597" s="107">
        <v>27.06</v>
      </c>
      <c r="H597" s="105">
        <f t="shared" si="224"/>
        <v>32.894135999999996</v>
      </c>
      <c r="I597" s="106">
        <f t="shared" si="225"/>
        <v>21.085141175999997</v>
      </c>
      <c r="J597" s="91"/>
    </row>
    <row r="598" spans="1:10">
      <c r="A598" s="1" t="s">
        <v>717</v>
      </c>
      <c r="B598" s="24">
        <v>88264</v>
      </c>
      <c r="C598" s="3" t="s">
        <v>3</v>
      </c>
      <c r="D598" s="25" t="s">
        <v>148</v>
      </c>
      <c r="E598" s="24" t="s">
        <v>29</v>
      </c>
      <c r="F598" s="26">
        <f>2.08</f>
        <v>2.08</v>
      </c>
      <c r="G598" s="26">
        <v>32.950000000000003</v>
      </c>
      <c r="H598" s="27">
        <f t="shared" si="224"/>
        <v>40.054020000000001</v>
      </c>
      <c r="I598" s="6">
        <f t="shared" si="225"/>
        <v>83.312361600000003</v>
      </c>
      <c r="J598" s="91"/>
    </row>
    <row r="599" spans="1:10">
      <c r="A599" s="108" t="s">
        <v>749</v>
      </c>
      <c r="B599" s="109"/>
      <c r="C599" s="110"/>
      <c r="D599" s="111" t="s">
        <v>392</v>
      </c>
      <c r="E599" s="112"/>
      <c r="F599" s="113"/>
      <c r="G599" s="113"/>
      <c r="H599" s="113"/>
      <c r="I599" s="116">
        <f>SUM(I600:I606)</f>
        <v>1955.4673230504</v>
      </c>
      <c r="J599" s="91"/>
    </row>
    <row r="600" spans="1:10" ht="38.25">
      <c r="A600" s="28" t="s">
        <v>750</v>
      </c>
      <c r="B600" s="1">
        <v>94962</v>
      </c>
      <c r="C600" s="3" t="s">
        <v>3</v>
      </c>
      <c r="D600" s="4" t="s">
        <v>518</v>
      </c>
      <c r="E600" s="100" t="s">
        <v>19</v>
      </c>
      <c r="F600" s="121">
        <f>0.15*0.15*3.14*1*2</f>
        <v>0.14130000000000001</v>
      </c>
      <c r="G600" s="121">
        <v>377.58</v>
      </c>
      <c r="H600" s="105">
        <f t="shared" ref="H600:H606" si="226">G600*(1+$I$9)</f>
        <v>458.98624799999999</v>
      </c>
      <c r="I600" s="106">
        <f t="shared" ref="I600:I601" si="227">F600*H600</f>
        <v>64.854756842400008</v>
      </c>
      <c r="J600" s="91"/>
    </row>
    <row r="601" spans="1:10" ht="25.5">
      <c r="A601" s="28" t="s">
        <v>751</v>
      </c>
      <c r="B601" s="1">
        <v>93358</v>
      </c>
      <c r="C601" s="3" t="s">
        <v>3</v>
      </c>
      <c r="D601" s="4" t="s">
        <v>519</v>
      </c>
      <c r="E601" s="100" t="s">
        <v>19</v>
      </c>
      <c r="F601" s="121">
        <v>0.14000000000000001</v>
      </c>
      <c r="G601" s="121">
        <v>99.37</v>
      </c>
      <c r="H601" s="105">
        <f t="shared" si="226"/>
        <v>120.794172</v>
      </c>
      <c r="I601" s="106">
        <f t="shared" si="227"/>
        <v>16.911184080000002</v>
      </c>
      <c r="J601" s="91"/>
    </row>
    <row r="602" spans="1:10" ht="38.25">
      <c r="A602" s="28" t="s">
        <v>752</v>
      </c>
      <c r="B602" s="1">
        <v>89848</v>
      </c>
      <c r="C602" s="3" t="s">
        <v>3</v>
      </c>
      <c r="D602" s="4" t="s">
        <v>25</v>
      </c>
      <c r="E602" s="100" t="s">
        <v>18</v>
      </c>
      <c r="F602" s="121">
        <v>8</v>
      </c>
      <c r="G602" s="121">
        <v>31.06</v>
      </c>
      <c r="H602" s="105">
        <f t="shared" si="226"/>
        <v>37.756535999999997</v>
      </c>
      <c r="I602" s="106">
        <f>F602*H602</f>
        <v>302.05228799999998</v>
      </c>
      <c r="J602" s="91"/>
    </row>
    <row r="603" spans="1:10" ht="38.25">
      <c r="A603" s="28" t="s">
        <v>753</v>
      </c>
      <c r="B603" s="24">
        <v>94965</v>
      </c>
      <c r="C603" s="3" t="s">
        <v>3</v>
      </c>
      <c r="D603" s="25" t="s">
        <v>23</v>
      </c>
      <c r="E603" s="102" t="s">
        <v>19</v>
      </c>
      <c r="F603" s="121">
        <f>0.05*0.05*3.14*8</f>
        <v>6.2800000000000009E-2</v>
      </c>
      <c r="G603" s="121">
        <v>469.3</v>
      </c>
      <c r="H603" s="105">
        <f t="shared" si="226"/>
        <v>570.48108000000002</v>
      </c>
      <c r="I603" s="106">
        <f>F603*H603</f>
        <v>35.826211824000005</v>
      </c>
      <c r="J603" s="91" t="s">
        <v>844</v>
      </c>
    </row>
    <row r="604" spans="1:10" ht="38.25">
      <c r="A604" s="28" t="s">
        <v>754</v>
      </c>
      <c r="B604" s="24">
        <v>92762</v>
      </c>
      <c r="C604" s="3" t="s">
        <v>3</v>
      </c>
      <c r="D604" s="25" t="s">
        <v>94</v>
      </c>
      <c r="E604" s="102" t="s">
        <v>21</v>
      </c>
      <c r="F604" s="107">
        <f>0.617*2*2*8</f>
        <v>19.744</v>
      </c>
      <c r="G604" s="107">
        <v>11.61</v>
      </c>
      <c r="H604" s="105">
        <f t="shared" si="226"/>
        <v>14.113116</v>
      </c>
      <c r="I604" s="106">
        <f t="shared" ref="I604" si="228">F604*H604</f>
        <v>278.64936230399996</v>
      </c>
      <c r="J604" s="91" t="s">
        <v>845</v>
      </c>
    </row>
    <row r="605" spans="1:10">
      <c r="A605" s="28" t="s">
        <v>755</v>
      </c>
      <c r="B605" s="24" t="s">
        <v>393</v>
      </c>
      <c r="C605" s="3" t="s">
        <v>90</v>
      </c>
      <c r="D605" s="25" t="s">
        <v>394</v>
      </c>
      <c r="E605" s="24" t="s">
        <v>18</v>
      </c>
      <c r="F605" s="26">
        <v>3</v>
      </c>
      <c r="G605" s="26">
        <v>78.400000000000006</v>
      </c>
      <c r="H605" s="27">
        <f t="shared" si="226"/>
        <v>95.30304000000001</v>
      </c>
      <c r="I605" s="6">
        <f t="shared" ref="I605:I606" si="229">F605*H605</f>
        <v>285.90912000000003</v>
      </c>
      <c r="J605" s="91"/>
    </row>
    <row r="606" spans="1:10">
      <c r="A606" s="28" t="s">
        <v>756</v>
      </c>
      <c r="B606" s="24"/>
      <c r="C606" s="3" t="s">
        <v>78</v>
      </c>
      <c r="D606" s="25" t="s">
        <v>395</v>
      </c>
      <c r="E606" s="24" t="s">
        <v>24</v>
      </c>
      <c r="F606" s="26">
        <v>1</v>
      </c>
      <c r="G606" s="26">
        <v>799</v>
      </c>
      <c r="H606" s="27">
        <f t="shared" si="226"/>
        <v>971.26440000000002</v>
      </c>
      <c r="I606" s="6">
        <f t="shared" si="229"/>
        <v>971.26440000000002</v>
      </c>
      <c r="J606" s="91"/>
    </row>
    <row r="607" spans="1:10">
      <c r="A607" s="108" t="s">
        <v>757</v>
      </c>
      <c r="B607" s="109"/>
      <c r="C607" s="110"/>
      <c r="D607" s="111" t="s">
        <v>718</v>
      </c>
      <c r="E607" s="112"/>
      <c r="F607" s="113"/>
      <c r="G607" s="113"/>
      <c r="H607" s="113"/>
      <c r="I607" s="116">
        <f>SUM(I608:I609)</f>
        <v>58470.16550399999</v>
      </c>
      <c r="J607" s="91"/>
    </row>
    <row r="608" spans="1:10" ht="38.25">
      <c r="A608" s="28" t="s">
        <v>758</v>
      </c>
      <c r="B608" s="24">
        <v>2</v>
      </c>
      <c r="C608" s="3" t="s">
        <v>782</v>
      </c>
      <c r="D608" s="175" t="s">
        <v>789</v>
      </c>
      <c r="E608" s="102" t="s">
        <v>538</v>
      </c>
      <c r="F608" s="107">
        <f>96*39</f>
        <v>3744</v>
      </c>
      <c r="G608" s="107">
        <v>10.36</v>
      </c>
      <c r="H608" s="105">
        <f t="shared" ref="H608:H609" si="230">G608*(1+$I$9)</f>
        <v>12.593615999999999</v>
      </c>
      <c r="I608" s="106">
        <f t="shared" ref="I608:I609" si="231">F608*H608</f>
        <v>47150.498303999993</v>
      </c>
      <c r="J608" s="91" t="s">
        <v>871</v>
      </c>
    </row>
    <row r="609" spans="1:10" ht="25.5">
      <c r="A609" s="28" t="s">
        <v>759</v>
      </c>
      <c r="B609" s="24">
        <v>3</v>
      </c>
      <c r="C609" s="3" t="s">
        <v>782</v>
      </c>
      <c r="D609" s="25" t="s">
        <v>799</v>
      </c>
      <c r="E609" s="24" t="s">
        <v>798</v>
      </c>
      <c r="F609" s="26">
        <f>96000*0.05</f>
        <v>4800</v>
      </c>
      <c r="G609" s="26">
        <v>1.94</v>
      </c>
      <c r="H609" s="27">
        <f t="shared" si="230"/>
        <v>2.3582640000000001</v>
      </c>
      <c r="I609" s="6">
        <f t="shared" si="231"/>
        <v>11319.6672</v>
      </c>
      <c r="J609" s="91" t="s">
        <v>870</v>
      </c>
    </row>
    <row r="610" spans="1:10">
      <c r="A610" s="1"/>
      <c r="B610" s="24"/>
      <c r="C610" s="3"/>
      <c r="D610" s="25"/>
      <c r="E610" s="24"/>
      <c r="F610" s="26"/>
      <c r="G610" s="26"/>
      <c r="H610" s="27"/>
      <c r="I610" s="6"/>
      <c r="J610" s="91"/>
    </row>
    <row r="611" spans="1:10">
      <c r="A611" s="94"/>
      <c r="B611" s="95"/>
      <c r="C611" s="96"/>
      <c r="D611" s="97" t="s">
        <v>386</v>
      </c>
      <c r="E611" s="95"/>
      <c r="F611" s="98"/>
      <c r="G611" s="98"/>
      <c r="H611" s="98"/>
      <c r="I611" s="99">
        <f>SUM(I13:I609)/3</f>
        <v>1554342.8902358459</v>
      </c>
      <c r="J611" s="123"/>
    </row>
    <row r="613" spans="1:10">
      <c r="D613" s="169"/>
      <c r="I613" s="11"/>
    </row>
    <row r="614" spans="1:10">
      <c r="I614" s="149"/>
    </row>
  </sheetData>
  <phoneticPr fontId="73" type="noConversion"/>
  <conditionalFormatting sqref="F24:G24 F131:I131">
    <cfRule type="cellIs" dxfId="8" priority="23" stopIfTrue="1" operator="equal">
      <formula>0</formula>
    </cfRule>
  </conditionalFormatting>
  <conditionalFormatting sqref="F58:G58">
    <cfRule type="cellIs" dxfId="7" priority="21" stopIfTrue="1" operator="equal">
      <formula>0</formula>
    </cfRule>
  </conditionalFormatting>
  <conditionalFormatting sqref="F174:G174">
    <cfRule type="cellIs" dxfId="6" priority="19" stopIfTrue="1" operator="equal">
      <formula>0</formula>
    </cfRule>
  </conditionalFormatting>
  <conditionalFormatting sqref="F251:G251">
    <cfRule type="cellIs" dxfId="5" priority="17" stopIfTrue="1" operator="equal">
      <formula>0</formula>
    </cfRule>
  </conditionalFormatting>
  <conditionalFormatting sqref="F260:G260">
    <cfRule type="cellIs" dxfId="4" priority="16" stopIfTrue="1" operator="equal">
      <formula>0</formula>
    </cfRule>
  </conditionalFormatting>
  <conditionalFormatting sqref="F358:G358">
    <cfRule type="cellIs" dxfId="3" priority="8" stopIfTrue="1" operator="equal">
      <formula>0</formula>
    </cfRule>
  </conditionalFormatting>
  <conditionalFormatting sqref="F438:G438">
    <cfRule type="cellIs" dxfId="2" priority="7" stopIfTrue="1" operator="equal">
      <formula>0</formula>
    </cfRule>
  </conditionalFormatting>
  <conditionalFormatting sqref="F537:G537">
    <cfRule type="cellIs" dxfId="1" priority="2" stopIfTrue="1" operator="equal">
      <formula>0</formula>
    </cfRule>
  </conditionalFormatting>
  <conditionalFormatting sqref="F586:G586">
    <cfRule type="cellIs" dxfId="0" priority="1" stopIfTrue="1" operator="equal">
      <formula>0</formula>
    </cfRule>
  </conditionalFormatting>
  <hyperlinks>
    <hyperlink ref="A7" r:id="rId1" display="https://www.caixa.gov.br/Downloads/sinapi-a-partir-jul-2009-pr/SINAPI_ref_Insumos_Composicoes_PR_072021_NaoDesonerado.zip" xr:uid="{F5B563BE-A00C-408F-B5A2-34402B9F8B04}"/>
  </hyperlinks>
  <printOptions horizontalCentered="1"/>
  <pageMargins left="0.51181102362204722" right="0.51181102362204722" top="0.78740157480314965" bottom="0.78740157480314965" header="0.31496062992125984" footer="0.31496062992125984"/>
  <pageSetup paperSize="9" scale="79" fitToHeight="32" orientation="landscape"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0B851-B25B-4F37-842F-5F575544FA6C}">
  <sheetPr>
    <pageSetUpPr fitToPage="1"/>
  </sheetPr>
  <dimension ref="A4:I29"/>
  <sheetViews>
    <sheetView workbookViewId="0">
      <selection activeCell="I8" sqref="I8"/>
    </sheetView>
  </sheetViews>
  <sheetFormatPr defaultRowHeight="12.75"/>
  <cols>
    <col min="2" max="2" width="39.85546875" customWidth="1"/>
    <col min="3" max="3" width="9.140625" style="139"/>
  </cols>
  <sheetData>
    <row r="4" spans="1:9" s="9" customFormat="1" ht="15">
      <c r="A4" s="8"/>
      <c r="B4" s="8"/>
      <c r="C4" s="8"/>
      <c r="E4" s="10"/>
    </row>
    <row r="5" spans="1:9" s="9" customFormat="1" ht="15">
      <c r="A5" s="8"/>
      <c r="B5" s="8"/>
      <c r="C5" s="8"/>
      <c r="E5" s="10"/>
    </row>
    <row r="6" spans="1:9" s="11" customFormat="1" ht="14.25">
      <c r="A6" s="12" t="s">
        <v>9</v>
      </c>
      <c r="D6" s="9"/>
      <c r="E6" s="10"/>
      <c r="F6" s="9"/>
      <c r="G6" s="9"/>
      <c r="H6" s="9"/>
      <c r="I6" s="9"/>
    </row>
    <row r="7" spans="1:9" s="11" customFormat="1" ht="15.75">
      <c r="A7" s="12" t="s">
        <v>532</v>
      </c>
      <c r="D7" s="13"/>
      <c r="E7" s="14"/>
      <c r="F7" s="13"/>
      <c r="G7" s="13"/>
      <c r="H7" s="13"/>
      <c r="I7" s="13"/>
    </row>
    <row r="8" spans="1:9" s="11" customFormat="1" ht="15.75">
      <c r="A8" s="15" t="s">
        <v>523</v>
      </c>
      <c r="D8" s="13"/>
      <c r="F8" s="138"/>
      <c r="G8" s="13"/>
      <c r="H8" s="13"/>
      <c r="I8" s="13"/>
    </row>
    <row r="9" spans="1:9" s="11" customFormat="1" ht="15.75">
      <c r="A9" s="15" t="s">
        <v>826</v>
      </c>
      <c r="D9" s="13"/>
      <c r="F9" s="13"/>
      <c r="G9" s="13"/>
      <c r="H9" s="13"/>
      <c r="I9" s="13"/>
    </row>
    <row r="10" spans="1:9" s="11" customFormat="1" ht="15.75">
      <c r="A10" s="15" t="s">
        <v>10</v>
      </c>
      <c r="B10" s="13"/>
      <c r="C10" s="13"/>
      <c r="D10" s="13"/>
      <c r="E10" s="16"/>
      <c r="F10" s="13"/>
      <c r="G10" s="137"/>
      <c r="H10" s="18"/>
      <c r="I10" s="19"/>
    </row>
    <row r="11" spans="1:9" s="11" customFormat="1" ht="15">
      <c r="D11" s="20"/>
      <c r="E11" s="21"/>
      <c r="F11" s="20"/>
      <c r="G11" s="20"/>
      <c r="H11" s="20"/>
      <c r="I11" s="20"/>
    </row>
    <row r="12" spans="1:9">
      <c r="B12" s="17"/>
      <c r="C12" s="17"/>
      <c r="D12" s="17"/>
      <c r="E12" s="17"/>
      <c r="F12" s="17"/>
      <c r="G12" s="17"/>
    </row>
    <row r="13" spans="1:9" ht="15.75">
      <c r="B13" s="193" t="s">
        <v>940</v>
      </c>
      <c r="C13" s="194"/>
      <c r="D13" s="194"/>
      <c r="E13" s="194"/>
      <c r="F13" s="195"/>
    </row>
    <row r="14" spans="1:9" ht="15.75">
      <c r="B14" s="178" t="s">
        <v>936</v>
      </c>
      <c r="C14" s="37"/>
      <c r="F14" s="179" t="s">
        <v>687</v>
      </c>
    </row>
    <row r="15" spans="1:9" ht="15">
      <c r="B15" s="180" t="s">
        <v>935</v>
      </c>
      <c r="C15" s="146"/>
      <c r="D15" s="147"/>
      <c r="E15" s="147"/>
      <c r="F15" s="181">
        <v>34</v>
      </c>
    </row>
    <row r="16" spans="1:9" ht="15">
      <c r="B16" s="180" t="s">
        <v>539</v>
      </c>
      <c r="C16" s="146"/>
      <c r="D16" s="147"/>
      <c r="E16" s="147"/>
      <c r="F16" s="181">
        <v>46</v>
      </c>
    </row>
    <row r="17" spans="2:6" ht="15">
      <c r="B17" s="180" t="s">
        <v>540</v>
      </c>
      <c r="C17" s="146"/>
      <c r="D17" s="147"/>
      <c r="E17" s="147"/>
      <c r="F17" s="181">
        <v>47</v>
      </c>
    </row>
    <row r="18" spans="2:6" ht="15">
      <c r="B18" s="180" t="s">
        <v>541</v>
      </c>
      <c r="C18" s="146"/>
      <c r="D18" s="147"/>
      <c r="E18" s="147"/>
      <c r="F18" s="181">
        <f>F25+13</f>
        <v>51</v>
      </c>
    </row>
    <row r="19" spans="2:6" ht="15">
      <c r="B19" s="180" t="s">
        <v>542</v>
      </c>
      <c r="C19" s="146"/>
      <c r="D19" s="147"/>
      <c r="E19" s="147"/>
      <c r="F19" s="181">
        <v>30</v>
      </c>
    </row>
    <row r="20" spans="2:6" ht="15">
      <c r="B20" s="180" t="s">
        <v>543</v>
      </c>
      <c r="C20" s="146"/>
      <c r="D20" s="147"/>
      <c r="E20" s="147"/>
      <c r="F20" s="181">
        <f>F15+1.5</f>
        <v>35.5</v>
      </c>
    </row>
    <row r="21" spans="2:6" ht="15">
      <c r="B21" s="180" t="s">
        <v>544</v>
      </c>
      <c r="C21" s="146"/>
      <c r="D21" s="147"/>
      <c r="E21" s="147"/>
      <c r="F21" s="181">
        <f>F20+1.5</f>
        <v>37</v>
      </c>
    </row>
    <row r="22" spans="2:6" ht="15">
      <c r="B22" s="180" t="s">
        <v>545</v>
      </c>
      <c r="C22" s="146"/>
      <c r="D22" s="147"/>
      <c r="E22" s="147"/>
      <c r="F22" s="181">
        <v>30</v>
      </c>
    </row>
    <row r="23" spans="2:6" ht="15">
      <c r="B23" s="180" t="s">
        <v>546</v>
      </c>
      <c r="C23" s="146"/>
      <c r="D23" s="147"/>
      <c r="E23" s="147"/>
      <c r="F23" s="181">
        <v>29.5</v>
      </c>
    </row>
    <row r="24" spans="2:6" ht="15">
      <c r="B24" s="180" t="s">
        <v>547</v>
      </c>
      <c r="C24" s="146"/>
      <c r="D24" s="147"/>
      <c r="E24" s="147"/>
      <c r="F24" s="181">
        <v>46</v>
      </c>
    </row>
    <row r="25" spans="2:6" ht="15">
      <c r="B25" s="180" t="s">
        <v>548</v>
      </c>
      <c r="C25" s="146"/>
      <c r="D25" s="147"/>
      <c r="E25" s="147"/>
      <c r="F25" s="181">
        <v>38</v>
      </c>
    </row>
    <row r="26" spans="2:6" ht="15">
      <c r="B26" s="180" t="s">
        <v>549</v>
      </c>
      <c r="C26" s="146"/>
      <c r="D26" s="147"/>
      <c r="E26" s="147"/>
      <c r="F26" s="181">
        <v>62</v>
      </c>
    </row>
    <row r="27" spans="2:6" ht="15">
      <c r="B27" s="180" t="s">
        <v>937</v>
      </c>
      <c r="C27" s="146"/>
      <c r="D27" s="147"/>
      <c r="E27" s="147"/>
      <c r="F27" s="181">
        <v>36.5</v>
      </c>
    </row>
    <row r="28" spans="2:6" ht="15">
      <c r="B28" s="180" t="s">
        <v>938</v>
      </c>
      <c r="C28" s="146"/>
      <c r="D28" s="147"/>
      <c r="E28" s="147"/>
      <c r="F28" s="181">
        <v>39</v>
      </c>
    </row>
    <row r="29" spans="2:6" ht="15">
      <c r="B29" s="180" t="s">
        <v>939</v>
      </c>
      <c r="C29" s="146"/>
      <c r="D29" s="147"/>
      <c r="E29" s="147"/>
      <c r="F29" s="181">
        <v>36.5</v>
      </c>
    </row>
  </sheetData>
  <mergeCells count="1">
    <mergeCell ref="B13:F13"/>
  </mergeCells>
  <hyperlinks>
    <hyperlink ref="A8" r:id="rId1" display="https://www.caixa.gov.br/Downloads/sinapi-a-partir-jul-2009-pr/SINAPI_ref_Insumos_Composicoes_PR_072021_NaoDesonerado.zip" xr:uid="{6172B24E-78A6-42B7-9515-B3FADDB3F780}"/>
  </hyperlinks>
  <pageMargins left="0.51181102362204722" right="0.51181102362204722" top="0.78740157480314965" bottom="0.78740157480314965" header="0.31496062992125984" footer="0.31496062992125984"/>
  <pageSetup paperSize="9" scale="9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18FAE-61C3-423C-84E1-2EB2C7DBFD07}">
  <sheetPr>
    <pageSetUpPr fitToPage="1"/>
  </sheetPr>
  <dimension ref="A6:O46"/>
  <sheetViews>
    <sheetView workbookViewId="0">
      <selection activeCell="M30" sqref="M30"/>
    </sheetView>
  </sheetViews>
  <sheetFormatPr defaultRowHeight="12.75"/>
  <cols>
    <col min="1" max="1" width="7.140625" customWidth="1"/>
    <col min="3" max="3" width="7.140625" customWidth="1"/>
    <col min="4" max="5" width="2.140625" customWidth="1"/>
    <col min="6" max="6" width="10.42578125" customWidth="1"/>
    <col min="8" max="8" width="33.85546875" customWidth="1"/>
    <col min="9" max="9" width="2.140625" customWidth="1"/>
    <col min="10" max="10" width="2.28515625" customWidth="1"/>
    <col min="11" max="11" width="2.5703125" customWidth="1"/>
    <col min="12" max="12" width="12.140625" customWidth="1"/>
    <col min="232" max="232" width="7.140625" customWidth="1"/>
    <col min="234" max="234" width="7.140625" customWidth="1"/>
    <col min="235" max="236" width="2.140625" customWidth="1"/>
    <col min="237" max="237" width="10.42578125" customWidth="1"/>
    <col min="239" max="239" width="33.85546875" customWidth="1"/>
    <col min="240" max="240" width="2.140625" customWidth="1"/>
    <col min="241" max="241" width="2.28515625" customWidth="1"/>
    <col min="242" max="242" width="2.5703125" customWidth="1"/>
    <col min="243" max="243" width="12.140625" customWidth="1"/>
    <col min="245" max="245" width="4.140625" customWidth="1"/>
    <col min="246" max="246" width="8.42578125" customWidth="1"/>
    <col min="488" max="488" width="7.140625" customWidth="1"/>
    <col min="490" max="490" width="7.140625" customWidth="1"/>
    <col min="491" max="492" width="2.140625" customWidth="1"/>
    <col min="493" max="493" width="10.42578125" customWidth="1"/>
    <col min="495" max="495" width="33.85546875" customWidth="1"/>
    <col min="496" max="496" width="2.140625" customWidth="1"/>
    <col min="497" max="497" width="2.28515625" customWidth="1"/>
    <col min="498" max="498" width="2.5703125" customWidth="1"/>
    <col min="499" max="499" width="12.140625" customWidth="1"/>
    <col min="501" max="501" width="4.140625" customWidth="1"/>
    <col min="502" max="502" width="8.42578125" customWidth="1"/>
    <col min="744" max="744" width="7.140625" customWidth="1"/>
    <col min="746" max="746" width="7.140625" customWidth="1"/>
    <col min="747" max="748" width="2.140625" customWidth="1"/>
    <col min="749" max="749" width="10.42578125" customWidth="1"/>
    <col min="751" max="751" width="33.85546875" customWidth="1"/>
    <col min="752" max="752" width="2.140625" customWidth="1"/>
    <col min="753" max="753" width="2.28515625" customWidth="1"/>
    <col min="754" max="754" width="2.5703125" customWidth="1"/>
    <col min="755" max="755" width="12.140625" customWidth="1"/>
    <col min="757" max="757" width="4.140625" customWidth="1"/>
    <col min="758" max="758" width="8.42578125" customWidth="1"/>
    <col min="1000" max="1000" width="7.140625" customWidth="1"/>
    <col min="1002" max="1002" width="7.140625" customWidth="1"/>
    <col min="1003" max="1004" width="2.140625" customWidth="1"/>
    <col min="1005" max="1005" width="10.42578125" customWidth="1"/>
    <col min="1007" max="1007" width="33.85546875" customWidth="1"/>
    <col min="1008" max="1008" width="2.140625" customWidth="1"/>
    <col min="1009" max="1009" width="2.28515625" customWidth="1"/>
    <col min="1010" max="1010" width="2.5703125" customWidth="1"/>
    <col min="1011" max="1011" width="12.140625" customWidth="1"/>
    <col min="1013" max="1013" width="4.140625" customWidth="1"/>
    <col min="1014" max="1014" width="8.42578125" customWidth="1"/>
    <col min="1256" max="1256" width="7.140625" customWidth="1"/>
    <col min="1258" max="1258" width="7.140625" customWidth="1"/>
    <col min="1259" max="1260" width="2.140625" customWidth="1"/>
    <col min="1261" max="1261" width="10.42578125" customWidth="1"/>
    <col min="1263" max="1263" width="33.85546875" customWidth="1"/>
    <col min="1264" max="1264" width="2.140625" customWidth="1"/>
    <col min="1265" max="1265" width="2.28515625" customWidth="1"/>
    <col min="1266" max="1266" width="2.5703125" customWidth="1"/>
    <col min="1267" max="1267" width="12.140625" customWidth="1"/>
    <col min="1269" max="1269" width="4.140625" customWidth="1"/>
    <col min="1270" max="1270" width="8.42578125" customWidth="1"/>
    <col min="1512" max="1512" width="7.140625" customWidth="1"/>
    <col min="1514" max="1514" width="7.140625" customWidth="1"/>
    <col min="1515" max="1516" width="2.140625" customWidth="1"/>
    <col min="1517" max="1517" width="10.42578125" customWidth="1"/>
    <col min="1519" max="1519" width="33.85546875" customWidth="1"/>
    <col min="1520" max="1520" width="2.140625" customWidth="1"/>
    <col min="1521" max="1521" width="2.28515625" customWidth="1"/>
    <col min="1522" max="1522" width="2.5703125" customWidth="1"/>
    <col min="1523" max="1523" width="12.140625" customWidth="1"/>
    <col min="1525" max="1525" width="4.140625" customWidth="1"/>
    <col min="1526" max="1526" width="8.42578125" customWidth="1"/>
    <col min="1768" max="1768" width="7.140625" customWidth="1"/>
    <col min="1770" max="1770" width="7.140625" customWidth="1"/>
    <col min="1771" max="1772" width="2.140625" customWidth="1"/>
    <col min="1773" max="1773" width="10.42578125" customWidth="1"/>
    <col min="1775" max="1775" width="33.85546875" customWidth="1"/>
    <col min="1776" max="1776" width="2.140625" customWidth="1"/>
    <col min="1777" max="1777" width="2.28515625" customWidth="1"/>
    <col min="1778" max="1778" width="2.5703125" customWidth="1"/>
    <col min="1779" max="1779" width="12.140625" customWidth="1"/>
    <col min="1781" max="1781" width="4.140625" customWidth="1"/>
    <col min="1782" max="1782" width="8.42578125" customWidth="1"/>
    <col min="2024" max="2024" width="7.140625" customWidth="1"/>
    <col min="2026" max="2026" width="7.140625" customWidth="1"/>
    <col min="2027" max="2028" width="2.140625" customWidth="1"/>
    <col min="2029" max="2029" width="10.42578125" customWidth="1"/>
    <col min="2031" max="2031" width="33.85546875" customWidth="1"/>
    <col min="2032" max="2032" width="2.140625" customWidth="1"/>
    <col min="2033" max="2033" width="2.28515625" customWidth="1"/>
    <col min="2034" max="2034" width="2.5703125" customWidth="1"/>
    <col min="2035" max="2035" width="12.140625" customWidth="1"/>
    <col min="2037" max="2037" width="4.140625" customWidth="1"/>
    <col min="2038" max="2038" width="8.42578125" customWidth="1"/>
    <col min="2280" max="2280" width="7.140625" customWidth="1"/>
    <col min="2282" max="2282" width="7.140625" customWidth="1"/>
    <col min="2283" max="2284" width="2.140625" customWidth="1"/>
    <col min="2285" max="2285" width="10.42578125" customWidth="1"/>
    <col min="2287" max="2287" width="33.85546875" customWidth="1"/>
    <col min="2288" max="2288" width="2.140625" customWidth="1"/>
    <col min="2289" max="2289" width="2.28515625" customWidth="1"/>
    <col min="2290" max="2290" width="2.5703125" customWidth="1"/>
    <col min="2291" max="2291" width="12.140625" customWidth="1"/>
    <col min="2293" max="2293" width="4.140625" customWidth="1"/>
    <col min="2294" max="2294" width="8.42578125" customWidth="1"/>
    <col min="2536" max="2536" width="7.140625" customWidth="1"/>
    <col min="2538" max="2538" width="7.140625" customWidth="1"/>
    <col min="2539" max="2540" width="2.140625" customWidth="1"/>
    <col min="2541" max="2541" width="10.42578125" customWidth="1"/>
    <col min="2543" max="2543" width="33.85546875" customWidth="1"/>
    <col min="2544" max="2544" width="2.140625" customWidth="1"/>
    <col min="2545" max="2545" width="2.28515625" customWidth="1"/>
    <col min="2546" max="2546" width="2.5703125" customWidth="1"/>
    <col min="2547" max="2547" width="12.140625" customWidth="1"/>
    <col min="2549" max="2549" width="4.140625" customWidth="1"/>
    <col min="2550" max="2550" width="8.42578125" customWidth="1"/>
    <col min="2792" max="2792" width="7.140625" customWidth="1"/>
    <col min="2794" max="2794" width="7.140625" customWidth="1"/>
    <col min="2795" max="2796" width="2.140625" customWidth="1"/>
    <col min="2797" max="2797" width="10.42578125" customWidth="1"/>
    <col min="2799" max="2799" width="33.85546875" customWidth="1"/>
    <col min="2800" max="2800" width="2.140625" customWidth="1"/>
    <col min="2801" max="2801" width="2.28515625" customWidth="1"/>
    <col min="2802" max="2802" width="2.5703125" customWidth="1"/>
    <col min="2803" max="2803" width="12.140625" customWidth="1"/>
    <col min="2805" max="2805" width="4.140625" customWidth="1"/>
    <col min="2806" max="2806" width="8.42578125" customWidth="1"/>
    <col min="3048" max="3048" width="7.140625" customWidth="1"/>
    <col min="3050" max="3050" width="7.140625" customWidth="1"/>
    <col min="3051" max="3052" width="2.140625" customWidth="1"/>
    <col min="3053" max="3053" width="10.42578125" customWidth="1"/>
    <col min="3055" max="3055" width="33.85546875" customWidth="1"/>
    <col min="3056" max="3056" width="2.140625" customWidth="1"/>
    <col min="3057" max="3057" width="2.28515625" customWidth="1"/>
    <col min="3058" max="3058" width="2.5703125" customWidth="1"/>
    <col min="3059" max="3059" width="12.140625" customWidth="1"/>
    <col min="3061" max="3061" width="4.140625" customWidth="1"/>
    <col min="3062" max="3062" width="8.42578125" customWidth="1"/>
    <col min="3304" max="3304" width="7.140625" customWidth="1"/>
    <col min="3306" max="3306" width="7.140625" customWidth="1"/>
    <col min="3307" max="3308" width="2.140625" customWidth="1"/>
    <col min="3309" max="3309" width="10.42578125" customWidth="1"/>
    <col min="3311" max="3311" width="33.85546875" customWidth="1"/>
    <col min="3312" max="3312" width="2.140625" customWidth="1"/>
    <col min="3313" max="3313" width="2.28515625" customWidth="1"/>
    <col min="3314" max="3314" width="2.5703125" customWidth="1"/>
    <col min="3315" max="3315" width="12.140625" customWidth="1"/>
    <col min="3317" max="3317" width="4.140625" customWidth="1"/>
    <col min="3318" max="3318" width="8.42578125" customWidth="1"/>
    <col min="3560" max="3560" width="7.140625" customWidth="1"/>
    <col min="3562" max="3562" width="7.140625" customWidth="1"/>
    <col min="3563" max="3564" width="2.140625" customWidth="1"/>
    <col min="3565" max="3565" width="10.42578125" customWidth="1"/>
    <col min="3567" max="3567" width="33.85546875" customWidth="1"/>
    <col min="3568" max="3568" width="2.140625" customWidth="1"/>
    <col min="3569" max="3569" width="2.28515625" customWidth="1"/>
    <col min="3570" max="3570" width="2.5703125" customWidth="1"/>
    <col min="3571" max="3571" width="12.140625" customWidth="1"/>
    <col min="3573" max="3573" width="4.140625" customWidth="1"/>
    <col min="3574" max="3574" width="8.42578125" customWidth="1"/>
    <col min="3816" max="3816" width="7.140625" customWidth="1"/>
    <col min="3818" max="3818" width="7.140625" customWidth="1"/>
    <col min="3819" max="3820" width="2.140625" customWidth="1"/>
    <col min="3821" max="3821" width="10.42578125" customWidth="1"/>
    <col min="3823" max="3823" width="33.85546875" customWidth="1"/>
    <col min="3824" max="3824" width="2.140625" customWidth="1"/>
    <col min="3825" max="3825" width="2.28515625" customWidth="1"/>
    <col min="3826" max="3826" width="2.5703125" customWidth="1"/>
    <col min="3827" max="3827" width="12.140625" customWidth="1"/>
    <col min="3829" max="3829" width="4.140625" customWidth="1"/>
    <col min="3830" max="3830" width="8.42578125" customWidth="1"/>
    <col min="4072" max="4072" width="7.140625" customWidth="1"/>
    <col min="4074" max="4074" width="7.140625" customWidth="1"/>
    <col min="4075" max="4076" width="2.140625" customWidth="1"/>
    <col min="4077" max="4077" width="10.42578125" customWidth="1"/>
    <col min="4079" max="4079" width="33.85546875" customWidth="1"/>
    <col min="4080" max="4080" width="2.140625" customWidth="1"/>
    <col min="4081" max="4081" width="2.28515625" customWidth="1"/>
    <col min="4082" max="4082" width="2.5703125" customWidth="1"/>
    <col min="4083" max="4083" width="12.140625" customWidth="1"/>
    <col min="4085" max="4085" width="4.140625" customWidth="1"/>
    <col min="4086" max="4086" width="8.42578125" customWidth="1"/>
    <col min="4328" max="4328" width="7.140625" customWidth="1"/>
    <col min="4330" max="4330" width="7.140625" customWidth="1"/>
    <col min="4331" max="4332" width="2.140625" customWidth="1"/>
    <col min="4333" max="4333" width="10.42578125" customWidth="1"/>
    <col min="4335" max="4335" width="33.85546875" customWidth="1"/>
    <col min="4336" max="4336" width="2.140625" customWidth="1"/>
    <col min="4337" max="4337" width="2.28515625" customWidth="1"/>
    <col min="4338" max="4338" width="2.5703125" customWidth="1"/>
    <col min="4339" max="4339" width="12.140625" customWidth="1"/>
    <col min="4341" max="4341" width="4.140625" customWidth="1"/>
    <col min="4342" max="4342" width="8.42578125" customWidth="1"/>
    <col min="4584" max="4584" width="7.140625" customWidth="1"/>
    <col min="4586" max="4586" width="7.140625" customWidth="1"/>
    <col min="4587" max="4588" width="2.140625" customWidth="1"/>
    <col min="4589" max="4589" width="10.42578125" customWidth="1"/>
    <col min="4591" max="4591" width="33.85546875" customWidth="1"/>
    <col min="4592" max="4592" width="2.140625" customWidth="1"/>
    <col min="4593" max="4593" width="2.28515625" customWidth="1"/>
    <col min="4594" max="4594" width="2.5703125" customWidth="1"/>
    <col min="4595" max="4595" width="12.140625" customWidth="1"/>
    <col min="4597" max="4597" width="4.140625" customWidth="1"/>
    <col min="4598" max="4598" width="8.42578125" customWidth="1"/>
    <col min="4840" max="4840" width="7.140625" customWidth="1"/>
    <col min="4842" max="4842" width="7.140625" customWidth="1"/>
    <col min="4843" max="4844" width="2.140625" customWidth="1"/>
    <col min="4845" max="4845" width="10.42578125" customWidth="1"/>
    <col min="4847" max="4847" width="33.85546875" customWidth="1"/>
    <col min="4848" max="4848" width="2.140625" customWidth="1"/>
    <col min="4849" max="4849" width="2.28515625" customWidth="1"/>
    <col min="4850" max="4850" width="2.5703125" customWidth="1"/>
    <col min="4851" max="4851" width="12.140625" customWidth="1"/>
    <col min="4853" max="4853" width="4.140625" customWidth="1"/>
    <col min="4854" max="4854" width="8.42578125" customWidth="1"/>
    <col min="5096" max="5096" width="7.140625" customWidth="1"/>
    <col min="5098" max="5098" width="7.140625" customWidth="1"/>
    <col min="5099" max="5100" width="2.140625" customWidth="1"/>
    <col min="5101" max="5101" width="10.42578125" customWidth="1"/>
    <col min="5103" max="5103" width="33.85546875" customWidth="1"/>
    <col min="5104" max="5104" width="2.140625" customWidth="1"/>
    <col min="5105" max="5105" width="2.28515625" customWidth="1"/>
    <col min="5106" max="5106" width="2.5703125" customWidth="1"/>
    <col min="5107" max="5107" width="12.140625" customWidth="1"/>
    <col min="5109" max="5109" width="4.140625" customWidth="1"/>
    <col min="5110" max="5110" width="8.42578125" customWidth="1"/>
    <col min="5352" max="5352" width="7.140625" customWidth="1"/>
    <col min="5354" max="5354" width="7.140625" customWidth="1"/>
    <col min="5355" max="5356" width="2.140625" customWidth="1"/>
    <col min="5357" max="5357" width="10.42578125" customWidth="1"/>
    <col min="5359" max="5359" width="33.85546875" customWidth="1"/>
    <col min="5360" max="5360" width="2.140625" customWidth="1"/>
    <col min="5361" max="5361" width="2.28515625" customWidth="1"/>
    <col min="5362" max="5362" width="2.5703125" customWidth="1"/>
    <col min="5363" max="5363" width="12.140625" customWidth="1"/>
    <col min="5365" max="5365" width="4.140625" customWidth="1"/>
    <col min="5366" max="5366" width="8.42578125" customWidth="1"/>
    <col min="5608" max="5608" width="7.140625" customWidth="1"/>
    <col min="5610" max="5610" width="7.140625" customWidth="1"/>
    <col min="5611" max="5612" width="2.140625" customWidth="1"/>
    <col min="5613" max="5613" width="10.42578125" customWidth="1"/>
    <col min="5615" max="5615" width="33.85546875" customWidth="1"/>
    <col min="5616" max="5616" width="2.140625" customWidth="1"/>
    <col min="5617" max="5617" width="2.28515625" customWidth="1"/>
    <col min="5618" max="5618" width="2.5703125" customWidth="1"/>
    <col min="5619" max="5619" width="12.140625" customWidth="1"/>
    <col min="5621" max="5621" width="4.140625" customWidth="1"/>
    <col min="5622" max="5622" width="8.42578125" customWidth="1"/>
    <col min="5864" max="5864" width="7.140625" customWidth="1"/>
    <col min="5866" max="5866" width="7.140625" customWidth="1"/>
    <col min="5867" max="5868" width="2.140625" customWidth="1"/>
    <col min="5869" max="5869" width="10.42578125" customWidth="1"/>
    <col min="5871" max="5871" width="33.85546875" customWidth="1"/>
    <col min="5872" max="5872" width="2.140625" customWidth="1"/>
    <col min="5873" max="5873" width="2.28515625" customWidth="1"/>
    <col min="5874" max="5874" width="2.5703125" customWidth="1"/>
    <col min="5875" max="5875" width="12.140625" customWidth="1"/>
    <col min="5877" max="5877" width="4.140625" customWidth="1"/>
    <col min="5878" max="5878" width="8.42578125" customWidth="1"/>
    <col min="6120" max="6120" width="7.140625" customWidth="1"/>
    <col min="6122" max="6122" width="7.140625" customWidth="1"/>
    <col min="6123" max="6124" width="2.140625" customWidth="1"/>
    <col min="6125" max="6125" width="10.42578125" customWidth="1"/>
    <col min="6127" max="6127" width="33.85546875" customWidth="1"/>
    <col min="6128" max="6128" width="2.140625" customWidth="1"/>
    <col min="6129" max="6129" width="2.28515625" customWidth="1"/>
    <col min="6130" max="6130" width="2.5703125" customWidth="1"/>
    <col min="6131" max="6131" width="12.140625" customWidth="1"/>
    <col min="6133" max="6133" width="4.140625" customWidth="1"/>
    <col min="6134" max="6134" width="8.42578125" customWidth="1"/>
    <col min="6376" max="6376" width="7.140625" customWidth="1"/>
    <col min="6378" max="6378" width="7.140625" customWidth="1"/>
    <col min="6379" max="6380" width="2.140625" customWidth="1"/>
    <col min="6381" max="6381" width="10.42578125" customWidth="1"/>
    <col min="6383" max="6383" width="33.85546875" customWidth="1"/>
    <col min="6384" max="6384" width="2.140625" customWidth="1"/>
    <col min="6385" max="6385" width="2.28515625" customWidth="1"/>
    <col min="6386" max="6386" width="2.5703125" customWidth="1"/>
    <col min="6387" max="6387" width="12.140625" customWidth="1"/>
    <col min="6389" max="6389" width="4.140625" customWidth="1"/>
    <col min="6390" max="6390" width="8.42578125" customWidth="1"/>
    <col min="6632" max="6632" width="7.140625" customWidth="1"/>
    <col min="6634" max="6634" width="7.140625" customWidth="1"/>
    <col min="6635" max="6636" width="2.140625" customWidth="1"/>
    <col min="6637" max="6637" width="10.42578125" customWidth="1"/>
    <col min="6639" max="6639" width="33.85546875" customWidth="1"/>
    <col min="6640" max="6640" width="2.140625" customWidth="1"/>
    <col min="6641" max="6641" width="2.28515625" customWidth="1"/>
    <col min="6642" max="6642" width="2.5703125" customWidth="1"/>
    <col min="6643" max="6643" width="12.140625" customWidth="1"/>
    <col min="6645" max="6645" width="4.140625" customWidth="1"/>
    <col min="6646" max="6646" width="8.42578125" customWidth="1"/>
    <col min="6888" max="6888" width="7.140625" customWidth="1"/>
    <col min="6890" max="6890" width="7.140625" customWidth="1"/>
    <col min="6891" max="6892" width="2.140625" customWidth="1"/>
    <col min="6893" max="6893" width="10.42578125" customWidth="1"/>
    <col min="6895" max="6895" width="33.85546875" customWidth="1"/>
    <col min="6896" max="6896" width="2.140625" customWidth="1"/>
    <col min="6897" max="6897" width="2.28515625" customWidth="1"/>
    <col min="6898" max="6898" width="2.5703125" customWidth="1"/>
    <col min="6899" max="6899" width="12.140625" customWidth="1"/>
    <col min="6901" max="6901" width="4.140625" customWidth="1"/>
    <col min="6902" max="6902" width="8.42578125" customWidth="1"/>
    <col min="7144" max="7144" width="7.140625" customWidth="1"/>
    <col min="7146" max="7146" width="7.140625" customWidth="1"/>
    <col min="7147" max="7148" width="2.140625" customWidth="1"/>
    <col min="7149" max="7149" width="10.42578125" customWidth="1"/>
    <col min="7151" max="7151" width="33.85546875" customWidth="1"/>
    <col min="7152" max="7152" width="2.140625" customWidth="1"/>
    <col min="7153" max="7153" width="2.28515625" customWidth="1"/>
    <col min="7154" max="7154" width="2.5703125" customWidth="1"/>
    <col min="7155" max="7155" width="12.140625" customWidth="1"/>
    <col min="7157" max="7157" width="4.140625" customWidth="1"/>
    <col min="7158" max="7158" width="8.42578125" customWidth="1"/>
    <col min="7400" max="7400" width="7.140625" customWidth="1"/>
    <col min="7402" max="7402" width="7.140625" customWidth="1"/>
    <col min="7403" max="7404" width="2.140625" customWidth="1"/>
    <col min="7405" max="7405" width="10.42578125" customWidth="1"/>
    <col min="7407" max="7407" width="33.85546875" customWidth="1"/>
    <col min="7408" max="7408" width="2.140625" customWidth="1"/>
    <col min="7409" max="7409" width="2.28515625" customWidth="1"/>
    <col min="7410" max="7410" width="2.5703125" customWidth="1"/>
    <col min="7411" max="7411" width="12.140625" customWidth="1"/>
    <col min="7413" max="7413" width="4.140625" customWidth="1"/>
    <col min="7414" max="7414" width="8.42578125" customWidth="1"/>
    <col min="7656" max="7656" width="7.140625" customWidth="1"/>
    <col min="7658" max="7658" width="7.140625" customWidth="1"/>
    <col min="7659" max="7660" width="2.140625" customWidth="1"/>
    <col min="7661" max="7661" width="10.42578125" customWidth="1"/>
    <col min="7663" max="7663" width="33.85546875" customWidth="1"/>
    <col min="7664" max="7664" width="2.140625" customWidth="1"/>
    <col min="7665" max="7665" width="2.28515625" customWidth="1"/>
    <col min="7666" max="7666" width="2.5703125" customWidth="1"/>
    <col min="7667" max="7667" width="12.140625" customWidth="1"/>
    <col min="7669" max="7669" width="4.140625" customWidth="1"/>
    <col min="7670" max="7670" width="8.42578125" customWidth="1"/>
    <col min="7912" max="7912" width="7.140625" customWidth="1"/>
    <col min="7914" max="7914" width="7.140625" customWidth="1"/>
    <col min="7915" max="7916" width="2.140625" customWidth="1"/>
    <col min="7917" max="7917" width="10.42578125" customWidth="1"/>
    <col min="7919" max="7919" width="33.85546875" customWidth="1"/>
    <col min="7920" max="7920" width="2.140625" customWidth="1"/>
    <col min="7921" max="7921" width="2.28515625" customWidth="1"/>
    <col min="7922" max="7922" width="2.5703125" customWidth="1"/>
    <col min="7923" max="7923" width="12.140625" customWidth="1"/>
    <col min="7925" max="7925" width="4.140625" customWidth="1"/>
    <col min="7926" max="7926" width="8.42578125" customWidth="1"/>
    <col min="8168" max="8168" width="7.140625" customWidth="1"/>
    <col min="8170" max="8170" width="7.140625" customWidth="1"/>
    <col min="8171" max="8172" width="2.140625" customWidth="1"/>
    <col min="8173" max="8173" width="10.42578125" customWidth="1"/>
    <col min="8175" max="8175" width="33.85546875" customWidth="1"/>
    <col min="8176" max="8176" width="2.140625" customWidth="1"/>
    <col min="8177" max="8177" width="2.28515625" customWidth="1"/>
    <col min="8178" max="8178" width="2.5703125" customWidth="1"/>
    <col min="8179" max="8179" width="12.140625" customWidth="1"/>
    <col min="8181" max="8181" width="4.140625" customWidth="1"/>
    <col min="8182" max="8182" width="8.42578125" customWidth="1"/>
    <col min="8424" max="8424" width="7.140625" customWidth="1"/>
    <col min="8426" max="8426" width="7.140625" customWidth="1"/>
    <col min="8427" max="8428" width="2.140625" customWidth="1"/>
    <col min="8429" max="8429" width="10.42578125" customWidth="1"/>
    <col min="8431" max="8431" width="33.85546875" customWidth="1"/>
    <col min="8432" max="8432" width="2.140625" customWidth="1"/>
    <col min="8433" max="8433" width="2.28515625" customWidth="1"/>
    <col min="8434" max="8434" width="2.5703125" customWidth="1"/>
    <col min="8435" max="8435" width="12.140625" customWidth="1"/>
    <col min="8437" max="8437" width="4.140625" customWidth="1"/>
    <col min="8438" max="8438" width="8.42578125" customWidth="1"/>
    <col min="8680" max="8680" width="7.140625" customWidth="1"/>
    <col min="8682" max="8682" width="7.140625" customWidth="1"/>
    <col min="8683" max="8684" width="2.140625" customWidth="1"/>
    <col min="8685" max="8685" width="10.42578125" customWidth="1"/>
    <col min="8687" max="8687" width="33.85546875" customWidth="1"/>
    <col min="8688" max="8688" width="2.140625" customWidth="1"/>
    <col min="8689" max="8689" width="2.28515625" customWidth="1"/>
    <col min="8690" max="8690" width="2.5703125" customWidth="1"/>
    <col min="8691" max="8691" width="12.140625" customWidth="1"/>
    <col min="8693" max="8693" width="4.140625" customWidth="1"/>
    <col min="8694" max="8694" width="8.42578125" customWidth="1"/>
    <col min="8936" max="8936" width="7.140625" customWidth="1"/>
    <col min="8938" max="8938" width="7.140625" customWidth="1"/>
    <col min="8939" max="8940" width="2.140625" customWidth="1"/>
    <col min="8941" max="8941" width="10.42578125" customWidth="1"/>
    <col min="8943" max="8943" width="33.85546875" customWidth="1"/>
    <col min="8944" max="8944" width="2.140625" customWidth="1"/>
    <col min="8945" max="8945" width="2.28515625" customWidth="1"/>
    <col min="8946" max="8946" width="2.5703125" customWidth="1"/>
    <col min="8947" max="8947" width="12.140625" customWidth="1"/>
    <col min="8949" max="8949" width="4.140625" customWidth="1"/>
    <col min="8950" max="8950" width="8.42578125" customWidth="1"/>
    <col min="9192" max="9192" width="7.140625" customWidth="1"/>
    <col min="9194" max="9194" width="7.140625" customWidth="1"/>
    <col min="9195" max="9196" width="2.140625" customWidth="1"/>
    <col min="9197" max="9197" width="10.42578125" customWidth="1"/>
    <col min="9199" max="9199" width="33.85546875" customWidth="1"/>
    <col min="9200" max="9200" width="2.140625" customWidth="1"/>
    <col min="9201" max="9201" width="2.28515625" customWidth="1"/>
    <col min="9202" max="9202" width="2.5703125" customWidth="1"/>
    <col min="9203" max="9203" width="12.140625" customWidth="1"/>
    <col min="9205" max="9205" width="4.140625" customWidth="1"/>
    <col min="9206" max="9206" width="8.42578125" customWidth="1"/>
    <col min="9448" max="9448" width="7.140625" customWidth="1"/>
    <col min="9450" max="9450" width="7.140625" customWidth="1"/>
    <col min="9451" max="9452" width="2.140625" customWidth="1"/>
    <col min="9453" max="9453" width="10.42578125" customWidth="1"/>
    <col min="9455" max="9455" width="33.85546875" customWidth="1"/>
    <col min="9456" max="9456" width="2.140625" customWidth="1"/>
    <col min="9457" max="9457" width="2.28515625" customWidth="1"/>
    <col min="9458" max="9458" width="2.5703125" customWidth="1"/>
    <col min="9459" max="9459" width="12.140625" customWidth="1"/>
    <col min="9461" max="9461" width="4.140625" customWidth="1"/>
    <col min="9462" max="9462" width="8.42578125" customWidth="1"/>
    <col min="9704" max="9704" width="7.140625" customWidth="1"/>
    <col min="9706" max="9706" width="7.140625" customWidth="1"/>
    <col min="9707" max="9708" width="2.140625" customWidth="1"/>
    <col min="9709" max="9709" width="10.42578125" customWidth="1"/>
    <col min="9711" max="9711" width="33.85546875" customWidth="1"/>
    <col min="9712" max="9712" width="2.140625" customWidth="1"/>
    <col min="9713" max="9713" width="2.28515625" customWidth="1"/>
    <col min="9714" max="9714" width="2.5703125" customWidth="1"/>
    <col min="9715" max="9715" width="12.140625" customWidth="1"/>
    <col min="9717" max="9717" width="4.140625" customWidth="1"/>
    <col min="9718" max="9718" width="8.42578125" customWidth="1"/>
    <col min="9960" max="9960" width="7.140625" customWidth="1"/>
    <col min="9962" max="9962" width="7.140625" customWidth="1"/>
    <col min="9963" max="9964" width="2.140625" customWidth="1"/>
    <col min="9965" max="9965" width="10.42578125" customWidth="1"/>
    <col min="9967" max="9967" width="33.85546875" customWidth="1"/>
    <col min="9968" max="9968" width="2.140625" customWidth="1"/>
    <col min="9969" max="9969" width="2.28515625" customWidth="1"/>
    <col min="9970" max="9970" width="2.5703125" customWidth="1"/>
    <col min="9971" max="9971" width="12.140625" customWidth="1"/>
    <col min="9973" max="9973" width="4.140625" customWidth="1"/>
    <col min="9974" max="9974" width="8.42578125" customWidth="1"/>
    <col min="10216" max="10216" width="7.140625" customWidth="1"/>
    <col min="10218" max="10218" width="7.140625" customWidth="1"/>
    <col min="10219" max="10220" width="2.140625" customWidth="1"/>
    <col min="10221" max="10221" width="10.42578125" customWidth="1"/>
    <col min="10223" max="10223" width="33.85546875" customWidth="1"/>
    <col min="10224" max="10224" width="2.140625" customWidth="1"/>
    <col min="10225" max="10225" width="2.28515625" customWidth="1"/>
    <col min="10226" max="10226" width="2.5703125" customWidth="1"/>
    <col min="10227" max="10227" width="12.140625" customWidth="1"/>
    <col min="10229" max="10229" width="4.140625" customWidth="1"/>
    <col min="10230" max="10230" width="8.42578125" customWidth="1"/>
    <col min="10472" max="10472" width="7.140625" customWidth="1"/>
    <col min="10474" max="10474" width="7.140625" customWidth="1"/>
    <col min="10475" max="10476" width="2.140625" customWidth="1"/>
    <col min="10477" max="10477" width="10.42578125" customWidth="1"/>
    <col min="10479" max="10479" width="33.85546875" customWidth="1"/>
    <col min="10480" max="10480" width="2.140625" customWidth="1"/>
    <col min="10481" max="10481" width="2.28515625" customWidth="1"/>
    <col min="10482" max="10482" width="2.5703125" customWidth="1"/>
    <col min="10483" max="10483" width="12.140625" customWidth="1"/>
    <col min="10485" max="10485" width="4.140625" customWidth="1"/>
    <col min="10486" max="10486" width="8.42578125" customWidth="1"/>
    <col min="10728" max="10728" width="7.140625" customWidth="1"/>
    <col min="10730" max="10730" width="7.140625" customWidth="1"/>
    <col min="10731" max="10732" width="2.140625" customWidth="1"/>
    <col min="10733" max="10733" width="10.42578125" customWidth="1"/>
    <col min="10735" max="10735" width="33.85546875" customWidth="1"/>
    <col min="10736" max="10736" width="2.140625" customWidth="1"/>
    <col min="10737" max="10737" width="2.28515625" customWidth="1"/>
    <col min="10738" max="10738" width="2.5703125" customWidth="1"/>
    <col min="10739" max="10739" width="12.140625" customWidth="1"/>
    <col min="10741" max="10741" width="4.140625" customWidth="1"/>
    <col min="10742" max="10742" width="8.42578125" customWidth="1"/>
    <col min="10984" max="10984" width="7.140625" customWidth="1"/>
    <col min="10986" max="10986" width="7.140625" customWidth="1"/>
    <col min="10987" max="10988" width="2.140625" customWidth="1"/>
    <col min="10989" max="10989" width="10.42578125" customWidth="1"/>
    <col min="10991" max="10991" width="33.85546875" customWidth="1"/>
    <col min="10992" max="10992" width="2.140625" customWidth="1"/>
    <col min="10993" max="10993" width="2.28515625" customWidth="1"/>
    <col min="10994" max="10994" width="2.5703125" customWidth="1"/>
    <col min="10995" max="10995" width="12.140625" customWidth="1"/>
    <col min="10997" max="10997" width="4.140625" customWidth="1"/>
    <col min="10998" max="10998" width="8.42578125" customWidth="1"/>
    <col min="11240" max="11240" width="7.140625" customWidth="1"/>
    <col min="11242" max="11242" width="7.140625" customWidth="1"/>
    <col min="11243" max="11244" width="2.140625" customWidth="1"/>
    <col min="11245" max="11245" width="10.42578125" customWidth="1"/>
    <col min="11247" max="11247" width="33.85546875" customWidth="1"/>
    <col min="11248" max="11248" width="2.140625" customWidth="1"/>
    <col min="11249" max="11249" width="2.28515625" customWidth="1"/>
    <col min="11250" max="11250" width="2.5703125" customWidth="1"/>
    <col min="11251" max="11251" width="12.140625" customWidth="1"/>
    <col min="11253" max="11253" width="4.140625" customWidth="1"/>
    <col min="11254" max="11254" width="8.42578125" customWidth="1"/>
    <col min="11496" max="11496" width="7.140625" customWidth="1"/>
    <col min="11498" max="11498" width="7.140625" customWidth="1"/>
    <col min="11499" max="11500" width="2.140625" customWidth="1"/>
    <col min="11501" max="11501" width="10.42578125" customWidth="1"/>
    <col min="11503" max="11503" width="33.85546875" customWidth="1"/>
    <col min="11504" max="11504" width="2.140625" customWidth="1"/>
    <col min="11505" max="11505" width="2.28515625" customWidth="1"/>
    <col min="11506" max="11506" width="2.5703125" customWidth="1"/>
    <col min="11507" max="11507" width="12.140625" customWidth="1"/>
    <col min="11509" max="11509" width="4.140625" customWidth="1"/>
    <col min="11510" max="11510" width="8.42578125" customWidth="1"/>
    <col min="11752" max="11752" width="7.140625" customWidth="1"/>
    <col min="11754" max="11754" width="7.140625" customWidth="1"/>
    <col min="11755" max="11756" width="2.140625" customWidth="1"/>
    <col min="11757" max="11757" width="10.42578125" customWidth="1"/>
    <col min="11759" max="11759" width="33.85546875" customWidth="1"/>
    <col min="11760" max="11760" width="2.140625" customWidth="1"/>
    <col min="11761" max="11761" width="2.28515625" customWidth="1"/>
    <col min="11762" max="11762" width="2.5703125" customWidth="1"/>
    <col min="11763" max="11763" width="12.140625" customWidth="1"/>
    <col min="11765" max="11765" width="4.140625" customWidth="1"/>
    <col min="11766" max="11766" width="8.42578125" customWidth="1"/>
    <col min="12008" max="12008" width="7.140625" customWidth="1"/>
    <col min="12010" max="12010" width="7.140625" customWidth="1"/>
    <col min="12011" max="12012" width="2.140625" customWidth="1"/>
    <col min="12013" max="12013" width="10.42578125" customWidth="1"/>
    <col min="12015" max="12015" width="33.85546875" customWidth="1"/>
    <col min="12016" max="12016" width="2.140625" customWidth="1"/>
    <col min="12017" max="12017" width="2.28515625" customWidth="1"/>
    <col min="12018" max="12018" width="2.5703125" customWidth="1"/>
    <col min="12019" max="12019" width="12.140625" customWidth="1"/>
    <col min="12021" max="12021" width="4.140625" customWidth="1"/>
    <col min="12022" max="12022" width="8.42578125" customWidth="1"/>
    <col min="12264" max="12264" width="7.140625" customWidth="1"/>
    <col min="12266" max="12266" width="7.140625" customWidth="1"/>
    <col min="12267" max="12268" width="2.140625" customWidth="1"/>
    <col min="12269" max="12269" width="10.42578125" customWidth="1"/>
    <col min="12271" max="12271" width="33.85546875" customWidth="1"/>
    <col min="12272" max="12272" width="2.140625" customWidth="1"/>
    <col min="12273" max="12273" width="2.28515625" customWidth="1"/>
    <col min="12274" max="12274" width="2.5703125" customWidth="1"/>
    <col min="12275" max="12275" width="12.140625" customWidth="1"/>
    <col min="12277" max="12277" width="4.140625" customWidth="1"/>
    <col min="12278" max="12278" width="8.42578125" customWidth="1"/>
    <col min="12520" max="12520" width="7.140625" customWidth="1"/>
    <col min="12522" max="12522" width="7.140625" customWidth="1"/>
    <col min="12523" max="12524" width="2.140625" customWidth="1"/>
    <col min="12525" max="12525" width="10.42578125" customWidth="1"/>
    <col min="12527" max="12527" width="33.85546875" customWidth="1"/>
    <col min="12528" max="12528" width="2.140625" customWidth="1"/>
    <col min="12529" max="12529" width="2.28515625" customWidth="1"/>
    <col min="12530" max="12530" width="2.5703125" customWidth="1"/>
    <col min="12531" max="12531" width="12.140625" customWidth="1"/>
    <col min="12533" max="12533" width="4.140625" customWidth="1"/>
    <col min="12534" max="12534" width="8.42578125" customWidth="1"/>
    <col min="12776" max="12776" width="7.140625" customWidth="1"/>
    <col min="12778" max="12778" width="7.140625" customWidth="1"/>
    <col min="12779" max="12780" width="2.140625" customWidth="1"/>
    <col min="12781" max="12781" width="10.42578125" customWidth="1"/>
    <col min="12783" max="12783" width="33.85546875" customWidth="1"/>
    <col min="12784" max="12784" width="2.140625" customWidth="1"/>
    <col min="12785" max="12785" width="2.28515625" customWidth="1"/>
    <col min="12786" max="12786" width="2.5703125" customWidth="1"/>
    <col min="12787" max="12787" width="12.140625" customWidth="1"/>
    <col min="12789" max="12789" width="4.140625" customWidth="1"/>
    <col min="12790" max="12790" width="8.42578125" customWidth="1"/>
    <col min="13032" max="13032" width="7.140625" customWidth="1"/>
    <col min="13034" max="13034" width="7.140625" customWidth="1"/>
    <col min="13035" max="13036" width="2.140625" customWidth="1"/>
    <col min="13037" max="13037" width="10.42578125" customWidth="1"/>
    <col min="13039" max="13039" width="33.85546875" customWidth="1"/>
    <col min="13040" max="13040" width="2.140625" customWidth="1"/>
    <col min="13041" max="13041" width="2.28515625" customWidth="1"/>
    <col min="13042" max="13042" width="2.5703125" customWidth="1"/>
    <col min="13043" max="13043" width="12.140625" customWidth="1"/>
    <col min="13045" max="13045" width="4.140625" customWidth="1"/>
    <col min="13046" max="13046" width="8.42578125" customWidth="1"/>
    <col min="13288" max="13288" width="7.140625" customWidth="1"/>
    <col min="13290" max="13290" width="7.140625" customWidth="1"/>
    <col min="13291" max="13292" width="2.140625" customWidth="1"/>
    <col min="13293" max="13293" width="10.42578125" customWidth="1"/>
    <col min="13295" max="13295" width="33.85546875" customWidth="1"/>
    <col min="13296" max="13296" width="2.140625" customWidth="1"/>
    <col min="13297" max="13297" width="2.28515625" customWidth="1"/>
    <col min="13298" max="13298" width="2.5703125" customWidth="1"/>
    <col min="13299" max="13299" width="12.140625" customWidth="1"/>
    <col min="13301" max="13301" width="4.140625" customWidth="1"/>
    <col min="13302" max="13302" width="8.42578125" customWidth="1"/>
    <col min="13544" max="13544" width="7.140625" customWidth="1"/>
    <col min="13546" max="13546" width="7.140625" customWidth="1"/>
    <col min="13547" max="13548" width="2.140625" customWidth="1"/>
    <col min="13549" max="13549" width="10.42578125" customWidth="1"/>
    <col min="13551" max="13551" width="33.85546875" customWidth="1"/>
    <col min="13552" max="13552" width="2.140625" customWidth="1"/>
    <col min="13553" max="13553" width="2.28515625" customWidth="1"/>
    <col min="13554" max="13554" width="2.5703125" customWidth="1"/>
    <col min="13555" max="13555" width="12.140625" customWidth="1"/>
    <col min="13557" max="13557" width="4.140625" customWidth="1"/>
    <col min="13558" max="13558" width="8.42578125" customWidth="1"/>
    <col min="13800" max="13800" width="7.140625" customWidth="1"/>
    <col min="13802" max="13802" width="7.140625" customWidth="1"/>
    <col min="13803" max="13804" width="2.140625" customWidth="1"/>
    <col min="13805" max="13805" width="10.42578125" customWidth="1"/>
    <col min="13807" max="13807" width="33.85546875" customWidth="1"/>
    <col min="13808" max="13808" width="2.140625" customWidth="1"/>
    <col min="13809" max="13809" width="2.28515625" customWidth="1"/>
    <col min="13810" max="13810" width="2.5703125" customWidth="1"/>
    <col min="13811" max="13811" width="12.140625" customWidth="1"/>
    <col min="13813" max="13813" width="4.140625" customWidth="1"/>
    <col min="13814" max="13814" width="8.42578125" customWidth="1"/>
    <col min="14056" max="14056" width="7.140625" customWidth="1"/>
    <col min="14058" max="14058" width="7.140625" customWidth="1"/>
    <col min="14059" max="14060" width="2.140625" customWidth="1"/>
    <col min="14061" max="14061" width="10.42578125" customWidth="1"/>
    <col min="14063" max="14063" width="33.85546875" customWidth="1"/>
    <col min="14064" max="14064" width="2.140625" customWidth="1"/>
    <col min="14065" max="14065" width="2.28515625" customWidth="1"/>
    <col min="14066" max="14066" width="2.5703125" customWidth="1"/>
    <col min="14067" max="14067" width="12.140625" customWidth="1"/>
    <col min="14069" max="14069" width="4.140625" customWidth="1"/>
    <col min="14070" max="14070" width="8.42578125" customWidth="1"/>
    <col min="14312" max="14312" width="7.140625" customWidth="1"/>
    <col min="14314" max="14314" width="7.140625" customWidth="1"/>
    <col min="14315" max="14316" width="2.140625" customWidth="1"/>
    <col min="14317" max="14317" width="10.42578125" customWidth="1"/>
    <col min="14319" max="14319" width="33.85546875" customWidth="1"/>
    <col min="14320" max="14320" width="2.140625" customWidth="1"/>
    <col min="14321" max="14321" width="2.28515625" customWidth="1"/>
    <col min="14322" max="14322" width="2.5703125" customWidth="1"/>
    <col min="14323" max="14323" width="12.140625" customWidth="1"/>
    <col min="14325" max="14325" width="4.140625" customWidth="1"/>
    <col min="14326" max="14326" width="8.42578125" customWidth="1"/>
    <col min="14568" max="14568" width="7.140625" customWidth="1"/>
    <col min="14570" max="14570" width="7.140625" customWidth="1"/>
    <col min="14571" max="14572" width="2.140625" customWidth="1"/>
    <col min="14573" max="14573" width="10.42578125" customWidth="1"/>
    <col min="14575" max="14575" width="33.85546875" customWidth="1"/>
    <col min="14576" max="14576" width="2.140625" customWidth="1"/>
    <col min="14577" max="14577" width="2.28515625" customWidth="1"/>
    <col min="14578" max="14578" width="2.5703125" customWidth="1"/>
    <col min="14579" max="14579" width="12.140625" customWidth="1"/>
    <col min="14581" max="14581" width="4.140625" customWidth="1"/>
    <col min="14582" max="14582" width="8.42578125" customWidth="1"/>
    <col min="14824" max="14824" width="7.140625" customWidth="1"/>
    <col min="14826" max="14826" width="7.140625" customWidth="1"/>
    <col min="14827" max="14828" width="2.140625" customWidth="1"/>
    <col min="14829" max="14829" width="10.42578125" customWidth="1"/>
    <col min="14831" max="14831" width="33.85546875" customWidth="1"/>
    <col min="14832" max="14832" width="2.140625" customWidth="1"/>
    <col min="14833" max="14833" width="2.28515625" customWidth="1"/>
    <col min="14834" max="14834" width="2.5703125" customWidth="1"/>
    <col min="14835" max="14835" width="12.140625" customWidth="1"/>
    <col min="14837" max="14837" width="4.140625" customWidth="1"/>
    <col min="14838" max="14838" width="8.42578125" customWidth="1"/>
    <col min="15080" max="15080" width="7.140625" customWidth="1"/>
    <col min="15082" max="15082" width="7.140625" customWidth="1"/>
    <col min="15083" max="15084" width="2.140625" customWidth="1"/>
    <col min="15085" max="15085" width="10.42578125" customWidth="1"/>
    <col min="15087" max="15087" width="33.85546875" customWidth="1"/>
    <col min="15088" max="15088" width="2.140625" customWidth="1"/>
    <col min="15089" max="15089" width="2.28515625" customWidth="1"/>
    <col min="15090" max="15090" width="2.5703125" customWidth="1"/>
    <col min="15091" max="15091" width="12.140625" customWidth="1"/>
    <col min="15093" max="15093" width="4.140625" customWidth="1"/>
    <col min="15094" max="15094" width="8.42578125" customWidth="1"/>
    <col min="15336" max="15336" width="7.140625" customWidth="1"/>
    <col min="15338" max="15338" width="7.140625" customWidth="1"/>
    <col min="15339" max="15340" width="2.140625" customWidth="1"/>
    <col min="15341" max="15341" width="10.42578125" customWidth="1"/>
    <col min="15343" max="15343" width="33.85546875" customWidth="1"/>
    <col min="15344" max="15344" width="2.140625" customWidth="1"/>
    <col min="15345" max="15345" width="2.28515625" customWidth="1"/>
    <col min="15346" max="15346" width="2.5703125" customWidth="1"/>
    <col min="15347" max="15347" width="12.140625" customWidth="1"/>
    <col min="15349" max="15349" width="4.140625" customWidth="1"/>
    <col min="15350" max="15350" width="8.42578125" customWidth="1"/>
    <col min="15592" max="15592" width="7.140625" customWidth="1"/>
    <col min="15594" max="15594" width="7.140625" customWidth="1"/>
    <col min="15595" max="15596" width="2.140625" customWidth="1"/>
    <col min="15597" max="15597" width="10.42578125" customWidth="1"/>
    <col min="15599" max="15599" width="33.85546875" customWidth="1"/>
    <col min="15600" max="15600" width="2.140625" customWidth="1"/>
    <col min="15601" max="15601" width="2.28515625" customWidth="1"/>
    <col min="15602" max="15602" width="2.5703125" customWidth="1"/>
    <col min="15603" max="15603" width="12.140625" customWidth="1"/>
    <col min="15605" max="15605" width="4.140625" customWidth="1"/>
    <col min="15606" max="15606" width="8.42578125" customWidth="1"/>
    <col min="15848" max="15848" width="7.140625" customWidth="1"/>
    <col min="15850" max="15850" width="7.140625" customWidth="1"/>
    <col min="15851" max="15852" width="2.140625" customWidth="1"/>
    <col min="15853" max="15853" width="10.42578125" customWidth="1"/>
    <col min="15855" max="15855" width="33.85546875" customWidth="1"/>
    <col min="15856" max="15856" width="2.140625" customWidth="1"/>
    <col min="15857" max="15857" width="2.28515625" customWidth="1"/>
    <col min="15858" max="15858" width="2.5703125" customWidth="1"/>
    <col min="15859" max="15859" width="12.140625" customWidth="1"/>
    <col min="15861" max="15861" width="4.140625" customWidth="1"/>
    <col min="15862" max="15862" width="8.42578125" customWidth="1"/>
    <col min="16104" max="16104" width="7.140625" customWidth="1"/>
    <col min="16106" max="16106" width="7.140625" customWidth="1"/>
    <col min="16107" max="16108" width="2.140625" customWidth="1"/>
    <col min="16109" max="16109" width="10.42578125" customWidth="1"/>
    <col min="16111" max="16111" width="33.85546875" customWidth="1"/>
    <col min="16112" max="16112" width="2.140625" customWidth="1"/>
    <col min="16113" max="16113" width="2.28515625" customWidth="1"/>
    <col min="16114" max="16114" width="2.5703125" customWidth="1"/>
    <col min="16115" max="16115" width="12.140625" customWidth="1"/>
    <col min="16117" max="16117" width="4.140625" customWidth="1"/>
    <col min="16118" max="16118" width="8.42578125" customWidth="1"/>
  </cols>
  <sheetData>
    <row r="6" spans="1:12" ht="15">
      <c r="A6" s="197"/>
      <c r="B6" s="197"/>
      <c r="C6" s="197"/>
      <c r="D6" s="197"/>
      <c r="E6" s="197"/>
      <c r="F6" s="197"/>
      <c r="G6" s="197"/>
      <c r="H6" s="197"/>
      <c r="I6" s="197"/>
      <c r="J6" s="197"/>
      <c r="K6" s="197"/>
      <c r="L6" s="197"/>
    </row>
    <row r="7" spans="1:12">
      <c r="C7" s="17"/>
      <c r="D7" s="17"/>
      <c r="E7" s="17"/>
      <c r="F7" s="17"/>
      <c r="G7" s="17"/>
      <c r="H7" s="17"/>
    </row>
    <row r="8" spans="1:12" ht="15">
      <c r="A8" s="197" t="s">
        <v>33</v>
      </c>
      <c r="B8" s="197"/>
      <c r="C8" s="197"/>
      <c r="D8" s="197"/>
      <c r="E8" s="197"/>
      <c r="F8" s="197"/>
      <c r="G8" s="197"/>
      <c r="H8" s="197"/>
      <c r="I8" s="197"/>
      <c r="J8" s="197"/>
      <c r="K8" s="197"/>
      <c r="L8" s="197"/>
    </row>
    <row r="11" spans="1:12">
      <c r="A11" s="198" t="s">
        <v>34</v>
      </c>
      <c r="B11" s="198"/>
    </row>
    <row r="12" spans="1:12" ht="13.5" thickBot="1">
      <c r="C12" s="199" t="s">
        <v>35</v>
      </c>
      <c r="D12" s="200" t="s">
        <v>36</v>
      </c>
      <c r="E12" s="200" t="s">
        <v>37</v>
      </c>
      <c r="F12" s="201" t="s">
        <v>38</v>
      </c>
      <c r="G12" s="201"/>
      <c r="H12" s="201"/>
      <c r="I12" s="200" t="s">
        <v>39</v>
      </c>
      <c r="J12" s="202">
        <v>-1</v>
      </c>
      <c r="K12" s="200" t="s">
        <v>40</v>
      </c>
      <c r="L12" s="203"/>
    </row>
    <row r="13" spans="1:12">
      <c r="B13" t="s">
        <v>41</v>
      </c>
      <c r="C13" s="199"/>
      <c r="D13" s="200"/>
      <c r="E13" s="200"/>
      <c r="F13" s="30"/>
      <c r="G13" s="30"/>
      <c r="H13" s="30"/>
      <c r="I13" s="200"/>
      <c r="J13" s="202"/>
      <c r="K13" s="200"/>
      <c r="L13" s="203"/>
    </row>
    <row r="14" spans="1:12">
      <c r="C14" s="199"/>
      <c r="D14" s="200"/>
      <c r="E14" s="200"/>
      <c r="F14" s="204" t="s">
        <v>42</v>
      </c>
      <c r="G14" s="204"/>
      <c r="H14" s="204"/>
      <c r="I14" s="200"/>
      <c r="J14" s="202"/>
      <c r="K14" s="200"/>
      <c r="L14" s="203"/>
    </row>
    <row r="15" spans="1:12">
      <c r="I15" s="31"/>
    </row>
    <row r="16" spans="1:12">
      <c r="B16" s="17" t="s">
        <v>43</v>
      </c>
    </row>
    <row r="18" spans="2:15" ht="15">
      <c r="B18" s="32" t="s">
        <v>44</v>
      </c>
      <c r="C18" t="s">
        <v>45</v>
      </c>
      <c r="L18" s="33"/>
    </row>
    <row r="19" spans="2:15" ht="15">
      <c r="B19" s="32" t="s">
        <v>46</v>
      </c>
      <c r="C19" s="34" t="s">
        <v>47</v>
      </c>
      <c r="D19" s="34"/>
      <c r="E19" s="34"/>
      <c r="O19" s="35"/>
    </row>
    <row r="20" spans="2:15" ht="15">
      <c r="B20" s="32" t="s">
        <v>48</v>
      </c>
      <c r="C20" s="34" t="s">
        <v>49</v>
      </c>
      <c r="O20" s="35"/>
    </row>
    <row r="21" spans="2:15" ht="15">
      <c r="B21" s="32" t="s">
        <v>50</v>
      </c>
      <c r="C21" t="s">
        <v>51</v>
      </c>
      <c r="O21" s="35"/>
    </row>
    <row r="22" spans="2:15" ht="15">
      <c r="B22" s="32" t="s">
        <v>52</v>
      </c>
      <c r="C22" t="s">
        <v>53</v>
      </c>
      <c r="L22" s="33"/>
      <c r="O22" s="35"/>
    </row>
    <row r="23" spans="2:15" ht="15">
      <c r="B23" s="32" t="s">
        <v>54</v>
      </c>
      <c r="C23" s="34" t="s">
        <v>55</v>
      </c>
      <c r="D23" s="34"/>
      <c r="L23" s="33"/>
      <c r="O23" s="35"/>
    </row>
    <row r="24" spans="2:15">
      <c r="O24" s="35"/>
    </row>
    <row r="25" spans="2:15">
      <c r="O25" s="35"/>
    </row>
    <row r="26" spans="2:15">
      <c r="B26" s="17" t="s">
        <v>56</v>
      </c>
      <c r="O26" s="35"/>
    </row>
    <row r="27" spans="2:15">
      <c r="B27" s="17" t="s">
        <v>57</v>
      </c>
      <c r="C27" t="s">
        <v>58</v>
      </c>
      <c r="L27" s="33"/>
    </row>
    <row r="28" spans="2:15">
      <c r="B28" s="17" t="s">
        <v>59</v>
      </c>
      <c r="C28" t="s">
        <v>58</v>
      </c>
    </row>
    <row r="29" spans="2:15">
      <c r="B29" s="17" t="s">
        <v>60</v>
      </c>
      <c r="C29" t="s">
        <v>58</v>
      </c>
    </row>
    <row r="30" spans="2:15">
      <c r="B30" s="17" t="s">
        <v>61</v>
      </c>
      <c r="C30" t="s">
        <v>58</v>
      </c>
    </row>
    <row r="31" spans="2:15">
      <c r="B31" s="17" t="s">
        <v>62</v>
      </c>
      <c r="C31" t="s">
        <v>58</v>
      </c>
      <c r="D31" s="36"/>
      <c r="E31" s="36"/>
      <c r="F31" s="36"/>
      <c r="G31" s="36"/>
      <c r="H31" s="36"/>
    </row>
    <row r="32" spans="2:15">
      <c r="B32" s="17" t="s">
        <v>63</v>
      </c>
      <c r="C32" s="182" t="s">
        <v>64</v>
      </c>
      <c r="L32" s="37"/>
    </row>
    <row r="34" spans="1:12">
      <c r="B34" s="38"/>
    </row>
    <row r="36" spans="1:12" ht="13.5" thickBot="1"/>
    <row r="37" spans="1:12" ht="15.75" thickBot="1">
      <c r="C37" s="205" t="s">
        <v>65</v>
      </c>
      <c r="D37" s="206"/>
      <c r="E37" s="206"/>
      <c r="F37" s="206"/>
      <c r="G37" s="206"/>
      <c r="H37" s="206"/>
      <c r="I37" s="206"/>
      <c r="J37" s="206"/>
      <c r="K37" s="207"/>
    </row>
    <row r="44" spans="1:12" ht="14.25">
      <c r="A44" s="196"/>
      <c r="B44" s="196"/>
      <c r="C44" s="196"/>
      <c r="D44" s="196"/>
      <c r="E44" s="196"/>
      <c r="F44" s="196"/>
      <c r="G44" s="196"/>
      <c r="H44" s="196"/>
      <c r="I44" s="196"/>
      <c r="J44" s="196"/>
      <c r="K44" s="196"/>
      <c r="L44" s="196"/>
    </row>
    <row r="45" spans="1:12" ht="14.25">
      <c r="A45" s="196"/>
      <c r="B45" s="196"/>
      <c r="C45" s="196"/>
      <c r="D45" s="196"/>
      <c r="E45" s="196"/>
      <c r="F45" s="196"/>
      <c r="G45" s="196"/>
      <c r="H45" s="196"/>
      <c r="I45" s="196"/>
      <c r="J45" s="196"/>
      <c r="K45" s="196"/>
      <c r="L45" s="196"/>
    </row>
    <row r="46" spans="1:12" ht="14.25">
      <c r="A46" s="196"/>
      <c r="B46" s="196"/>
      <c r="C46" s="196"/>
      <c r="D46" s="196"/>
      <c r="E46" s="196"/>
      <c r="F46" s="196"/>
      <c r="G46" s="196"/>
      <c r="H46" s="196"/>
      <c r="I46" s="196"/>
      <c r="J46" s="196"/>
      <c r="K46" s="196"/>
      <c r="L46" s="196"/>
    </row>
  </sheetData>
  <mergeCells count="16">
    <mergeCell ref="A46:L46"/>
    <mergeCell ref="A6:L6"/>
    <mergeCell ref="A8:L8"/>
    <mergeCell ref="A11:B11"/>
    <mergeCell ref="C12:C14"/>
    <mergeCell ref="D12:D14"/>
    <mergeCell ref="E12:E14"/>
    <mergeCell ref="F12:H12"/>
    <mergeCell ref="I12:I14"/>
    <mergeCell ref="J12:J14"/>
    <mergeCell ref="K12:K14"/>
    <mergeCell ref="L12:L14"/>
    <mergeCell ref="F14:H14"/>
    <mergeCell ref="C37:K37"/>
    <mergeCell ref="A44:L44"/>
    <mergeCell ref="A45:L45"/>
  </mergeCells>
  <pageMargins left="0.51181102362204722" right="0.51181102362204722" top="0.78740157480314965" bottom="0.78740157480314965"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8BD39-4528-425D-A194-64F0E121A61E}">
  <dimension ref="A1:J78"/>
  <sheetViews>
    <sheetView topLeftCell="A56" zoomScaleNormal="100" workbookViewId="0">
      <selection activeCell="C88" sqref="C88"/>
    </sheetView>
  </sheetViews>
  <sheetFormatPr defaultRowHeight="14.25"/>
  <cols>
    <col min="1" max="1" width="8.5703125" style="9" customWidth="1"/>
    <col min="2" max="2" width="63.140625" style="9" customWidth="1"/>
    <col min="3" max="3" width="12.85546875" style="9" bestFit="1" customWidth="1"/>
    <col min="4" max="4" width="8.28515625" style="39" customWidth="1"/>
    <col min="5" max="5" width="12" style="10" customWidth="1"/>
    <col min="6" max="6" width="12" style="9" customWidth="1"/>
    <col min="7" max="10" width="12.85546875" style="9" bestFit="1" customWidth="1"/>
    <col min="11" max="12" width="10.140625" style="9" customWidth="1"/>
    <col min="13" max="252" width="9.140625" style="9"/>
    <col min="253" max="253" width="6.85546875" style="9" customWidth="1"/>
    <col min="254" max="254" width="54" style="9" customWidth="1"/>
    <col min="255" max="255" width="11.42578125" style="9" customWidth="1"/>
    <col min="256" max="256" width="9.140625" style="9"/>
    <col min="257" max="257" width="11.5703125" style="9" customWidth="1"/>
    <col min="258" max="258" width="14.28515625" style="9" bestFit="1" customWidth="1"/>
    <col min="259" max="508" width="9.140625" style="9"/>
    <col min="509" max="509" width="6.85546875" style="9" customWidth="1"/>
    <col min="510" max="510" width="54" style="9" customWidth="1"/>
    <col min="511" max="511" width="11.42578125" style="9" customWidth="1"/>
    <col min="512" max="512" width="9.140625" style="9"/>
    <col min="513" max="513" width="11.5703125" style="9" customWidth="1"/>
    <col min="514" max="514" width="14.28515625" style="9" bestFit="1" customWidth="1"/>
    <col min="515" max="764" width="9.140625" style="9"/>
    <col min="765" max="765" width="6.85546875" style="9" customWidth="1"/>
    <col min="766" max="766" width="54" style="9" customWidth="1"/>
    <col min="767" max="767" width="11.42578125" style="9" customWidth="1"/>
    <col min="768" max="768" width="9.140625" style="9"/>
    <col min="769" max="769" width="11.5703125" style="9" customWidth="1"/>
    <col min="770" max="770" width="14.28515625" style="9" bestFit="1" customWidth="1"/>
    <col min="771" max="1020" width="9.140625" style="9"/>
    <col min="1021" max="1021" width="6.85546875" style="9" customWidth="1"/>
    <col min="1022" max="1022" width="54" style="9" customWidth="1"/>
    <col min="1023" max="1023" width="11.42578125" style="9" customWidth="1"/>
    <col min="1024" max="1024" width="9.140625" style="9"/>
    <col min="1025" max="1025" width="11.5703125" style="9" customWidth="1"/>
    <col min="1026" max="1026" width="14.28515625" style="9" bestFit="1" customWidth="1"/>
    <col min="1027" max="1276" width="9.140625" style="9"/>
    <col min="1277" max="1277" width="6.85546875" style="9" customWidth="1"/>
    <col min="1278" max="1278" width="54" style="9" customWidth="1"/>
    <col min="1279" max="1279" width="11.42578125" style="9" customWidth="1"/>
    <col min="1280" max="1280" width="9.140625" style="9"/>
    <col min="1281" max="1281" width="11.5703125" style="9" customWidth="1"/>
    <col min="1282" max="1282" width="14.28515625" style="9" bestFit="1" customWidth="1"/>
    <col min="1283" max="1532" width="9.140625" style="9"/>
    <col min="1533" max="1533" width="6.85546875" style="9" customWidth="1"/>
    <col min="1534" max="1534" width="54" style="9" customWidth="1"/>
    <col min="1535" max="1535" width="11.42578125" style="9" customWidth="1"/>
    <col min="1536" max="1536" width="9.140625" style="9"/>
    <col min="1537" max="1537" width="11.5703125" style="9" customWidth="1"/>
    <col min="1538" max="1538" width="14.28515625" style="9" bestFit="1" customWidth="1"/>
    <col min="1539" max="1788" width="9.140625" style="9"/>
    <col min="1789" max="1789" width="6.85546875" style="9" customWidth="1"/>
    <col min="1790" max="1790" width="54" style="9" customWidth="1"/>
    <col min="1791" max="1791" width="11.42578125" style="9" customWidth="1"/>
    <col min="1792" max="1792" width="9.140625" style="9"/>
    <col min="1793" max="1793" width="11.5703125" style="9" customWidth="1"/>
    <col min="1794" max="1794" width="14.28515625" style="9" bestFit="1" customWidth="1"/>
    <col min="1795" max="2044" width="9.140625" style="9"/>
    <col min="2045" max="2045" width="6.85546875" style="9" customWidth="1"/>
    <col min="2046" max="2046" width="54" style="9" customWidth="1"/>
    <col min="2047" max="2047" width="11.42578125" style="9" customWidth="1"/>
    <col min="2048" max="2048" width="9.140625" style="9"/>
    <col min="2049" max="2049" width="11.5703125" style="9" customWidth="1"/>
    <col min="2050" max="2050" width="14.28515625" style="9" bestFit="1" customWidth="1"/>
    <col min="2051" max="2300" width="9.140625" style="9"/>
    <col min="2301" max="2301" width="6.85546875" style="9" customWidth="1"/>
    <col min="2302" max="2302" width="54" style="9" customWidth="1"/>
    <col min="2303" max="2303" width="11.42578125" style="9" customWidth="1"/>
    <col min="2304" max="2304" width="9.140625" style="9"/>
    <col min="2305" max="2305" width="11.5703125" style="9" customWidth="1"/>
    <col min="2306" max="2306" width="14.28515625" style="9" bestFit="1" customWidth="1"/>
    <col min="2307" max="2556" width="9.140625" style="9"/>
    <col min="2557" max="2557" width="6.85546875" style="9" customWidth="1"/>
    <col min="2558" max="2558" width="54" style="9" customWidth="1"/>
    <col min="2559" max="2559" width="11.42578125" style="9" customWidth="1"/>
    <col min="2560" max="2560" width="9.140625" style="9"/>
    <col min="2561" max="2561" width="11.5703125" style="9" customWidth="1"/>
    <col min="2562" max="2562" width="14.28515625" style="9" bestFit="1" customWidth="1"/>
    <col min="2563" max="2812" width="9.140625" style="9"/>
    <col min="2813" max="2813" width="6.85546875" style="9" customWidth="1"/>
    <col min="2814" max="2814" width="54" style="9" customWidth="1"/>
    <col min="2815" max="2815" width="11.42578125" style="9" customWidth="1"/>
    <col min="2816" max="2816" width="9.140625" style="9"/>
    <col min="2817" max="2817" width="11.5703125" style="9" customWidth="1"/>
    <col min="2818" max="2818" width="14.28515625" style="9" bestFit="1" customWidth="1"/>
    <col min="2819" max="3068" width="9.140625" style="9"/>
    <col min="3069" max="3069" width="6.85546875" style="9" customWidth="1"/>
    <col min="3070" max="3070" width="54" style="9" customWidth="1"/>
    <col min="3071" max="3071" width="11.42578125" style="9" customWidth="1"/>
    <col min="3072" max="3072" width="9.140625" style="9"/>
    <col min="3073" max="3073" width="11.5703125" style="9" customWidth="1"/>
    <col min="3074" max="3074" width="14.28515625" style="9" bestFit="1" customWidth="1"/>
    <col min="3075" max="3324" width="9.140625" style="9"/>
    <col min="3325" max="3325" width="6.85546875" style="9" customWidth="1"/>
    <col min="3326" max="3326" width="54" style="9" customWidth="1"/>
    <col min="3327" max="3327" width="11.42578125" style="9" customWidth="1"/>
    <col min="3328" max="3328" width="9.140625" style="9"/>
    <col min="3329" max="3329" width="11.5703125" style="9" customWidth="1"/>
    <col min="3330" max="3330" width="14.28515625" style="9" bestFit="1" customWidth="1"/>
    <col min="3331" max="3580" width="9.140625" style="9"/>
    <col min="3581" max="3581" width="6.85546875" style="9" customWidth="1"/>
    <col min="3582" max="3582" width="54" style="9" customWidth="1"/>
    <col min="3583" max="3583" width="11.42578125" style="9" customWidth="1"/>
    <col min="3584" max="3584" width="9.140625" style="9"/>
    <col min="3585" max="3585" width="11.5703125" style="9" customWidth="1"/>
    <col min="3586" max="3586" width="14.28515625" style="9" bestFit="1" customWidth="1"/>
    <col min="3587" max="3836" width="9.140625" style="9"/>
    <col min="3837" max="3837" width="6.85546875" style="9" customWidth="1"/>
    <col min="3838" max="3838" width="54" style="9" customWidth="1"/>
    <col min="3839" max="3839" width="11.42578125" style="9" customWidth="1"/>
    <col min="3840" max="3840" width="9.140625" style="9"/>
    <col min="3841" max="3841" width="11.5703125" style="9" customWidth="1"/>
    <col min="3842" max="3842" width="14.28515625" style="9" bestFit="1" customWidth="1"/>
    <col min="3843" max="4092" width="9.140625" style="9"/>
    <col min="4093" max="4093" width="6.85546875" style="9" customWidth="1"/>
    <col min="4094" max="4094" width="54" style="9" customWidth="1"/>
    <col min="4095" max="4095" width="11.42578125" style="9" customWidth="1"/>
    <col min="4096" max="4096" width="9.140625" style="9"/>
    <col min="4097" max="4097" width="11.5703125" style="9" customWidth="1"/>
    <col min="4098" max="4098" width="14.28515625" style="9" bestFit="1" customWidth="1"/>
    <col min="4099" max="4348" width="9.140625" style="9"/>
    <col min="4349" max="4349" width="6.85546875" style="9" customWidth="1"/>
    <col min="4350" max="4350" width="54" style="9" customWidth="1"/>
    <col min="4351" max="4351" width="11.42578125" style="9" customWidth="1"/>
    <col min="4352" max="4352" width="9.140625" style="9"/>
    <col min="4353" max="4353" width="11.5703125" style="9" customWidth="1"/>
    <col min="4354" max="4354" width="14.28515625" style="9" bestFit="1" customWidth="1"/>
    <col min="4355" max="4604" width="9.140625" style="9"/>
    <col min="4605" max="4605" width="6.85546875" style="9" customWidth="1"/>
    <col min="4606" max="4606" width="54" style="9" customWidth="1"/>
    <col min="4607" max="4607" width="11.42578125" style="9" customWidth="1"/>
    <col min="4608" max="4608" width="9.140625" style="9"/>
    <col min="4609" max="4609" width="11.5703125" style="9" customWidth="1"/>
    <col min="4610" max="4610" width="14.28515625" style="9" bestFit="1" customWidth="1"/>
    <col min="4611" max="4860" width="9.140625" style="9"/>
    <col min="4861" max="4861" width="6.85546875" style="9" customWidth="1"/>
    <col min="4862" max="4862" width="54" style="9" customWidth="1"/>
    <col min="4863" max="4863" width="11.42578125" style="9" customWidth="1"/>
    <col min="4864" max="4864" width="9.140625" style="9"/>
    <col min="4865" max="4865" width="11.5703125" style="9" customWidth="1"/>
    <col min="4866" max="4866" width="14.28515625" style="9" bestFit="1" customWidth="1"/>
    <col min="4867" max="5116" width="9.140625" style="9"/>
    <col min="5117" max="5117" width="6.85546875" style="9" customWidth="1"/>
    <col min="5118" max="5118" width="54" style="9" customWidth="1"/>
    <col min="5119" max="5119" width="11.42578125" style="9" customWidth="1"/>
    <col min="5120" max="5120" width="9.140625" style="9"/>
    <col min="5121" max="5121" width="11.5703125" style="9" customWidth="1"/>
    <col min="5122" max="5122" width="14.28515625" style="9" bestFit="1" customWidth="1"/>
    <col min="5123" max="5372" width="9.140625" style="9"/>
    <col min="5373" max="5373" width="6.85546875" style="9" customWidth="1"/>
    <col min="5374" max="5374" width="54" style="9" customWidth="1"/>
    <col min="5375" max="5375" width="11.42578125" style="9" customWidth="1"/>
    <col min="5376" max="5376" width="9.140625" style="9"/>
    <col min="5377" max="5377" width="11.5703125" style="9" customWidth="1"/>
    <col min="5378" max="5378" width="14.28515625" style="9" bestFit="1" customWidth="1"/>
    <col min="5379" max="5628" width="9.140625" style="9"/>
    <col min="5629" max="5629" width="6.85546875" style="9" customWidth="1"/>
    <col min="5630" max="5630" width="54" style="9" customWidth="1"/>
    <col min="5631" max="5631" width="11.42578125" style="9" customWidth="1"/>
    <col min="5632" max="5632" width="9.140625" style="9"/>
    <col min="5633" max="5633" width="11.5703125" style="9" customWidth="1"/>
    <col min="5634" max="5634" width="14.28515625" style="9" bestFit="1" customWidth="1"/>
    <col min="5635" max="5884" width="9.140625" style="9"/>
    <col min="5885" max="5885" width="6.85546875" style="9" customWidth="1"/>
    <col min="5886" max="5886" width="54" style="9" customWidth="1"/>
    <col min="5887" max="5887" width="11.42578125" style="9" customWidth="1"/>
    <col min="5888" max="5888" width="9.140625" style="9"/>
    <col min="5889" max="5889" width="11.5703125" style="9" customWidth="1"/>
    <col min="5890" max="5890" width="14.28515625" style="9" bestFit="1" customWidth="1"/>
    <col min="5891" max="6140" width="9.140625" style="9"/>
    <col min="6141" max="6141" width="6.85546875" style="9" customWidth="1"/>
    <col min="6142" max="6142" width="54" style="9" customWidth="1"/>
    <col min="6143" max="6143" width="11.42578125" style="9" customWidth="1"/>
    <col min="6144" max="6144" width="9.140625" style="9"/>
    <col min="6145" max="6145" width="11.5703125" style="9" customWidth="1"/>
    <col min="6146" max="6146" width="14.28515625" style="9" bestFit="1" customWidth="1"/>
    <col min="6147" max="6396" width="9.140625" style="9"/>
    <col min="6397" max="6397" width="6.85546875" style="9" customWidth="1"/>
    <col min="6398" max="6398" width="54" style="9" customWidth="1"/>
    <col min="6399" max="6399" width="11.42578125" style="9" customWidth="1"/>
    <col min="6400" max="6400" width="9.140625" style="9"/>
    <col min="6401" max="6401" width="11.5703125" style="9" customWidth="1"/>
    <col min="6402" max="6402" width="14.28515625" style="9" bestFit="1" customWidth="1"/>
    <col min="6403" max="6652" width="9.140625" style="9"/>
    <col min="6653" max="6653" width="6.85546875" style="9" customWidth="1"/>
    <col min="6654" max="6654" width="54" style="9" customWidth="1"/>
    <col min="6655" max="6655" width="11.42578125" style="9" customWidth="1"/>
    <col min="6656" max="6656" width="9.140625" style="9"/>
    <col min="6657" max="6657" width="11.5703125" style="9" customWidth="1"/>
    <col min="6658" max="6658" width="14.28515625" style="9" bestFit="1" customWidth="1"/>
    <col min="6659" max="6908" width="9.140625" style="9"/>
    <col min="6909" max="6909" width="6.85546875" style="9" customWidth="1"/>
    <col min="6910" max="6910" width="54" style="9" customWidth="1"/>
    <col min="6911" max="6911" width="11.42578125" style="9" customWidth="1"/>
    <col min="6912" max="6912" width="9.140625" style="9"/>
    <col min="6913" max="6913" width="11.5703125" style="9" customWidth="1"/>
    <col min="6914" max="6914" width="14.28515625" style="9" bestFit="1" customWidth="1"/>
    <col min="6915" max="7164" width="9.140625" style="9"/>
    <col min="7165" max="7165" width="6.85546875" style="9" customWidth="1"/>
    <col min="7166" max="7166" width="54" style="9" customWidth="1"/>
    <col min="7167" max="7167" width="11.42578125" style="9" customWidth="1"/>
    <col min="7168" max="7168" width="9.140625" style="9"/>
    <col min="7169" max="7169" width="11.5703125" style="9" customWidth="1"/>
    <col min="7170" max="7170" width="14.28515625" style="9" bestFit="1" customWidth="1"/>
    <col min="7171" max="7420" width="9.140625" style="9"/>
    <col min="7421" max="7421" width="6.85546875" style="9" customWidth="1"/>
    <col min="7422" max="7422" width="54" style="9" customWidth="1"/>
    <col min="7423" max="7423" width="11.42578125" style="9" customWidth="1"/>
    <col min="7424" max="7424" width="9.140625" style="9"/>
    <col min="7425" max="7425" width="11.5703125" style="9" customWidth="1"/>
    <col min="7426" max="7426" width="14.28515625" style="9" bestFit="1" customWidth="1"/>
    <col min="7427" max="7676" width="9.140625" style="9"/>
    <col min="7677" max="7677" width="6.85546875" style="9" customWidth="1"/>
    <col min="7678" max="7678" width="54" style="9" customWidth="1"/>
    <col min="7679" max="7679" width="11.42578125" style="9" customWidth="1"/>
    <col min="7680" max="7680" width="9.140625" style="9"/>
    <col min="7681" max="7681" width="11.5703125" style="9" customWidth="1"/>
    <col min="7682" max="7682" width="14.28515625" style="9" bestFit="1" customWidth="1"/>
    <col min="7683" max="7932" width="9.140625" style="9"/>
    <col min="7933" max="7933" width="6.85546875" style="9" customWidth="1"/>
    <col min="7934" max="7934" width="54" style="9" customWidth="1"/>
    <col min="7935" max="7935" width="11.42578125" style="9" customWidth="1"/>
    <col min="7936" max="7936" width="9.140625" style="9"/>
    <col min="7937" max="7937" width="11.5703125" style="9" customWidth="1"/>
    <col min="7938" max="7938" width="14.28515625" style="9" bestFit="1" customWidth="1"/>
    <col min="7939" max="8188" width="9.140625" style="9"/>
    <col min="8189" max="8189" width="6.85546875" style="9" customWidth="1"/>
    <col min="8190" max="8190" width="54" style="9" customWidth="1"/>
    <col min="8191" max="8191" width="11.42578125" style="9" customWidth="1"/>
    <col min="8192" max="8192" width="9.140625" style="9"/>
    <col min="8193" max="8193" width="11.5703125" style="9" customWidth="1"/>
    <col min="8194" max="8194" width="14.28515625" style="9" bestFit="1" customWidth="1"/>
    <col min="8195" max="8444" width="9.140625" style="9"/>
    <col min="8445" max="8445" width="6.85546875" style="9" customWidth="1"/>
    <col min="8446" max="8446" width="54" style="9" customWidth="1"/>
    <col min="8447" max="8447" width="11.42578125" style="9" customWidth="1"/>
    <col min="8448" max="8448" width="9.140625" style="9"/>
    <col min="8449" max="8449" width="11.5703125" style="9" customWidth="1"/>
    <col min="8450" max="8450" width="14.28515625" style="9" bestFit="1" customWidth="1"/>
    <col min="8451" max="8700" width="9.140625" style="9"/>
    <col min="8701" max="8701" width="6.85546875" style="9" customWidth="1"/>
    <col min="8702" max="8702" width="54" style="9" customWidth="1"/>
    <col min="8703" max="8703" width="11.42578125" style="9" customWidth="1"/>
    <col min="8704" max="8704" width="9.140625" style="9"/>
    <col min="8705" max="8705" width="11.5703125" style="9" customWidth="1"/>
    <col min="8706" max="8706" width="14.28515625" style="9" bestFit="1" customWidth="1"/>
    <col min="8707" max="8956" width="9.140625" style="9"/>
    <col min="8957" max="8957" width="6.85546875" style="9" customWidth="1"/>
    <col min="8958" max="8958" width="54" style="9" customWidth="1"/>
    <col min="8959" max="8959" width="11.42578125" style="9" customWidth="1"/>
    <col min="8960" max="8960" width="9.140625" style="9"/>
    <col min="8961" max="8961" width="11.5703125" style="9" customWidth="1"/>
    <col min="8962" max="8962" width="14.28515625" style="9" bestFit="1" customWidth="1"/>
    <col min="8963" max="9212" width="9.140625" style="9"/>
    <col min="9213" max="9213" width="6.85546875" style="9" customWidth="1"/>
    <col min="9214" max="9214" width="54" style="9" customWidth="1"/>
    <col min="9215" max="9215" width="11.42578125" style="9" customWidth="1"/>
    <col min="9216" max="9216" width="9.140625" style="9"/>
    <col min="9217" max="9217" width="11.5703125" style="9" customWidth="1"/>
    <col min="9218" max="9218" width="14.28515625" style="9" bestFit="1" customWidth="1"/>
    <col min="9219" max="9468" width="9.140625" style="9"/>
    <col min="9469" max="9469" width="6.85546875" style="9" customWidth="1"/>
    <col min="9470" max="9470" width="54" style="9" customWidth="1"/>
    <col min="9471" max="9471" width="11.42578125" style="9" customWidth="1"/>
    <col min="9472" max="9472" width="9.140625" style="9"/>
    <col min="9473" max="9473" width="11.5703125" style="9" customWidth="1"/>
    <col min="9474" max="9474" width="14.28515625" style="9" bestFit="1" customWidth="1"/>
    <col min="9475" max="9724" width="9.140625" style="9"/>
    <col min="9725" max="9725" width="6.85546875" style="9" customWidth="1"/>
    <col min="9726" max="9726" width="54" style="9" customWidth="1"/>
    <col min="9727" max="9727" width="11.42578125" style="9" customWidth="1"/>
    <col min="9728" max="9728" width="9.140625" style="9"/>
    <col min="9729" max="9729" width="11.5703125" style="9" customWidth="1"/>
    <col min="9730" max="9730" width="14.28515625" style="9" bestFit="1" customWidth="1"/>
    <col min="9731" max="9980" width="9.140625" style="9"/>
    <col min="9981" max="9981" width="6.85546875" style="9" customWidth="1"/>
    <col min="9982" max="9982" width="54" style="9" customWidth="1"/>
    <col min="9983" max="9983" width="11.42578125" style="9" customWidth="1"/>
    <col min="9984" max="9984" width="9.140625" style="9"/>
    <col min="9985" max="9985" width="11.5703125" style="9" customWidth="1"/>
    <col min="9986" max="9986" width="14.28515625" style="9" bestFit="1" customWidth="1"/>
    <col min="9987" max="10236" width="9.140625" style="9"/>
    <col min="10237" max="10237" width="6.85546875" style="9" customWidth="1"/>
    <col min="10238" max="10238" width="54" style="9" customWidth="1"/>
    <col min="10239" max="10239" width="11.42578125" style="9" customWidth="1"/>
    <col min="10240" max="10240" width="9.140625" style="9"/>
    <col min="10241" max="10241" width="11.5703125" style="9" customWidth="1"/>
    <col min="10242" max="10242" width="14.28515625" style="9" bestFit="1" customWidth="1"/>
    <col min="10243" max="10492" width="9.140625" style="9"/>
    <col min="10493" max="10493" width="6.85546875" style="9" customWidth="1"/>
    <col min="10494" max="10494" width="54" style="9" customWidth="1"/>
    <col min="10495" max="10495" width="11.42578125" style="9" customWidth="1"/>
    <col min="10496" max="10496" width="9.140625" style="9"/>
    <col min="10497" max="10497" width="11.5703125" style="9" customWidth="1"/>
    <col min="10498" max="10498" width="14.28515625" style="9" bestFit="1" customWidth="1"/>
    <col min="10499" max="10748" width="9.140625" style="9"/>
    <col min="10749" max="10749" width="6.85546875" style="9" customWidth="1"/>
    <col min="10750" max="10750" width="54" style="9" customWidth="1"/>
    <col min="10751" max="10751" width="11.42578125" style="9" customWidth="1"/>
    <col min="10752" max="10752" width="9.140625" style="9"/>
    <col min="10753" max="10753" width="11.5703125" style="9" customWidth="1"/>
    <col min="10754" max="10754" width="14.28515625" style="9" bestFit="1" customWidth="1"/>
    <col min="10755" max="11004" width="9.140625" style="9"/>
    <col min="11005" max="11005" width="6.85546875" style="9" customWidth="1"/>
    <col min="11006" max="11006" width="54" style="9" customWidth="1"/>
    <col min="11007" max="11007" width="11.42578125" style="9" customWidth="1"/>
    <col min="11008" max="11008" width="9.140625" style="9"/>
    <col min="11009" max="11009" width="11.5703125" style="9" customWidth="1"/>
    <col min="11010" max="11010" width="14.28515625" style="9" bestFit="1" customWidth="1"/>
    <col min="11011" max="11260" width="9.140625" style="9"/>
    <col min="11261" max="11261" width="6.85546875" style="9" customWidth="1"/>
    <col min="11262" max="11262" width="54" style="9" customWidth="1"/>
    <col min="11263" max="11263" width="11.42578125" style="9" customWidth="1"/>
    <col min="11264" max="11264" width="9.140625" style="9"/>
    <col min="11265" max="11265" width="11.5703125" style="9" customWidth="1"/>
    <col min="11266" max="11266" width="14.28515625" style="9" bestFit="1" customWidth="1"/>
    <col min="11267" max="11516" width="9.140625" style="9"/>
    <col min="11517" max="11517" width="6.85546875" style="9" customWidth="1"/>
    <col min="11518" max="11518" width="54" style="9" customWidth="1"/>
    <col min="11519" max="11519" width="11.42578125" style="9" customWidth="1"/>
    <col min="11520" max="11520" width="9.140625" style="9"/>
    <col min="11521" max="11521" width="11.5703125" style="9" customWidth="1"/>
    <col min="11522" max="11522" width="14.28515625" style="9" bestFit="1" customWidth="1"/>
    <col min="11523" max="11772" width="9.140625" style="9"/>
    <col min="11773" max="11773" width="6.85546875" style="9" customWidth="1"/>
    <col min="11774" max="11774" width="54" style="9" customWidth="1"/>
    <col min="11775" max="11775" width="11.42578125" style="9" customWidth="1"/>
    <col min="11776" max="11776" width="9.140625" style="9"/>
    <col min="11777" max="11777" width="11.5703125" style="9" customWidth="1"/>
    <col min="11778" max="11778" width="14.28515625" style="9" bestFit="1" customWidth="1"/>
    <col min="11779" max="12028" width="9.140625" style="9"/>
    <col min="12029" max="12029" width="6.85546875" style="9" customWidth="1"/>
    <col min="12030" max="12030" width="54" style="9" customWidth="1"/>
    <col min="12031" max="12031" width="11.42578125" style="9" customWidth="1"/>
    <col min="12032" max="12032" width="9.140625" style="9"/>
    <col min="12033" max="12033" width="11.5703125" style="9" customWidth="1"/>
    <col min="12034" max="12034" width="14.28515625" style="9" bestFit="1" customWidth="1"/>
    <col min="12035" max="12284" width="9.140625" style="9"/>
    <col min="12285" max="12285" width="6.85546875" style="9" customWidth="1"/>
    <col min="12286" max="12286" width="54" style="9" customWidth="1"/>
    <col min="12287" max="12287" width="11.42578125" style="9" customWidth="1"/>
    <col min="12288" max="12288" width="9.140625" style="9"/>
    <col min="12289" max="12289" width="11.5703125" style="9" customWidth="1"/>
    <col min="12290" max="12290" width="14.28515625" style="9" bestFit="1" customWidth="1"/>
    <col min="12291" max="12540" width="9.140625" style="9"/>
    <col min="12541" max="12541" width="6.85546875" style="9" customWidth="1"/>
    <col min="12542" max="12542" width="54" style="9" customWidth="1"/>
    <col min="12543" max="12543" width="11.42578125" style="9" customWidth="1"/>
    <col min="12544" max="12544" width="9.140625" style="9"/>
    <col min="12545" max="12545" width="11.5703125" style="9" customWidth="1"/>
    <col min="12546" max="12546" width="14.28515625" style="9" bestFit="1" customWidth="1"/>
    <col min="12547" max="12796" width="9.140625" style="9"/>
    <col min="12797" max="12797" width="6.85546875" style="9" customWidth="1"/>
    <col min="12798" max="12798" width="54" style="9" customWidth="1"/>
    <col min="12799" max="12799" width="11.42578125" style="9" customWidth="1"/>
    <col min="12800" max="12800" width="9.140625" style="9"/>
    <col min="12801" max="12801" width="11.5703125" style="9" customWidth="1"/>
    <col min="12802" max="12802" width="14.28515625" style="9" bestFit="1" customWidth="1"/>
    <col min="12803" max="13052" width="9.140625" style="9"/>
    <col min="13053" max="13053" width="6.85546875" style="9" customWidth="1"/>
    <col min="13054" max="13054" width="54" style="9" customWidth="1"/>
    <col min="13055" max="13055" width="11.42578125" style="9" customWidth="1"/>
    <col min="13056" max="13056" width="9.140625" style="9"/>
    <col min="13057" max="13057" width="11.5703125" style="9" customWidth="1"/>
    <col min="13058" max="13058" width="14.28515625" style="9" bestFit="1" customWidth="1"/>
    <col min="13059" max="13308" width="9.140625" style="9"/>
    <col min="13309" max="13309" width="6.85546875" style="9" customWidth="1"/>
    <col min="13310" max="13310" width="54" style="9" customWidth="1"/>
    <col min="13311" max="13311" width="11.42578125" style="9" customWidth="1"/>
    <col min="13312" max="13312" width="9.140625" style="9"/>
    <col min="13313" max="13313" width="11.5703125" style="9" customWidth="1"/>
    <col min="13314" max="13314" width="14.28515625" style="9" bestFit="1" customWidth="1"/>
    <col min="13315" max="13564" width="9.140625" style="9"/>
    <col min="13565" max="13565" width="6.85546875" style="9" customWidth="1"/>
    <col min="13566" max="13566" width="54" style="9" customWidth="1"/>
    <col min="13567" max="13567" width="11.42578125" style="9" customWidth="1"/>
    <col min="13568" max="13568" width="9.140625" style="9"/>
    <col min="13569" max="13569" width="11.5703125" style="9" customWidth="1"/>
    <col min="13570" max="13570" width="14.28515625" style="9" bestFit="1" customWidth="1"/>
    <col min="13571" max="13820" width="9.140625" style="9"/>
    <col min="13821" max="13821" width="6.85546875" style="9" customWidth="1"/>
    <col min="13822" max="13822" width="54" style="9" customWidth="1"/>
    <col min="13823" max="13823" width="11.42578125" style="9" customWidth="1"/>
    <col min="13824" max="13824" width="9.140625" style="9"/>
    <col min="13825" max="13825" width="11.5703125" style="9" customWidth="1"/>
    <col min="13826" max="13826" width="14.28515625" style="9" bestFit="1" customWidth="1"/>
    <col min="13827" max="14076" width="9.140625" style="9"/>
    <col min="14077" max="14077" width="6.85546875" style="9" customWidth="1"/>
    <col min="14078" max="14078" width="54" style="9" customWidth="1"/>
    <col min="14079" max="14079" width="11.42578125" style="9" customWidth="1"/>
    <col min="14080" max="14080" width="9.140625" style="9"/>
    <col min="14081" max="14081" width="11.5703125" style="9" customWidth="1"/>
    <col min="14082" max="14082" width="14.28515625" style="9" bestFit="1" customWidth="1"/>
    <col min="14083" max="14332" width="9.140625" style="9"/>
    <col min="14333" max="14333" width="6.85546875" style="9" customWidth="1"/>
    <col min="14334" max="14334" width="54" style="9" customWidth="1"/>
    <col min="14335" max="14335" width="11.42578125" style="9" customWidth="1"/>
    <col min="14336" max="14336" width="9.140625" style="9"/>
    <col min="14337" max="14337" width="11.5703125" style="9" customWidth="1"/>
    <col min="14338" max="14338" width="14.28515625" style="9" bestFit="1" customWidth="1"/>
    <col min="14339" max="14588" width="9.140625" style="9"/>
    <col min="14589" max="14589" width="6.85546875" style="9" customWidth="1"/>
    <col min="14590" max="14590" width="54" style="9" customWidth="1"/>
    <col min="14591" max="14591" width="11.42578125" style="9" customWidth="1"/>
    <col min="14592" max="14592" width="9.140625" style="9"/>
    <col min="14593" max="14593" width="11.5703125" style="9" customWidth="1"/>
    <col min="14594" max="14594" width="14.28515625" style="9" bestFit="1" customWidth="1"/>
    <col min="14595" max="14844" width="9.140625" style="9"/>
    <col min="14845" max="14845" width="6.85546875" style="9" customWidth="1"/>
    <col min="14846" max="14846" width="54" style="9" customWidth="1"/>
    <col min="14847" max="14847" width="11.42578125" style="9" customWidth="1"/>
    <col min="14848" max="14848" width="9.140625" style="9"/>
    <col min="14849" max="14849" width="11.5703125" style="9" customWidth="1"/>
    <col min="14850" max="14850" width="14.28515625" style="9" bestFit="1" customWidth="1"/>
    <col min="14851" max="15100" width="9.140625" style="9"/>
    <col min="15101" max="15101" width="6.85546875" style="9" customWidth="1"/>
    <col min="15102" max="15102" width="54" style="9" customWidth="1"/>
    <col min="15103" max="15103" width="11.42578125" style="9" customWidth="1"/>
    <col min="15104" max="15104" width="9.140625" style="9"/>
    <col min="15105" max="15105" width="11.5703125" style="9" customWidth="1"/>
    <col min="15106" max="15106" width="14.28515625" style="9" bestFit="1" customWidth="1"/>
    <col min="15107" max="15356" width="9.140625" style="9"/>
    <col min="15357" max="15357" width="6.85546875" style="9" customWidth="1"/>
    <col min="15358" max="15358" width="54" style="9" customWidth="1"/>
    <col min="15359" max="15359" width="11.42578125" style="9" customWidth="1"/>
    <col min="15360" max="15360" width="9.140625" style="9"/>
    <col min="15361" max="15361" width="11.5703125" style="9" customWidth="1"/>
    <col min="15362" max="15362" width="14.28515625" style="9" bestFit="1" customWidth="1"/>
    <col min="15363" max="15612" width="9.140625" style="9"/>
    <col min="15613" max="15613" width="6.85546875" style="9" customWidth="1"/>
    <col min="15614" max="15614" width="54" style="9" customWidth="1"/>
    <col min="15615" max="15615" width="11.42578125" style="9" customWidth="1"/>
    <col min="15616" max="15616" width="9.140625" style="9"/>
    <col min="15617" max="15617" width="11.5703125" style="9" customWidth="1"/>
    <col min="15618" max="15618" width="14.28515625" style="9" bestFit="1" customWidth="1"/>
    <col min="15619" max="15868" width="9.140625" style="9"/>
    <col min="15869" max="15869" width="6.85546875" style="9" customWidth="1"/>
    <col min="15870" max="15870" width="54" style="9" customWidth="1"/>
    <col min="15871" max="15871" width="11.42578125" style="9" customWidth="1"/>
    <col min="15872" max="15872" width="9.140625" style="9"/>
    <col min="15873" max="15873" width="11.5703125" style="9" customWidth="1"/>
    <col min="15874" max="15874" width="14.28515625" style="9" bestFit="1" customWidth="1"/>
    <col min="15875" max="16124" width="9.140625" style="9"/>
    <col min="16125" max="16125" width="6.85546875" style="9" customWidth="1"/>
    <col min="16126" max="16126" width="54" style="9" customWidth="1"/>
    <col min="16127" max="16127" width="11.42578125" style="9" customWidth="1"/>
    <col min="16128" max="16128" width="9.140625" style="9"/>
    <col min="16129" max="16129" width="11.5703125" style="9" customWidth="1"/>
    <col min="16130" max="16130" width="14.28515625" style="9" bestFit="1" customWidth="1"/>
    <col min="16131" max="16384" width="9.140625" style="9"/>
  </cols>
  <sheetData>
    <row r="1" spans="1:10" ht="15">
      <c r="A1" s="8"/>
      <c r="B1" s="8"/>
    </row>
    <row r="2" spans="1:10" ht="15">
      <c r="A2" s="8"/>
      <c r="B2" s="8"/>
    </row>
    <row r="3" spans="1:10" ht="15">
      <c r="A3" s="8"/>
      <c r="B3" s="8"/>
    </row>
    <row r="4" spans="1:10" ht="15">
      <c r="A4" s="8"/>
      <c r="B4" s="8"/>
    </row>
    <row r="5" spans="1:10" s="11" customFormat="1">
      <c r="A5" s="12" t="s">
        <v>9</v>
      </c>
      <c r="C5" s="9"/>
      <c r="D5" s="39"/>
      <c r="E5" s="10"/>
      <c r="F5" s="9"/>
      <c r="G5" s="9"/>
      <c r="H5" s="9"/>
      <c r="I5" s="9"/>
      <c r="J5" s="9"/>
    </row>
    <row r="6" spans="1:10" s="11" customFormat="1">
      <c r="A6" s="208" t="s">
        <v>532</v>
      </c>
      <c r="B6" s="208"/>
      <c r="C6" s="208"/>
      <c r="D6" s="208"/>
      <c r="E6" s="208"/>
      <c r="F6" s="208"/>
      <c r="G6" s="208"/>
      <c r="H6" s="136"/>
      <c r="I6" s="136"/>
      <c r="J6" s="40"/>
    </row>
    <row r="7" spans="1:10" s="11" customFormat="1" ht="15.75">
      <c r="A7" s="15" t="str">
        <f>PLANILHA!A8</f>
        <v>DATA: 02/09/2023</v>
      </c>
      <c r="C7" s="13"/>
      <c r="D7" s="39"/>
      <c r="E7" s="10"/>
      <c r="F7" s="9"/>
      <c r="G7" s="9"/>
      <c r="H7" s="9"/>
      <c r="I7" s="9"/>
      <c r="J7" s="9"/>
    </row>
    <row r="8" spans="1:10" s="11" customFormat="1" ht="15.75" customHeight="1">
      <c r="A8" s="209" t="s">
        <v>66</v>
      </c>
      <c r="B8" s="209"/>
      <c r="C8" s="209"/>
      <c r="D8" s="209"/>
      <c r="E8" s="209"/>
      <c r="F8" s="209"/>
      <c r="G8" s="209"/>
      <c r="H8" s="209"/>
      <c r="I8" s="209"/>
      <c r="J8" s="209"/>
    </row>
    <row r="9" spans="1:10" s="11" customFormat="1" ht="6.75" customHeight="1" thickBot="1">
      <c r="C9" s="20"/>
      <c r="D9" s="39"/>
      <c r="E9" s="10"/>
      <c r="F9" s="9"/>
      <c r="G9" s="9"/>
      <c r="H9" s="9"/>
      <c r="I9" s="9"/>
      <c r="J9" s="9"/>
    </row>
    <row r="10" spans="1:10" s="23" customFormat="1" ht="13.5" thickBot="1">
      <c r="A10" s="41" t="s">
        <v>0</v>
      </c>
      <c r="B10" s="42" t="s">
        <v>67</v>
      </c>
      <c r="C10" s="42" t="s">
        <v>68</v>
      </c>
      <c r="D10" s="43"/>
      <c r="E10" s="44" t="s">
        <v>69</v>
      </c>
      <c r="F10" s="44" t="s">
        <v>70</v>
      </c>
      <c r="G10" s="45" t="s">
        <v>71</v>
      </c>
      <c r="H10" s="44" t="s">
        <v>72</v>
      </c>
      <c r="I10" s="45" t="s">
        <v>659</v>
      </c>
      <c r="J10" s="44" t="s">
        <v>660</v>
      </c>
    </row>
    <row r="11" spans="1:10" s="23" customFormat="1" ht="12.75">
      <c r="A11" s="46" t="s">
        <v>662</v>
      </c>
      <c r="B11" s="47" t="s">
        <v>80</v>
      </c>
      <c r="C11" s="48">
        <f>PLANILHA!I13</f>
        <v>76525.320000000007</v>
      </c>
      <c r="D11" s="49"/>
      <c r="E11" s="50"/>
      <c r="F11" s="50"/>
      <c r="G11" s="50"/>
      <c r="H11" s="50"/>
      <c r="I11" s="50"/>
      <c r="J11" s="50"/>
    </row>
    <row r="12" spans="1:10" s="23" customFormat="1" ht="12.75">
      <c r="A12" s="52"/>
      <c r="B12" s="53"/>
      <c r="C12" s="54"/>
      <c r="D12" s="55" t="s">
        <v>73</v>
      </c>
      <c r="E12" s="56">
        <f>E13*C11</f>
        <v>12754.220000000001</v>
      </c>
      <c r="F12" s="56">
        <f>F13*$C$11</f>
        <v>12754.220000000001</v>
      </c>
      <c r="G12" s="56">
        <f t="shared" ref="G12:J12" si="0">G13*$C$11</f>
        <v>12754.220000000001</v>
      </c>
      <c r="H12" s="56">
        <f t="shared" si="0"/>
        <v>12754.220000000001</v>
      </c>
      <c r="I12" s="56">
        <f t="shared" si="0"/>
        <v>12754.220000000001</v>
      </c>
      <c r="J12" s="56">
        <f t="shared" si="0"/>
        <v>12754.220000000001</v>
      </c>
    </row>
    <row r="13" spans="1:10" s="23" customFormat="1" ht="12.75">
      <c r="A13" s="58"/>
      <c r="B13" s="59"/>
      <c r="C13" s="60"/>
      <c r="D13" s="61" t="s">
        <v>58</v>
      </c>
      <c r="E13" s="143">
        <f>1/6</f>
        <v>0.16666666666666666</v>
      </c>
      <c r="F13" s="143">
        <f t="shared" ref="F13:J13" si="1">1/6</f>
        <v>0.16666666666666666</v>
      </c>
      <c r="G13" s="143">
        <f t="shared" si="1"/>
        <v>0.16666666666666666</v>
      </c>
      <c r="H13" s="143">
        <f t="shared" si="1"/>
        <v>0.16666666666666666</v>
      </c>
      <c r="I13" s="143">
        <f t="shared" si="1"/>
        <v>0.16666666666666666</v>
      </c>
      <c r="J13" s="143">
        <f t="shared" si="1"/>
        <v>0.16666666666666666</v>
      </c>
    </row>
    <row r="14" spans="1:10" s="23" customFormat="1" ht="13.5" thickBot="1">
      <c r="A14" s="64"/>
      <c r="B14" s="65"/>
      <c r="C14" s="66"/>
      <c r="D14" s="67" t="s">
        <v>74</v>
      </c>
      <c r="E14" s="68">
        <f>E13</f>
        <v>0.16666666666666666</v>
      </c>
      <c r="F14" s="68">
        <f>F13+E14</f>
        <v>0.33333333333333331</v>
      </c>
      <c r="G14" s="69"/>
      <c r="H14" s="69"/>
      <c r="I14" s="69"/>
      <c r="J14" s="69"/>
    </row>
    <row r="15" spans="1:10" s="23" customFormat="1" ht="12.75" customHeight="1">
      <c r="A15" s="46" t="s">
        <v>5</v>
      </c>
      <c r="B15" s="47" t="str">
        <f>PLANILHA!D18</f>
        <v>REFORMA E REVITALIZAÇÃO TRAPICHE ILHA RASA</v>
      </c>
      <c r="C15" s="48">
        <f>PLANILHA!I18</f>
        <v>33220.167449426386</v>
      </c>
      <c r="D15" s="49"/>
      <c r="E15" s="50"/>
      <c r="F15" s="50"/>
      <c r="G15" s="51"/>
      <c r="H15" s="51"/>
      <c r="I15" s="51"/>
      <c r="J15" s="51"/>
    </row>
    <row r="16" spans="1:10" s="23" customFormat="1" ht="12.75" customHeight="1">
      <c r="A16" s="52"/>
      <c r="B16" s="53"/>
      <c r="C16" s="54"/>
      <c r="D16" s="55" t="s">
        <v>73</v>
      </c>
      <c r="E16" s="56">
        <f>E17*C15</f>
        <v>16610.083724713193</v>
      </c>
      <c r="F16" s="56">
        <f>F17*C15</f>
        <v>16610.083724713193</v>
      </c>
      <c r="G16" s="57"/>
      <c r="H16" s="57"/>
      <c r="I16" s="57"/>
      <c r="J16" s="57"/>
    </row>
    <row r="17" spans="1:10" s="23" customFormat="1" ht="12.75">
      <c r="A17" s="58"/>
      <c r="B17" s="59"/>
      <c r="C17" s="60"/>
      <c r="D17" s="61" t="s">
        <v>58</v>
      </c>
      <c r="E17" s="62">
        <v>0.5</v>
      </c>
      <c r="F17" s="62">
        <v>0.5</v>
      </c>
      <c r="G17" s="63"/>
      <c r="H17" s="63"/>
      <c r="I17" s="63"/>
      <c r="J17" s="63"/>
    </row>
    <row r="18" spans="1:10" s="23" customFormat="1" ht="13.5" thickBot="1">
      <c r="A18" s="64"/>
      <c r="B18" s="65"/>
      <c r="C18" s="66"/>
      <c r="D18" s="67" t="s">
        <v>74</v>
      </c>
      <c r="E18" s="68">
        <f>E17</f>
        <v>0.5</v>
      </c>
      <c r="F18" s="68">
        <f>F17+E18</f>
        <v>1</v>
      </c>
      <c r="G18" s="69"/>
      <c r="H18" s="69"/>
      <c r="I18" s="69"/>
      <c r="J18" s="69"/>
    </row>
    <row r="19" spans="1:10" s="23" customFormat="1" ht="12.75" customHeight="1">
      <c r="A19" s="46" t="s">
        <v>6</v>
      </c>
      <c r="B19" s="47" t="str">
        <f>PLANILHA!D52</f>
        <v>REFORMA E REVITALIZAÇÃO TRAPICHE CANUDAL</v>
      </c>
      <c r="C19" s="48">
        <f>PLANILHA!I52</f>
        <v>54492.864576608379</v>
      </c>
      <c r="D19" s="49"/>
      <c r="E19" s="50"/>
      <c r="F19" s="50"/>
      <c r="G19" s="144"/>
      <c r="H19" s="145"/>
      <c r="I19" s="145"/>
      <c r="J19" s="51"/>
    </row>
    <row r="20" spans="1:10" s="23" customFormat="1" ht="12.75" customHeight="1">
      <c r="A20" s="52"/>
      <c r="B20" s="53"/>
      <c r="C20" s="54"/>
      <c r="D20" s="55" t="s">
        <v>73</v>
      </c>
      <c r="E20" s="56">
        <f>E21*C19</f>
        <v>27246.43228830419</v>
      </c>
      <c r="F20" s="56">
        <f>F21*C19</f>
        <v>27246.43228830419</v>
      </c>
      <c r="G20" s="56"/>
      <c r="H20" s="140"/>
      <c r="I20" s="140"/>
      <c r="J20" s="57"/>
    </row>
    <row r="21" spans="1:10" s="23" customFormat="1" ht="12.75">
      <c r="A21" s="58"/>
      <c r="B21" s="59"/>
      <c r="C21" s="60"/>
      <c r="D21" s="61" t="s">
        <v>58</v>
      </c>
      <c r="E21" s="62">
        <v>0.5</v>
      </c>
      <c r="F21" s="62">
        <v>0.5</v>
      </c>
      <c r="G21" s="62"/>
      <c r="H21" s="141"/>
      <c r="I21" s="141"/>
      <c r="J21" s="63"/>
    </row>
    <row r="22" spans="1:10" s="23" customFormat="1" ht="13.5" thickBot="1">
      <c r="A22" s="64"/>
      <c r="B22" s="65"/>
      <c r="C22" s="66"/>
      <c r="D22" s="67" t="s">
        <v>74</v>
      </c>
      <c r="E22" s="68">
        <f>E21</f>
        <v>0.5</v>
      </c>
      <c r="F22" s="68">
        <f>F21+E22</f>
        <v>1</v>
      </c>
      <c r="G22" s="68"/>
      <c r="H22" s="142"/>
      <c r="I22" s="142"/>
      <c r="J22" s="69"/>
    </row>
    <row r="23" spans="1:10" s="23" customFormat="1" ht="12.75" customHeight="1">
      <c r="A23" s="46" t="s">
        <v>7</v>
      </c>
      <c r="B23" s="47" t="str">
        <f>PLANILHA!D95</f>
        <v>REFORMA E REVITALIZAÇÃO TRAPICHE BARBADOS</v>
      </c>
      <c r="C23" s="48">
        <f>PLANILHA!I95</f>
        <v>23643.066690722393</v>
      </c>
      <c r="D23" s="49"/>
      <c r="E23" s="50"/>
      <c r="F23" s="50"/>
      <c r="G23" s="51"/>
      <c r="H23" s="51"/>
      <c r="I23" s="51"/>
      <c r="J23" s="51"/>
    </row>
    <row r="24" spans="1:10" s="23" customFormat="1" ht="12.75" customHeight="1">
      <c r="A24" s="52"/>
      <c r="B24" s="53"/>
      <c r="C24" s="54"/>
      <c r="D24" s="55" t="s">
        <v>73</v>
      </c>
      <c r="E24" s="56">
        <f>E25*C23</f>
        <v>11821.533345361197</v>
      </c>
      <c r="F24" s="56">
        <f>F25*C23</f>
        <v>11821.533345361197</v>
      </c>
      <c r="G24" s="57"/>
      <c r="H24" s="57"/>
      <c r="I24" s="57"/>
      <c r="J24" s="57"/>
    </row>
    <row r="25" spans="1:10" s="23" customFormat="1" ht="12.75">
      <c r="A25" s="58"/>
      <c r="B25" s="59"/>
      <c r="C25" s="60"/>
      <c r="D25" s="61" t="s">
        <v>58</v>
      </c>
      <c r="E25" s="62">
        <v>0.5</v>
      </c>
      <c r="F25" s="62">
        <v>0.5</v>
      </c>
      <c r="G25" s="63"/>
      <c r="H25" s="63"/>
      <c r="I25" s="63"/>
      <c r="J25" s="63"/>
    </row>
    <row r="26" spans="1:10" s="23" customFormat="1" ht="13.5" thickBot="1">
      <c r="A26" s="64"/>
      <c r="B26" s="65"/>
      <c r="C26" s="66"/>
      <c r="D26" s="67" t="s">
        <v>74</v>
      </c>
      <c r="E26" s="68">
        <f>E25</f>
        <v>0.5</v>
      </c>
      <c r="F26" s="68">
        <f>F25+E26</f>
        <v>1</v>
      </c>
      <c r="G26" s="69"/>
      <c r="H26" s="69"/>
      <c r="I26" s="69"/>
      <c r="J26" s="69"/>
    </row>
    <row r="27" spans="1:10" s="23" customFormat="1" ht="12.75">
      <c r="A27" s="46" t="s">
        <v>76</v>
      </c>
      <c r="B27" s="47" t="str">
        <f>PLANILHA!D132</f>
        <v>REFORMA E REVITALIZAÇÃO TRAPICHE VILA FÁTIMA</v>
      </c>
      <c r="C27" s="48">
        <f>PLANILHA!I132</f>
        <v>17938.136998964401</v>
      </c>
      <c r="D27" s="49"/>
      <c r="E27" s="50"/>
      <c r="F27" s="50"/>
      <c r="G27" s="51"/>
      <c r="H27" s="51"/>
      <c r="I27" s="51"/>
      <c r="J27" s="51"/>
    </row>
    <row r="28" spans="1:10" s="23" customFormat="1" ht="12.75">
      <c r="A28" s="52"/>
      <c r="B28" s="53"/>
      <c r="C28" s="54"/>
      <c r="D28" s="55" t="s">
        <v>73</v>
      </c>
      <c r="E28" s="56">
        <f>E29*C27</f>
        <v>8969.0684994822004</v>
      </c>
      <c r="F28" s="56">
        <f>F29*C27</f>
        <v>8969.0684994822004</v>
      </c>
      <c r="G28" s="57"/>
      <c r="H28" s="57"/>
      <c r="I28" s="57"/>
      <c r="J28" s="57"/>
    </row>
    <row r="29" spans="1:10" s="23" customFormat="1" ht="12.75">
      <c r="A29" s="58"/>
      <c r="B29" s="59"/>
      <c r="C29" s="60"/>
      <c r="D29" s="61" t="s">
        <v>58</v>
      </c>
      <c r="E29" s="62">
        <v>0.5</v>
      </c>
      <c r="F29" s="62">
        <v>0.5</v>
      </c>
      <c r="G29" s="63"/>
      <c r="H29" s="63"/>
      <c r="I29" s="63"/>
      <c r="J29" s="63"/>
    </row>
    <row r="30" spans="1:10" s="23" customFormat="1" ht="13.5" thickBot="1">
      <c r="A30" s="64"/>
      <c r="B30" s="65"/>
      <c r="C30" s="66"/>
      <c r="D30" s="67" t="s">
        <v>74</v>
      </c>
      <c r="E30" s="68">
        <f>E29</f>
        <v>0.5</v>
      </c>
      <c r="F30" s="68">
        <f>F29+E30</f>
        <v>1</v>
      </c>
      <c r="G30" s="69"/>
      <c r="H30" s="69"/>
      <c r="I30" s="69"/>
      <c r="J30" s="69"/>
    </row>
    <row r="31" spans="1:10" s="23" customFormat="1" ht="12.75">
      <c r="A31" s="46" t="s">
        <v>674</v>
      </c>
      <c r="B31" s="47" t="str">
        <f>PLANILHA!D168</f>
        <v>REFORMA E REVITALIZAÇÃO TRAPICHE GUAPICUM</v>
      </c>
      <c r="C31" s="48">
        <f>PLANILHA!I168</f>
        <v>57109.447800818394</v>
      </c>
      <c r="D31" s="49"/>
      <c r="E31" s="89"/>
      <c r="F31" s="89"/>
      <c r="G31" s="50"/>
      <c r="H31" s="50"/>
      <c r="I31" s="51"/>
      <c r="J31" s="51"/>
    </row>
    <row r="32" spans="1:10" s="23" customFormat="1" ht="12.75">
      <c r="A32" s="52"/>
      <c r="B32" s="53"/>
      <c r="C32" s="54"/>
      <c r="D32" s="55" t="s">
        <v>73</v>
      </c>
      <c r="E32" s="90"/>
      <c r="F32" s="90"/>
      <c r="G32" s="56">
        <f>G33*C31</f>
        <v>28554.723900409197</v>
      </c>
      <c r="H32" s="56">
        <f>H33*C31</f>
        <v>28554.723900409197</v>
      </c>
      <c r="I32" s="57"/>
      <c r="J32" s="57"/>
    </row>
    <row r="33" spans="1:10" s="23" customFormat="1" ht="12.75">
      <c r="A33" s="58"/>
      <c r="B33" s="59"/>
      <c r="C33" s="60"/>
      <c r="D33" s="61" t="s">
        <v>58</v>
      </c>
      <c r="E33" s="62"/>
      <c r="F33" s="62"/>
      <c r="G33" s="62">
        <v>0.5</v>
      </c>
      <c r="H33" s="62">
        <v>0.5</v>
      </c>
      <c r="I33" s="63"/>
      <c r="J33" s="63"/>
    </row>
    <row r="34" spans="1:10" s="23" customFormat="1" ht="13.5" thickBot="1">
      <c r="A34" s="64"/>
      <c r="B34" s="65"/>
      <c r="C34" s="66"/>
      <c r="D34" s="67" t="s">
        <v>74</v>
      </c>
      <c r="E34" s="68"/>
      <c r="F34" s="68"/>
      <c r="G34" s="68">
        <f>G33</f>
        <v>0.5</v>
      </c>
      <c r="H34" s="68">
        <f>H33+G34</f>
        <v>1</v>
      </c>
      <c r="I34" s="69"/>
      <c r="J34" s="69"/>
    </row>
    <row r="35" spans="1:10" s="23" customFormat="1" ht="12.75">
      <c r="A35" s="46" t="s">
        <v>675</v>
      </c>
      <c r="B35" s="47" t="str">
        <f>PLANILHA!D212</f>
        <v>REFORMA E REVITALIZAÇÃO TRAPICHE PONTA DO LANÇO</v>
      </c>
      <c r="C35" s="48">
        <f>PLANILHA!I212</f>
        <v>16183.566331406406</v>
      </c>
      <c r="D35" s="49"/>
      <c r="E35" s="89"/>
      <c r="F35" s="89"/>
      <c r="G35" s="50"/>
      <c r="H35" s="50"/>
      <c r="I35" s="51"/>
      <c r="J35" s="51"/>
    </row>
    <row r="36" spans="1:10" s="23" customFormat="1" ht="12.75">
      <c r="A36" s="52"/>
      <c r="B36" s="53"/>
      <c r="C36" s="54"/>
      <c r="D36" s="55" t="s">
        <v>73</v>
      </c>
      <c r="E36" s="90"/>
      <c r="F36" s="90"/>
      <c r="G36" s="56">
        <f t="shared" ref="G36" si="2">G37*C35</f>
        <v>8091.7831657032029</v>
      </c>
      <c r="H36" s="56">
        <f t="shared" ref="H36" si="3">H37*C35</f>
        <v>8091.7831657032029</v>
      </c>
      <c r="I36" s="57"/>
      <c r="J36" s="57"/>
    </row>
    <row r="37" spans="1:10" s="23" customFormat="1" ht="12.75">
      <c r="A37" s="58"/>
      <c r="B37" s="59"/>
      <c r="C37" s="60"/>
      <c r="D37" s="61" t="s">
        <v>58</v>
      </c>
      <c r="E37" s="62"/>
      <c r="F37" s="62"/>
      <c r="G37" s="62">
        <v>0.5</v>
      </c>
      <c r="H37" s="62">
        <v>0.5</v>
      </c>
      <c r="I37" s="63"/>
      <c r="J37" s="63"/>
    </row>
    <row r="38" spans="1:10" s="23" customFormat="1" ht="13.5" thickBot="1">
      <c r="A38" s="64"/>
      <c r="B38" s="65"/>
      <c r="C38" s="66"/>
      <c r="D38" s="67" t="s">
        <v>74</v>
      </c>
      <c r="E38" s="68"/>
      <c r="F38" s="68"/>
      <c r="G38" s="68">
        <f t="shared" ref="G38" si="4">G37</f>
        <v>0.5</v>
      </c>
      <c r="H38" s="68">
        <f t="shared" ref="H38" si="5">H37+G38</f>
        <v>1</v>
      </c>
      <c r="I38" s="69"/>
      <c r="J38" s="69"/>
    </row>
    <row r="39" spans="1:10" s="23" customFormat="1" ht="12.75">
      <c r="A39" s="46" t="s">
        <v>676</v>
      </c>
      <c r="B39" s="47" t="str">
        <f>PLANILHA!D246</f>
        <v>REFORMA E REVITALIZAÇÃO TRAPICHE ALMEIDA</v>
      </c>
      <c r="C39" s="48">
        <f>PLANILHA!I246</f>
        <v>33768.010392392396</v>
      </c>
      <c r="D39" s="49"/>
      <c r="E39" s="89"/>
      <c r="F39" s="89"/>
      <c r="G39" s="50"/>
      <c r="H39" s="50"/>
      <c r="I39" s="51"/>
      <c r="J39" s="51"/>
    </row>
    <row r="40" spans="1:10" s="23" customFormat="1" ht="12.75">
      <c r="A40" s="52"/>
      <c r="B40" s="53"/>
      <c r="C40" s="54"/>
      <c r="D40" s="55" t="s">
        <v>73</v>
      </c>
      <c r="E40" s="90"/>
      <c r="F40" s="90"/>
      <c r="G40" s="56">
        <f t="shared" ref="G40" si="6">G41*C39</f>
        <v>16884.005196196198</v>
      </c>
      <c r="H40" s="56">
        <f t="shared" ref="H40" si="7">H41*C39</f>
        <v>16884.005196196198</v>
      </c>
      <c r="I40" s="57"/>
      <c r="J40" s="57"/>
    </row>
    <row r="41" spans="1:10" s="23" customFormat="1" ht="12.75">
      <c r="A41" s="58"/>
      <c r="B41" s="59"/>
      <c r="C41" s="60"/>
      <c r="D41" s="61" t="s">
        <v>58</v>
      </c>
      <c r="E41" s="62"/>
      <c r="F41" s="62"/>
      <c r="G41" s="62">
        <v>0.5</v>
      </c>
      <c r="H41" s="62">
        <v>0.5</v>
      </c>
      <c r="I41" s="63"/>
      <c r="J41" s="63"/>
    </row>
    <row r="42" spans="1:10" s="23" customFormat="1" ht="13.5" thickBot="1">
      <c r="A42" s="64"/>
      <c r="B42" s="65"/>
      <c r="C42" s="66"/>
      <c r="D42" s="67" t="s">
        <v>74</v>
      </c>
      <c r="E42" s="68"/>
      <c r="F42" s="68"/>
      <c r="G42" s="68">
        <f t="shared" ref="G42" si="8">G41</f>
        <v>0.5</v>
      </c>
      <c r="H42" s="68">
        <f t="shared" ref="H42" si="9">H41+G42</f>
        <v>1</v>
      </c>
      <c r="I42" s="69"/>
      <c r="J42" s="69"/>
    </row>
    <row r="43" spans="1:10" s="23" customFormat="1" ht="12.75">
      <c r="A43" s="46" t="s">
        <v>677</v>
      </c>
      <c r="B43" s="47" t="str">
        <f>PLANILHA!D294</f>
        <v>REFORMA E REVITALIZAÇÃO TRAPICHE MEDEIROS</v>
      </c>
      <c r="C43" s="48">
        <f>PLANILHA!I294</f>
        <v>14922.680773193404</v>
      </c>
      <c r="D43" s="49"/>
      <c r="E43" s="89"/>
      <c r="F43" s="89"/>
      <c r="G43" s="50"/>
      <c r="H43" s="50"/>
      <c r="I43" s="51"/>
      <c r="J43" s="51"/>
    </row>
    <row r="44" spans="1:10" s="23" customFormat="1" ht="12.75">
      <c r="A44" s="52"/>
      <c r="B44" s="53"/>
      <c r="C44" s="54"/>
      <c r="D44" s="55" t="s">
        <v>73</v>
      </c>
      <c r="E44" s="90"/>
      <c r="F44" s="90"/>
      <c r="G44" s="56">
        <f t="shared" ref="G44" si="10">G45*C43</f>
        <v>7461.340386596702</v>
      </c>
      <c r="H44" s="56">
        <f t="shared" ref="H44" si="11">H45*C43</f>
        <v>7461.340386596702</v>
      </c>
      <c r="I44" s="57"/>
      <c r="J44" s="57"/>
    </row>
    <row r="45" spans="1:10" s="23" customFormat="1" ht="12.75">
      <c r="A45" s="58"/>
      <c r="B45" s="59"/>
      <c r="C45" s="60"/>
      <c r="D45" s="61" t="s">
        <v>58</v>
      </c>
      <c r="E45" s="62"/>
      <c r="F45" s="62"/>
      <c r="G45" s="62">
        <v>0.5</v>
      </c>
      <c r="H45" s="62">
        <v>0.5</v>
      </c>
      <c r="I45" s="63"/>
      <c r="J45" s="63"/>
    </row>
    <row r="46" spans="1:10" s="23" customFormat="1" ht="13.5" thickBot="1">
      <c r="A46" s="64"/>
      <c r="B46" s="65"/>
      <c r="C46" s="66"/>
      <c r="D46" s="67" t="s">
        <v>74</v>
      </c>
      <c r="E46" s="68"/>
      <c r="F46" s="68"/>
      <c r="G46" s="68">
        <f t="shared" ref="G46" si="12">G45</f>
        <v>0.5</v>
      </c>
      <c r="H46" s="68">
        <f t="shared" ref="H46" si="13">H45+G46</f>
        <v>1</v>
      </c>
      <c r="I46" s="69"/>
      <c r="J46" s="69"/>
    </row>
    <row r="47" spans="1:10" s="23" customFormat="1" ht="12.75">
      <c r="A47" s="46" t="s">
        <v>678</v>
      </c>
      <c r="B47" s="47" t="str">
        <f>PLANILHA!D328</f>
        <v>REFORMA E REVITALIZAÇÃO TRAPICHE MASSARAPUÃ</v>
      </c>
      <c r="C47" s="48">
        <f>PLANILHA!I328</f>
        <v>14634.587926864802</v>
      </c>
      <c r="D47" s="49"/>
      <c r="E47" s="89"/>
      <c r="F47" s="89"/>
      <c r="G47" s="51"/>
      <c r="H47" s="51"/>
      <c r="I47" s="50"/>
      <c r="J47" s="50"/>
    </row>
    <row r="48" spans="1:10" s="23" customFormat="1" ht="12.75">
      <c r="A48" s="52"/>
      <c r="B48" s="53"/>
      <c r="C48" s="54"/>
      <c r="D48" s="55" t="s">
        <v>73</v>
      </c>
      <c r="E48" s="90"/>
      <c r="F48" s="90"/>
      <c r="G48" s="57"/>
      <c r="H48" s="57"/>
      <c r="I48" s="56">
        <f>I49*C47</f>
        <v>7317.2939634324011</v>
      </c>
      <c r="J48" s="56">
        <f>J49*C47</f>
        <v>7317.2939634324011</v>
      </c>
    </row>
    <row r="49" spans="1:10" s="23" customFormat="1" ht="12.75">
      <c r="A49" s="58"/>
      <c r="B49" s="59"/>
      <c r="C49" s="60"/>
      <c r="D49" s="61" t="s">
        <v>58</v>
      </c>
      <c r="E49" s="62"/>
      <c r="F49" s="62"/>
      <c r="G49" s="63"/>
      <c r="H49" s="63"/>
      <c r="I49" s="62">
        <v>0.5</v>
      </c>
      <c r="J49" s="62">
        <v>0.5</v>
      </c>
    </row>
    <row r="50" spans="1:10" s="23" customFormat="1" ht="13.5" thickBot="1">
      <c r="A50" s="64"/>
      <c r="B50" s="65"/>
      <c r="C50" s="66"/>
      <c r="D50" s="67" t="s">
        <v>74</v>
      </c>
      <c r="E50" s="68"/>
      <c r="F50" s="68"/>
      <c r="G50" s="69"/>
      <c r="H50" s="69"/>
      <c r="I50" s="68">
        <f>I49</f>
        <v>0.5</v>
      </c>
      <c r="J50" s="68">
        <f>J49+I50</f>
        <v>1</v>
      </c>
    </row>
    <row r="51" spans="1:10" s="23" customFormat="1" ht="12.75">
      <c r="A51" s="46" t="s">
        <v>679</v>
      </c>
      <c r="B51" s="47" t="str">
        <f>PLANILHA!D353</f>
        <v>REFORMA E REVITALIZAÇÃO TRAPICHE SEBUI</v>
      </c>
      <c r="C51" s="48">
        <f>PLANILHA!I353</f>
        <v>58392.206752988393</v>
      </c>
      <c r="D51" s="49"/>
      <c r="E51" s="89"/>
      <c r="F51" s="89"/>
      <c r="G51" s="51"/>
      <c r="H51" s="51"/>
      <c r="I51" s="50"/>
      <c r="J51" s="50"/>
    </row>
    <row r="52" spans="1:10" s="23" customFormat="1" ht="12.75">
      <c r="A52" s="52"/>
      <c r="B52" s="53"/>
      <c r="C52" s="54"/>
      <c r="D52" s="55" t="s">
        <v>73</v>
      </c>
      <c r="E52" s="90"/>
      <c r="F52" s="90"/>
      <c r="G52" s="57"/>
      <c r="H52" s="57"/>
      <c r="I52" s="56">
        <f t="shared" ref="I52" si="14">I53*C51</f>
        <v>29196.103376494197</v>
      </c>
      <c r="J52" s="56">
        <f t="shared" ref="J52" si="15">J53*C51</f>
        <v>29196.103376494197</v>
      </c>
    </row>
    <row r="53" spans="1:10" s="23" customFormat="1" ht="12.75">
      <c r="A53" s="58"/>
      <c r="B53" s="59"/>
      <c r="C53" s="60"/>
      <c r="D53" s="61" t="s">
        <v>58</v>
      </c>
      <c r="E53" s="62"/>
      <c r="F53" s="62"/>
      <c r="G53" s="63"/>
      <c r="H53" s="63"/>
      <c r="I53" s="62">
        <v>0.5</v>
      </c>
      <c r="J53" s="62">
        <v>0.5</v>
      </c>
    </row>
    <row r="54" spans="1:10" s="23" customFormat="1" ht="13.5" thickBot="1">
      <c r="A54" s="64"/>
      <c r="B54" s="65"/>
      <c r="C54" s="66"/>
      <c r="D54" s="67" t="s">
        <v>74</v>
      </c>
      <c r="E54" s="68"/>
      <c r="F54" s="68"/>
      <c r="G54" s="69"/>
      <c r="H54" s="69"/>
      <c r="I54" s="68">
        <f t="shared" ref="I54" si="16">I53</f>
        <v>0.5</v>
      </c>
      <c r="J54" s="68">
        <f t="shared" ref="J54" si="17">J53+I54</f>
        <v>1</v>
      </c>
    </row>
    <row r="55" spans="1:10" s="23" customFormat="1" ht="12.75">
      <c r="A55" s="46" t="s">
        <v>680</v>
      </c>
      <c r="B55" s="47" t="str">
        <f>PLANILHA!D392</f>
        <v>REFORMA E REVITALIZAÇÃO TRAPICHE TIBICANGA</v>
      </c>
      <c r="C55" s="48">
        <f>PLANILHA!I392</f>
        <v>22725.039773829893</v>
      </c>
      <c r="D55" s="49"/>
      <c r="E55" s="89"/>
      <c r="F55" s="89"/>
      <c r="G55" s="51"/>
      <c r="H55" s="51"/>
      <c r="I55" s="50"/>
      <c r="J55" s="50"/>
    </row>
    <row r="56" spans="1:10" s="23" customFormat="1" ht="12.75">
      <c r="A56" s="52"/>
      <c r="B56" s="53"/>
      <c r="C56" s="54"/>
      <c r="D56" s="55" t="s">
        <v>73</v>
      </c>
      <c r="E56" s="90"/>
      <c r="F56" s="90"/>
      <c r="G56" s="57"/>
      <c r="H56" s="57"/>
      <c r="I56" s="56">
        <f t="shared" ref="I56" si="18">I57*C55</f>
        <v>11362.519886914946</v>
      </c>
      <c r="J56" s="56">
        <f t="shared" ref="J56" si="19">J57*C55</f>
        <v>11362.519886914946</v>
      </c>
    </row>
    <row r="57" spans="1:10" s="23" customFormat="1" ht="12.75">
      <c r="A57" s="58"/>
      <c r="B57" s="59"/>
      <c r="C57" s="60"/>
      <c r="D57" s="61" t="s">
        <v>58</v>
      </c>
      <c r="E57" s="62"/>
      <c r="F57" s="62"/>
      <c r="G57" s="63"/>
      <c r="H57" s="63"/>
      <c r="I57" s="62">
        <v>0.5</v>
      </c>
      <c r="J57" s="62">
        <v>0.5</v>
      </c>
    </row>
    <row r="58" spans="1:10" s="23" customFormat="1" ht="13.5" thickBot="1">
      <c r="A58" s="64"/>
      <c r="B58" s="65"/>
      <c r="C58" s="66"/>
      <c r="D58" s="67" t="s">
        <v>74</v>
      </c>
      <c r="E58" s="68"/>
      <c r="F58" s="68"/>
      <c r="G58" s="69"/>
      <c r="H58" s="69"/>
      <c r="I58" s="68">
        <f t="shared" ref="I58" si="20">I57</f>
        <v>0.5</v>
      </c>
      <c r="J58" s="68">
        <f t="shared" ref="J58" si="21">J57+I58</f>
        <v>1</v>
      </c>
    </row>
    <row r="59" spans="1:10" s="23" customFormat="1" ht="12.75">
      <c r="A59" s="46" t="s">
        <v>681</v>
      </c>
      <c r="B59" s="47" t="str">
        <f>PLANILHA!D432</f>
        <v>REFORMA E REVITALIZAÇÃO TRAPICHE BARRA DO ARARAPIRA</v>
      </c>
      <c r="C59" s="48">
        <f>PLANILHA!I432</f>
        <v>29173.597550834391</v>
      </c>
      <c r="D59" s="49"/>
      <c r="E59" s="89"/>
      <c r="F59" s="89"/>
      <c r="G59" s="51"/>
      <c r="H59" s="51"/>
      <c r="I59" s="50"/>
      <c r="J59" s="50"/>
    </row>
    <row r="60" spans="1:10" s="23" customFormat="1" ht="12.75">
      <c r="A60" s="52"/>
      <c r="B60" s="53"/>
      <c r="C60" s="54"/>
      <c r="D60" s="55" t="s">
        <v>73</v>
      </c>
      <c r="E60" s="90"/>
      <c r="F60" s="90"/>
      <c r="G60" s="57"/>
      <c r="H60" s="57"/>
      <c r="I60" s="56">
        <f t="shared" ref="I60" si="22">I61*C59</f>
        <v>14586.798775417195</v>
      </c>
      <c r="J60" s="56">
        <f t="shared" ref="J60" si="23">J61*C59</f>
        <v>14586.798775417195</v>
      </c>
    </row>
    <row r="61" spans="1:10" s="23" customFormat="1" ht="12.75">
      <c r="A61" s="58"/>
      <c r="B61" s="59"/>
      <c r="C61" s="60"/>
      <c r="D61" s="61" t="s">
        <v>58</v>
      </c>
      <c r="E61" s="62"/>
      <c r="F61" s="62"/>
      <c r="G61" s="63"/>
      <c r="H61" s="63"/>
      <c r="I61" s="62">
        <v>0.5</v>
      </c>
      <c r="J61" s="62">
        <v>0.5</v>
      </c>
    </row>
    <row r="62" spans="1:10" s="23" customFormat="1" ht="13.5" thickBot="1">
      <c r="A62" s="64"/>
      <c r="B62" s="65"/>
      <c r="C62" s="66"/>
      <c r="D62" s="67" t="s">
        <v>74</v>
      </c>
      <c r="E62" s="68"/>
      <c r="F62" s="68"/>
      <c r="G62" s="69"/>
      <c r="H62" s="69"/>
      <c r="I62" s="68">
        <f t="shared" ref="I62" si="24">I61</f>
        <v>0.5</v>
      </c>
      <c r="J62" s="68">
        <f t="shared" ref="J62" si="25">J61+I62</f>
        <v>1</v>
      </c>
    </row>
    <row r="63" spans="1:10" s="23" customFormat="1" ht="12.75">
      <c r="A63" s="46" t="s">
        <v>682</v>
      </c>
      <c r="B63" s="47" t="str">
        <f>PLANILHA!D466</f>
        <v>CONSTRUÇÃO/AMPLIAÇÃO TRAPICHE COMUNIDADE SUPERAGUI</v>
      </c>
      <c r="C63" s="48">
        <f>PLANILHA!I466</f>
        <v>417927.29229323613</v>
      </c>
      <c r="D63" s="49"/>
      <c r="E63" s="50"/>
      <c r="F63" s="50"/>
      <c r="G63" s="50"/>
      <c r="H63" s="50"/>
      <c r="I63" s="50"/>
      <c r="J63" s="50"/>
    </row>
    <row r="64" spans="1:10" s="23" customFormat="1" ht="12.75">
      <c r="A64" s="52"/>
      <c r="B64" s="53"/>
      <c r="C64" s="54"/>
      <c r="D64" s="55" t="s">
        <v>73</v>
      </c>
      <c r="E64" s="56">
        <f>E65*C63</f>
        <v>125378.18768797083</v>
      </c>
      <c r="F64" s="56">
        <f>F65*C63</f>
        <v>125378.18768797083</v>
      </c>
      <c r="G64" s="56">
        <f>G65*C63</f>
        <v>41792.729229323617</v>
      </c>
      <c r="H64" s="56">
        <f>H65*C63</f>
        <v>41792.729229323617</v>
      </c>
      <c r="I64" s="56">
        <f>I65*C63</f>
        <v>41792.729229323617</v>
      </c>
      <c r="J64" s="56">
        <f>J65*C63</f>
        <v>41792.729229323617</v>
      </c>
    </row>
    <row r="65" spans="1:10" s="23" customFormat="1" ht="12.75">
      <c r="A65" s="58"/>
      <c r="B65" s="59"/>
      <c r="C65" s="60"/>
      <c r="D65" s="61" t="s">
        <v>58</v>
      </c>
      <c r="E65" s="62">
        <v>0.3</v>
      </c>
      <c r="F65" s="62">
        <v>0.3</v>
      </c>
      <c r="G65" s="62">
        <v>0.1</v>
      </c>
      <c r="H65" s="62">
        <v>0.1</v>
      </c>
      <c r="I65" s="62">
        <v>0.1</v>
      </c>
      <c r="J65" s="62">
        <v>0.1</v>
      </c>
    </row>
    <row r="66" spans="1:10" s="23" customFormat="1" ht="13.5" thickBot="1">
      <c r="A66" s="64"/>
      <c r="B66" s="65"/>
      <c r="C66" s="66"/>
      <c r="D66" s="67" t="s">
        <v>74</v>
      </c>
      <c r="E66" s="68">
        <f t="shared" ref="E66" si="26">E65</f>
        <v>0.3</v>
      </c>
      <c r="F66" s="68">
        <f t="shared" ref="F66" si="27">F65+E66</f>
        <v>0.6</v>
      </c>
      <c r="G66" s="68">
        <f t="shared" ref="G66" si="28">G65+F66</f>
        <v>0.7</v>
      </c>
      <c r="H66" s="68">
        <f t="shared" ref="H66" si="29">H65+G66</f>
        <v>0.79999999999999993</v>
      </c>
      <c r="I66" s="68">
        <f t="shared" ref="I66" si="30">I65+H66</f>
        <v>0.89999999999999991</v>
      </c>
      <c r="J66" s="68">
        <f t="shared" ref="J66" si="31">J65+I66</f>
        <v>0.99999999999999989</v>
      </c>
    </row>
    <row r="67" spans="1:10" s="23" customFormat="1" ht="12.75">
      <c r="A67" s="46" t="s">
        <v>683</v>
      </c>
      <c r="B67" s="47" t="str">
        <f>PLANILHA!D513</f>
        <v>CONSTRUÇÃO TRAPICHE TAQUANDUVA</v>
      </c>
      <c r="C67" s="48">
        <f>PLANILHA!I513</f>
        <v>340035.08152072394</v>
      </c>
      <c r="D67" s="49"/>
      <c r="E67" s="50"/>
      <c r="F67" s="50"/>
      <c r="G67" s="50"/>
      <c r="H67" s="50"/>
      <c r="I67" s="50"/>
      <c r="J67" s="50"/>
    </row>
    <row r="68" spans="1:10" s="23" customFormat="1" ht="12.75">
      <c r="A68" s="52"/>
      <c r="B68" s="53"/>
      <c r="C68" s="54"/>
      <c r="D68" s="55" t="s">
        <v>73</v>
      </c>
      <c r="E68" s="56">
        <f>E69*C67</f>
        <v>102010.52445621717</v>
      </c>
      <c r="F68" s="56">
        <f>F69*C67</f>
        <v>102010.52445621717</v>
      </c>
      <c r="G68" s="56">
        <f>G69*C67</f>
        <v>34003.508152072398</v>
      </c>
      <c r="H68" s="56">
        <f>H69*C67</f>
        <v>34003.508152072398</v>
      </c>
      <c r="I68" s="56">
        <f>I69*C67</f>
        <v>34003.508152072398</v>
      </c>
      <c r="J68" s="56">
        <f>J69*C67</f>
        <v>34003.508152072398</v>
      </c>
    </row>
    <row r="69" spans="1:10" s="23" customFormat="1" ht="12.75">
      <c r="A69" s="58"/>
      <c r="B69" s="59"/>
      <c r="C69" s="60"/>
      <c r="D69" s="61" t="s">
        <v>58</v>
      </c>
      <c r="E69" s="62">
        <v>0.3</v>
      </c>
      <c r="F69" s="62">
        <v>0.3</v>
      </c>
      <c r="G69" s="62">
        <v>0.1</v>
      </c>
      <c r="H69" s="62">
        <v>0.1</v>
      </c>
      <c r="I69" s="62">
        <v>0.1</v>
      </c>
      <c r="J69" s="62">
        <v>0.1</v>
      </c>
    </row>
    <row r="70" spans="1:10" s="23" customFormat="1" ht="13.5" thickBot="1">
      <c r="A70" s="64"/>
      <c r="B70" s="65"/>
      <c r="C70" s="66"/>
      <c r="D70" s="67" t="s">
        <v>74</v>
      </c>
      <c r="E70" s="68">
        <f t="shared" ref="E70" si="32">E69</f>
        <v>0.3</v>
      </c>
      <c r="F70" s="68">
        <f t="shared" ref="F70" si="33">F69+E70</f>
        <v>0.6</v>
      </c>
      <c r="G70" s="68">
        <f t="shared" ref="G70" si="34">G69+F70</f>
        <v>0.7</v>
      </c>
      <c r="H70" s="68">
        <f t="shared" ref="H70" si="35">H69+G70</f>
        <v>0.79999999999999993</v>
      </c>
      <c r="I70" s="68">
        <f t="shared" ref="I70" si="36">I69+H70</f>
        <v>0.89999999999999991</v>
      </c>
      <c r="J70" s="68">
        <f t="shared" ref="J70" si="37">J69+I70</f>
        <v>0.99999999999999989</v>
      </c>
    </row>
    <row r="71" spans="1:10" s="23" customFormat="1" ht="12.75">
      <c r="A71" s="46" t="s">
        <v>684</v>
      </c>
      <c r="B71" s="47" t="str">
        <f>PLANILHA!D562</f>
        <v>CONSTRUÇÃO TRAPICHE COSTÃO</v>
      </c>
      <c r="C71" s="48">
        <f>PLANILHA!I562</f>
        <v>343651.82340383605</v>
      </c>
      <c r="D71" s="49"/>
      <c r="E71" s="50"/>
      <c r="F71" s="50"/>
      <c r="G71" s="50"/>
      <c r="H71" s="50"/>
      <c r="I71" s="50"/>
      <c r="J71" s="50"/>
    </row>
    <row r="72" spans="1:10" s="23" customFormat="1" ht="12.75">
      <c r="A72" s="52"/>
      <c r="B72" s="53"/>
      <c r="C72" s="54"/>
      <c r="D72" s="55" t="s">
        <v>73</v>
      </c>
      <c r="E72" s="56">
        <f>E73*C71</f>
        <v>103095.54702115081</v>
      </c>
      <c r="F72" s="56">
        <f>F73*C71</f>
        <v>103095.54702115081</v>
      </c>
      <c r="G72" s="56">
        <f>G73*C71</f>
        <v>34365.18234038361</v>
      </c>
      <c r="H72" s="56">
        <f>H73*C71</f>
        <v>34365.18234038361</v>
      </c>
      <c r="I72" s="56">
        <f>I73*C71</f>
        <v>34365.18234038361</v>
      </c>
      <c r="J72" s="56">
        <f>J73*C71</f>
        <v>34365.18234038361</v>
      </c>
    </row>
    <row r="73" spans="1:10" s="23" customFormat="1" ht="12.75">
      <c r="A73" s="58"/>
      <c r="B73" s="59"/>
      <c r="C73" s="60"/>
      <c r="D73" s="61" t="s">
        <v>58</v>
      </c>
      <c r="E73" s="62">
        <v>0.3</v>
      </c>
      <c r="F73" s="62">
        <v>0.3</v>
      </c>
      <c r="G73" s="62">
        <v>0.1</v>
      </c>
      <c r="H73" s="62">
        <v>0.1</v>
      </c>
      <c r="I73" s="62">
        <v>0.1</v>
      </c>
      <c r="J73" s="62">
        <v>0.1</v>
      </c>
    </row>
    <row r="74" spans="1:10" s="23" customFormat="1" ht="13.5" thickBot="1">
      <c r="A74" s="64"/>
      <c r="B74" s="65"/>
      <c r="C74" s="66"/>
      <c r="D74" s="67" t="s">
        <v>74</v>
      </c>
      <c r="E74" s="68">
        <f t="shared" ref="E74" si="38">E73</f>
        <v>0.3</v>
      </c>
      <c r="F74" s="68">
        <f t="shared" ref="F74" si="39">F73+E74</f>
        <v>0.6</v>
      </c>
      <c r="G74" s="68">
        <f t="shared" ref="G74" si="40">G73+F74</f>
        <v>0.7</v>
      </c>
      <c r="H74" s="68">
        <f t="shared" ref="H74" si="41">H73+G74</f>
        <v>0.79999999999999993</v>
      </c>
      <c r="I74" s="68">
        <f t="shared" ref="I74" si="42">I73+H74</f>
        <v>0.89999999999999991</v>
      </c>
      <c r="J74" s="68">
        <f t="shared" ref="J74" si="43">J73+I74</f>
        <v>0.99999999999999989</v>
      </c>
    </row>
    <row r="75" spans="1:10" s="23" customFormat="1" ht="12.75">
      <c r="A75" s="70"/>
      <c r="B75" s="71" t="s">
        <v>686</v>
      </c>
      <c r="C75" s="72">
        <f>SUM(C11:C74)</f>
        <v>1554342.8902358457</v>
      </c>
      <c r="D75" s="73" t="s">
        <v>73</v>
      </c>
      <c r="E75" s="74">
        <f>E16+E20+E24+E12+E28+E32+E36+E40+E44+E48+E52+E56+E60+E64+E68+E72</f>
        <v>407885.5970231996</v>
      </c>
      <c r="F75" s="74">
        <f t="shared" ref="F75:J75" si="44">F16+F20+F24+F12+F28+F32+F36+F40+F44+F48+F52+F56+F60+F64+F68+F72</f>
        <v>407885.5970231996</v>
      </c>
      <c r="G75" s="74">
        <f t="shared" si="44"/>
        <v>183907.49237068492</v>
      </c>
      <c r="H75" s="74">
        <f t="shared" si="44"/>
        <v>183907.49237068492</v>
      </c>
      <c r="I75" s="74">
        <f t="shared" si="44"/>
        <v>185378.35572403838</v>
      </c>
      <c r="J75" s="74">
        <f t="shared" si="44"/>
        <v>185378.35572403838</v>
      </c>
    </row>
    <row r="76" spans="1:10" ht="15">
      <c r="A76" s="75"/>
      <c r="B76" s="76"/>
      <c r="C76" s="77"/>
      <c r="D76" s="61" t="s">
        <v>75</v>
      </c>
      <c r="E76" s="78">
        <f>E75</f>
        <v>407885.5970231996</v>
      </c>
      <c r="F76" s="79">
        <f>F75+E76</f>
        <v>815771.19404639921</v>
      </c>
      <c r="G76" s="80">
        <f>G75+F76</f>
        <v>999678.68641708419</v>
      </c>
      <c r="H76" s="80">
        <f t="shared" ref="H76:J76" si="45">H75+G76</f>
        <v>1183586.1787877691</v>
      </c>
      <c r="I76" s="80">
        <f t="shared" si="45"/>
        <v>1368964.5345118074</v>
      </c>
      <c r="J76" s="80">
        <f t="shared" si="45"/>
        <v>1554342.8902358457</v>
      </c>
    </row>
    <row r="77" spans="1:10" ht="15">
      <c r="A77" s="75"/>
      <c r="B77" s="76"/>
      <c r="C77" s="81"/>
      <c r="D77" s="61" t="s">
        <v>58</v>
      </c>
      <c r="E77" s="82">
        <f>E75/$C$75</f>
        <v>0.26241674188203717</v>
      </c>
      <c r="F77" s="82">
        <f>F75/$C$75</f>
        <v>0.26241674188203717</v>
      </c>
      <c r="G77" s="83">
        <f>G75/$C$75</f>
        <v>0.1183184827015743</v>
      </c>
      <c r="H77" s="83">
        <f t="shared" ref="H77:J77" si="46">H75/$C$75</f>
        <v>0.1183184827015743</v>
      </c>
      <c r="I77" s="83">
        <f t="shared" si="46"/>
        <v>0.11926477541638852</v>
      </c>
      <c r="J77" s="83">
        <f t="shared" si="46"/>
        <v>0.11926477541638852</v>
      </c>
    </row>
    <row r="78" spans="1:10" ht="15" thickBot="1">
      <c r="A78" s="84"/>
      <c r="B78" s="85"/>
      <c r="C78" s="85"/>
      <c r="D78" s="67" t="s">
        <v>74</v>
      </c>
      <c r="E78" s="86">
        <f>E77</f>
        <v>0.26241674188203717</v>
      </c>
      <c r="F78" s="87">
        <f>F77+E78</f>
        <v>0.52483348376407435</v>
      </c>
      <c r="G78" s="88">
        <f>G77+F78</f>
        <v>0.64315196646564865</v>
      </c>
      <c r="H78" s="88">
        <f t="shared" ref="H78:J78" si="47">H77+G78</f>
        <v>0.76147044916722295</v>
      </c>
      <c r="I78" s="88">
        <f t="shared" si="47"/>
        <v>0.88073522458361153</v>
      </c>
      <c r="J78" s="88">
        <f t="shared" si="47"/>
        <v>1</v>
      </c>
    </row>
  </sheetData>
  <mergeCells count="2">
    <mergeCell ref="A6:G6"/>
    <mergeCell ref="A8:J8"/>
  </mergeCells>
  <phoneticPr fontId="82" type="noConversion"/>
  <pageMargins left="0.51181102362204722" right="0.51181102362204722" top="0.78740157480314965" bottom="0.78740157480314965" header="0.31496062992125984" footer="0.31496062992125984"/>
  <pageSetup paperSize="9" scale="80" fitToHeight="2" orientation="landscape" r:id="rId1"/>
  <rowBreaks count="1" manualBreakCount="1">
    <brk id="46"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3B29D-B4C4-4FB1-B534-99A86832B149}">
  <sheetPr>
    <pageSetUpPr fitToPage="1"/>
  </sheetPr>
  <dimension ref="A4:I19"/>
  <sheetViews>
    <sheetView workbookViewId="0">
      <selection activeCell="E10" sqref="E10"/>
    </sheetView>
  </sheetViews>
  <sheetFormatPr defaultRowHeight="12.75"/>
  <cols>
    <col min="2" max="2" width="47.7109375" customWidth="1"/>
    <col min="3" max="3" width="17.5703125" style="139" customWidth="1"/>
    <col min="4" max="5" width="17.5703125" customWidth="1"/>
  </cols>
  <sheetData>
    <row r="4" spans="1:9" s="9" customFormat="1" ht="15">
      <c r="A4" s="8"/>
      <c r="B4" s="8"/>
      <c r="C4" s="8"/>
      <c r="E4" s="10"/>
    </row>
    <row r="5" spans="1:9" s="9" customFormat="1" ht="15">
      <c r="A5" s="8"/>
      <c r="B5" s="8"/>
      <c r="C5" s="8"/>
      <c r="E5" s="10"/>
    </row>
    <row r="6" spans="1:9" s="11" customFormat="1" ht="14.25">
      <c r="A6" s="12" t="s">
        <v>9</v>
      </c>
      <c r="D6" s="9"/>
      <c r="E6" s="10"/>
      <c r="F6" s="9"/>
      <c r="G6" s="9"/>
      <c r="H6" s="9"/>
      <c r="I6" s="9"/>
    </row>
    <row r="7" spans="1:9" s="11" customFormat="1" ht="15.75">
      <c r="A7" s="12" t="s">
        <v>532</v>
      </c>
      <c r="D7" s="13"/>
      <c r="E7" s="14"/>
      <c r="F7" s="13"/>
      <c r="G7" s="13"/>
      <c r="H7" s="13"/>
      <c r="I7" s="13"/>
    </row>
    <row r="8" spans="1:9" s="11" customFormat="1" ht="15.75">
      <c r="A8" s="15" t="s">
        <v>523</v>
      </c>
      <c r="D8" s="13"/>
      <c r="F8" s="138"/>
      <c r="G8" s="13"/>
      <c r="H8" s="13"/>
      <c r="I8" s="13"/>
    </row>
    <row r="9" spans="1:9" s="11" customFormat="1" ht="15.75">
      <c r="A9" s="15" t="str">
        <f>CRONOGRAMA!A7</f>
        <v>DATA: 02/09/2023</v>
      </c>
      <c r="D9" s="13"/>
      <c r="F9" s="13"/>
      <c r="G9" s="13"/>
      <c r="H9" s="13"/>
      <c r="I9" s="13"/>
    </row>
    <row r="10" spans="1:9" s="11" customFormat="1" ht="15.75">
      <c r="A10" s="15" t="s">
        <v>10</v>
      </c>
      <c r="B10" s="13"/>
      <c r="C10" s="13"/>
      <c r="D10" s="13"/>
      <c r="E10" s="16"/>
      <c r="F10" s="13"/>
      <c r="G10" s="137"/>
      <c r="H10" s="18"/>
      <c r="I10" s="19"/>
    </row>
    <row r="11" spans="1:9" s="11" customFormat="1" ht="15">
      <c r="D11" s="20"/>
      <c r="E11" s="21"/>
      <c r="F11" s="20"/>
      <c r="G11" s="20"/>
      <c r="H11" s="20"/>
      <c r="I11" s="20"/>
    </row>
    <row r="12" spans="1:9">
      <c r="A12" s="213" t="s">
        <v>78</v>
      </c>
      <c r="B12" s="213"/>
      <c r="C12" s="213"/>
      <c r="D12" s="213"/>
      <c r="E12" s="213"/>
      <c r="F12" s="17"/>
      <c r="G12" s="17"/>
    </row>
    <row r="13" spans="1:9">
      <c r="A13" s="148"/>
      <c r="B13" s="148"/>
      <c r="C13" s="148"/>
      <c r="D13" s="148"/>
      <c r="E13" s="148"/>
      <c r="F13" s="148"/>
      <c r="G13" s="148"/>
    </row>
    <row r="14" spans="1:9">
      <c r="A14" s="153"/>
      <c r="B14" s="153"/>
      <c r="C14" s="154" t="s">
        <v>766</v>
      </c>
      <c r="D14" s="155" t="s">
        <v>767</v>
      </c>
      <c r="E14" s="155" t="s">
        <v>768</v>
      </c>
    </row>
    <row r="15" spans="1:9" ht="25.5">
      <c r="A15" s="156">
        <v>1</v>
      </c>
      <c r="B15" s="163" t="s">
        <v>765</v>
      </c>
      <c r="C15" s="159">
        <v>673.17</v>
      </c>
      <c r="D15" s="159">
        <v>699.9</v>
      </c>
      <c r="E15" s="159">
        <v>578.73</v>
      </c>
    </row>
    <row r="16" spans="1:9">
      <c r="A16" s="156"/>
      <c r="B16" s="157"/>
      <c r="C16" s="158"/>
      <c r="D16" s="158"/>
      <c r="E16" s="158"/>
    </row>
    <row r="17" spans="1:5">
      <c r="A17" s="160"/>
      <c r="B17" s="161" t="s">
        <v>769</v>
      </c>
      <c r="C17" s="210">
        <f>(C15+D15+E15)/3</f>
        <v>650.6</v>
      </c>
      <c r="D17" s="211"/>
      <c r="E17" s="212"/>
    </row>
    <row r="18" spans="1:5">
      <c r="D18" s="139"/>
      <c r="E18" s="139"/>
    </row>
    <row r="19" spans="1:5">
      <c r="D19" s="139"/>
      <c r="E19" s="139"/>
    </row>
  </sheetData>
  <mergeCells count="2">
    <mergeCell ref="C17:E17"/>
    <mergeCell ref="A12:E12"/>
  </mergeCells>
  <hyperlinks>
    <hyperlink ref="A8" r:id="rId1" display="https://www.caixa.gov.br/Downloads/sinapi-a-partir-jul-2009-pr/SINAPI_ref_Insumos_Composicoes_PR_072021_NaoDesonerado.zip" xr:uid="{6F86EBD2-6EC6-4DB0-8377-BA29C3EF1236}"/>
  </hyperlinks>
  <pageMargins left="0.51181102362204722" right="0.51181102362204722" top="0.78740157480314965" bottom="0.78740157480314965" header="0.31496062992125984" footer="0.31496062992125984"/>
  <pageSetup paperSize="9" scale="86"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E2515-5E73-4EF8-9500-A3D05A933DCF}">
  <sheetPr>
    <pageSetUpPr fitToPage="1"/>
  </sheetPr>
  <dimension ref="A1:L32"/>
  <sheetViews>
    <sheetView topLeftCell="A27" zoomScaleNormal="100" workbookViewId="0">
      <selection activeCell="H31" sqref="A1:H31"/>
    </sheetView>
  </sheetViews>
  <sheetFormatPr defaultRowHeight="14.25"/>
  <cols>
    <col min="1" max="1" width="8.5703125" style="9" customWidth="1"/>
    <col min="2" max="2" width="14" style="9" customWidth="1"/>
    <col min="3" max="3" width="14.5703125" style="9" customWidth="1"/>
    <col min="4" max="4" width="61.28515625" style="9" customWidth="1"/>
    <col min="5" max="5" width="14.85546875" style="10" customWidth="1"/>
    <col min="6" max="8" width="14.85546875" style="9" customWidth="1"/>
    <col min="9" max="9" width="14.5703125" style="11" bestFit="1" customWidth="1"/>
    <col min="10" max="11" width="9.140625" style="9"/>
    <col min="12" max="12" width="14.5703125" style="9" bestFit="1" customWidth="1"/>
    <col min="13" max="257" width="9.140625" style="9"/>
    <col min="258" max="258" width="6.85546875" style="9" customWidth="1"/>
    <col min="259" max="259" width="54" style="9" customWidth="1"/>
    <col min="260" max="260" width="11.42578125" style="9" customWidth="1"/>
    <col min="261" max="261" width="9.140625" style="9"/>
    <col min="262" max="262" width="11.5703125" style="9" customWidth="1"/>
    <col min="263" max="263" width="14.28515625" style="9" bestFit="1" customWidth="1"/>
    <col min="264" max="513" width="9.140625" style="9"/>
    <col min="514" max="514" width="6.85546875" style="9" customWidth="1"/>
    <col min="515" max="515" width="54" style="9" customWidth="1"/>
    <col min="516" max="516" width="11.42578125" style="9" customWidth="1"/>
    <col min="517" max="517" width="9.140625" style="9"/>
    <col min="518" max="518" width="11.5703125" style="9" customWidth="1"/>
    <col min="519" max="519" width="14.28515625" style="9" bestFit="1" customWidth="1"/>
    <col min="520" max="769" width="9.140625" style="9"/>
    <col min="770" max="770" width="6.85546875" style="9" customWidth="1"/>
    <col min="771" max="771" width="54" style="9" customWidth="1"/>
    <col min="772" max="772" width="11.42578125" style="9" customWidth="1"/>
    <col min="773" max="773" width="9.140625" style="9"/>
    <col min="774" max="774" width="11.5703125" style="9" customWidth="1"/>
    <col min="775" max="775" width="14.28515625" style="9" bestFit="1" customWidth="1"/>
    <col min="776" max="1025" width="9.140625" style="9"/>
    <col min="1026" max="1026" width="6.85546875" style="9" customWidth="1"/>
    <col min="1027" max="1027" width="54" style="9" customWidth="1"/>
    <col min="1028" max="1028" width="11.42578125" style="9" customWidth="1"/>
    <col min="1029" max="1029" width="9.140625" style="9"/>
    <col min="1030" max="1030" width="11.5703125" style="9" customWidth="1"/>
    <col min="1031" max="1031" width="14.28515625" style="9" bestFit="1" customWidth="1"/>
    <col min="1032" max="1281" width="9.140625" style="9"/>
    <col min="1282" max="1282" width="6.85546875" style="9" customWidth="1"/>
    <col min="1283" max="1283" width="54" style="9" customWidth="1"/>
    <col min="1284" max="1284" width="11.42578125" style="9" customWidth="1"/>
    <col min="1285" max="1285" width="9.140625" style="9"/>
    <col min="1286" max="1286" width="11.5703125" style="9" customWidth="1"/>
    <col min="1287" max="1287" width="14.28515625" style="9" bestFit="1" customWidth="1"/>
    <col min="1288" max="1537" width="9.140625" style="9"/>
    <col min="1538" max="1538" width="6.85546875" style="9" customWidth="1"/>
    <col min="1539" max="1539" width="54" style="9" customWidth="1"/>
    <col min="1540" max="1540" width="11.42578125" style="9" customWidth="1"/>
    <col min="1541" max="1541" width="9.140625" style="9"/>
    <col min="1542" max="1542" width="11.5703125" style="9" customWidth="1"/>
    <col min="1543" max="1543" width="14.28515625" style="9" bestFit="1" customWidth="1"/>
    <col min="1544" max="1793" width="9.140625" style="9"/>
    <col min="1794" max="1794" width="6.85546875" style="9" customWidth="1"/>
    <col min="1795" max="1795" width="54" style="9" customWidth="1"/>
    <col min="1796" max="1796" width="11.42578125" style="9" customWidth="1"/>
    <col min="1797" max="1797" width="9.140625" style="9"/>
    <col min="1798" max="1798" width="11.5703125" style="9" customWidth="1"/>
    <col min="1799" max="1799" width="14.28515625" style="9" bestFit="1" customWidth="1"/>
    <col min="1800" max="2049" width="9.140625" style="9"/>
    <col min="2050" max="2050" width="6.85546875" style="9" customWidth="1"/>
    <col min="2051" max="2051" width="54" style="9" customWidth="1"/>
    <col min="2052" max="2052" width="11.42578125" style="9" customWidth="1"/>
    <col min="2053" max="2053" width="9.140625" style="9"/>
    <col min="2054" max="2054" width="11.5703125" style="9" customWidth="1"/>
    <col min="2055" max="2055" width="14.28515625" style="9" bestFit="1" customWidth="1"/>
    <col min="2056" max="2305" width="9.140625" style="9"/>
    <col min="2306" max="2306" width="6.85546875" style="9" customWidth="1"/>
    <col min="2307" max="2307" width="54" style="9" customWidth="1"/>
    <col min="2308" max="2308" width="11.42578125" style="9" customWidth="1"/>
    <col min="2309" max="2309" width="9.140625" style="9"/>
    <col min="2310" max="2310" width="11.5703125" style="9" customWidth="1"/>
    <col min="2311" max="2311" width="14.28515625" style="9" bestFit="1" customWidth="1"/>
    <col min="2312" max="2561" width="9.140625" style="9"/>
    <col min="2562" max="2562" width="6.85546875" style="9" customWidth="1"/>
    <col min="2563" max="2563" width="54" style="9" customWidth="1"/>
    <col min="2564" max="2564" width="11.42578125" style="9" customWidth="1"/>
    <col min="2565" max="2565" width="9.140625" style="9"/>
    <col min="2566" max="2566" width="11.5703125" style="9" customWidth="1"/>
    <col min="2567" max="2567" width="14.28515625" style="9" bestFit="1" customWidth="1"/>
    <col min="2568" max="2817" width="9.140625" style="9"/>
    <col min="2818" max="2818" width="6.85546875" style="9" customWidth="1"/>
    <col min="2819" max="2819" width="54" style="9" customWidth="1"/>
    <col min="2820" max="2820" width="11.42578125" style="9" customWidth="1"/>
    <col min="2821" max="2821" width="9.140625" style="9"/>
    <col min="2822" max="2822" width="11.5703125" style="9" customWidth="1"/>
    <col min="2823" max="2823" width="14.28515625" style="9" bestFit="1" customWidth="1"/>
    <col min="2824" max="3073" width="9.140625" style="9"/>
    <col min="3074" max="3074" width="6.85546875" style="9" customWidth="1"/>
    <col min="3075" max="3075" width="54" style="9" customWidth="1"/>
    <col min="3076" max="3076" width="11.42578125" style="9" customWidth="1"/>
    <col min="3077" max="3077" width="9.140625" style="9"/>
    <col min="3078" max="3078" width="11.5703125" style="9" customWidth="1"/>
    <col min="3079" max="3079" width="14.28515625" style="9" bestFit="1" customWidth="1"/>
    <col min="3080" max="3329" width="9.140625" style="9"/>
    <col min="3330" max="3330" width="6.85546875" style="9" customWidth="1"/>
    <col min="3331" max="3331" width="54" style="9" customWidth="1"/>
    <col min="3332" max="3332" width="11.42578125" style="9" customWidth="1"/>
    <col min="3333" max="3333" width="9.140625" style="9"/>
    <col min="3334" max="3334" width="11.5703125" style="9" customWidth="1"/>
    <col min="3335" max="3335" width="14.28515625" style="9" bestFit="1" customWidth="1"/>
    <col min="3336" max="3585" width="9.140625" style="9"/>
    <col min="3586" max="3586" width="6.85546875" style="9" customWidth="1"/>
    <col min="3587" max="3587" width="54" style="9" customWidth="1"/>
    <col min="3588" max="3588" width="11.42578125" style="9" customWidth="1"/>
    <col min="3589" max="3589" width="9.140625" style="9"/>
    <col min="3590" max="3590" width="11.5703125" style="9" customWidth="1"/>
    <col min="3591" max="3591" width="14.28515625" style="9" bestFit="1" customWidth="1"/>
    <col min="3592" max="3841" width="9.140625" style="9"/>
    <col min="3842" max="3842" width="6.85546875" style="9" customWidth="1"/>
    <col min="3843" max="3843" width="54" style="9" customWidth="1"/>
    <col min="3844" max="3844" width="11.42578125" style="9" customWidth="1"/>
    <col min="3845" max="3845" width="9.140625" style="9"/>
    <col min="3846" max="3846" width="11.5703125" style="9" customWidth="1"/>
    <col min="3847" max="3847" width="14.28515625" style="9" bestFit="1" customWidth="1"/>
    <col min="3848" max="4097" width="9.140625" style="9"/>
    <col min="4098" max="4098" width="6.85546875" style="9" customWidth="1"/>
    <col min="4099" max="4099" width="54" style="9" customWidth="1"/>
    <col min="4100" max="4100" width="11.42578125" style="9" customWidth="1"/>
    <col min="4101" max="4101" width="9.140625" style="9"/>
    <col min="4102" max="4102" width="11.5703125" style="9" customWidth="1"/>
    <col min="4103" max="4103" width="14.28515625" style="9" bestFit="1" customWidth="1"/>
    <col min="4104" max="4353" width="9.140625" style="9"/>
    <col min="4354" max="4354" width="6.85546875" style="9" customWidth="1"/>
    <col min="4355" max="4355" width="54" style="9" customWidth="1"/>
    <col min="4356" max="4356" width="11.42578125" style="9" customWidth="1"/>
    <col min="4357" max="4357" width="9.140625" style="9"/>
    <col min="4358" max="4358" width="11.5703125" style="9" customWidth="1"/>
    <col min="4359" max="4359" width="14.28515625" style="9" bestFit="1" customWidth="1"/>
    <col min="4360" max="4609" width="9.140625" style="9"/>
    <col min="4610" max="4610" width="6.85546875" style="9" customWidth="1"/>
    <col min="4611" max="4611" width="54" style="9" customWidth="1"/>
    <col min="4612" max="4612" width="11.42578125" style="9" customWidth="1"/>
    <col min="4613" max="4613" width="9.140625" style="9"/>
    <col min="4614" max="4614" width="11.5703125" style="9" customWidth="1"/>
    <col min="4615" max="4615" width="14.28515625" style="9" bestFit="1" customWidth="1"/>
    <col min="4616" max="4865" width="9.140625" style="9"/>
    <col min="4866" max="4866" width="6.85546875" style="9" customWidth="1"/>
    <col min="4867" max="4867" width="54" style="9" customWidth="1"/>
    <col min="4868" max="4868" width="11.42578125" style="9" customWidth="1"/>
    <col min="4869" max="4869" width="9.140625" style="9"/>
    <col min="4870" max="4870" width="11.5703125" style="9" customWidth="1"/>
    <col min="4871" max="4871" width="14.28515625" style="9" bestFit="1" customWidth="1"/>
    <col min="4872" max="5121" width="9.140625" style="9"/>
    <col min="5122" max="5122" width="6.85546875" style="9" customWidth="1"/>
    <col min="5123" max="5123" width="54" style="9" customWidth="1"/>
    <col min="5124" max="5124" width="11.42578125" style="9" customWidth="1"/>
    <col min="5125" max="5125" width="9.140625" style="9"/>
    <col min="5126" max="5126" width="11.5703125" style="9" customWidth="1"/>
    <col min="5127" max="5127" width="14.28515625" style="9" bestFit="1" customWidth="1"/>
    <col min="5128" max="5377" width="9.140625" style="9"/>
    <col min="5378" max="5378" width="6.85546875" style="9" customWidth="1"/>
    <col min="5379" max="5379" width="54" style="9" customWidth="1"/>
    <col min="5380" max="5380" width="11.42578125" style="9" customWidth="1"/>
    <col min="5381" max="5381" width="9.140625" style="9"/>
    <col min="5382" max="5382" width="11.5703125" style="9" customWidth="1"/>
    <col min="5383" max="5383" width="14.28515625" style="9" bestFit="1" customWidth="1"/>
    <col min="5384" max="5633" width="9.140625" style="9"/>
    <col min="5634" max="5634" width="6.85546875" style="9" customWidth="1"/>
    <col min="5635" max="5635" width="54" style="9" customWidth="1"/>
    <col min="5636" max="5636" width="11.42578125" style="9" customWidth="1"/>
    <col min="5637" max="5637" width="9.140625" style="9"/>
    <col min="5638" max="5638" width="11.5703125" style="9" customWidth="1"/>
    <col min="5639" max="5639" width="14.28515625" style="9" bestFit="1" customWidth="1"/>
    <col min="5640" max="5889" width="9.140625" style="9"/>
    <col min="5890" max="5890" width="6.85546875" style="9" customWidth="1"/>
    <col min="5891" max="5891" width="54" style="9" customWidth="1"/>
    <col min="5892" max="5892" width="11.42578125" style="9" customWidth="1"/>
    <col min="5893" max="5893" width="9.140625" style="9"/>
    <col min="5894" max="5894" width="11.5703125" style="9" customWidth="1"/>
    <col min="5895" max="5895" width="14.28515625" style="9" bestFit="1" customWidth="1"/>
    <col min="5896" max="6145" width="9.140625" style="9"/>
    <col min="6146" max="6146" width="6.85546875" style="9" customWidth="1"/>
    <col min="6147" max="6147" width="54" style="9" customWidth="1"/>
    <col min="6148" max="6148" width="11.42578125" style="9" customWidth="1"/>
    <col min="6149" max="6149" width="9.140625" style="9"/>
    <col min="6150" max="6150" width="11.5703125" style="9" customWidth="1"/>
    <col min="6151" max="6151" width="14.28515625" style="9" bestFit="1" customWidth="1"/>
    <col min="6152" max="6401" width="9.140625" style="9"/>
    <col min="6402" max="6402" width="6.85546875" style="9" customWidth="1"/>
    <col min="6403" max="6403" width="54" style="9" customWidth="1"/>
    <col min="6404" max="6404" width="11.42578125" style="9" customWidth="1"/>
    <col min="6405" max="6405" width="9.140625" style="9"/>
    <col min="6406" max="6406" width="11.5703125" style="9" customWidth="1"/>
    <col min="6407" max="6407" width="14.28515625" style="9" bestFit="1" customWidth="1"/>
    <col min="6408" max="6657" width="9.140625" style="9"/>
    <col min="6658" max="6658" width="6.85546875" style="9" customWidth="1"/>
    <col min="6659" max="6659" width="54" style="9" customWidth="1"/>
    <col min="6660" max="6660" width="11.42578125" style="9" customWidth="1"/>
    <col min="6661" max="6661" width="9.140625" style="9"/>
    <col min="6662" max="6662" width="11.5703125" style="9" customWidth="1"/>
    <col min="6663" max="6663" width="14.28515625" style="9" bestFit="1" customWidth="1"/>
    <col min="6664" max="6913" width="9.140625" style="9"/>
    <col min="6914" max="6914" width="6.85546875" style="9" customWidth="1"/>
    <col min="6915" max="6915" width="54" style="9" customWidth="1"/>
    <col min="6916" max="6916" width="11.42578125" style="9" customWidth="1"/>
    <col min="6917" max="6917" width="9.140625" style="9"/>
    <col min="6918" max="6918" width="11.5703125" style="9" customWidth="1"/>
    <col min="6919" max="6919" width="14.28515625" style="9" bestFit="1" customWidth="1"/>
    <col min="6920" max="7169" width="9.140625" style="9"/>
    <col min="7170" max="7170" width="6.85546875" style="9" customWidth="1"/>
    <col min="7171" max="7171" width="54" style="9" customWidth="1"/>
    <col min="7172" max="7172" width="11.42578125" style="9" customWidth="1"/>
    <col min="7173" max="7173" width="9.140625" style="9"/>
    <col min="7174" max="7174" width="11.5703125" style="9" customWidth="1"/>
    <col min="7175" max="7175" width="14.28515625" style="9" bestFit="1" customWidth="1"/>
    <col min="7176" max="7425" width="9.140625" style="9"/>
    <col min="7426" max="7426" width="6.85546875" style="9" customWidth="1"/>
    <col min="7427" max="7427" width="54" style="9" customWidth="1"/>
    <col min="7428" max="7428" width="11.42578125" style="9" customWidth="1"/>
    <col min="7429" max="7429" width="9.140625" style="9"/>
    <col min="7430" max="7430" width="11.5703125" style="9" customWidth="1"/>
    <col min="7431" max="7431" width="14.28515625" style="9" bestFit="1" customWidth="1"/>
    <col min="7432" max="7681" width="9.140625" style="9"/>
    <col min="7682" max="7682" width="6.85546875" style="9" customWidth="1"/>
    <col min="7683" max="7683" width="54" style="9" customWidth="1"/>
    <col min="7684" max="7684" width="11.42578125" style="9" customWidth="1"/>
    <col min="7685" max="7685" width="9.140625" style="9"/>
    <col min="7686" max="7686" width="11.5703125" style="9" customWidth="1"/>
    <col min="7687" max="7687" width="14.28515625" style="9" bestFit="1" customWidth="1"/>
    <col min="7688" max="7937" width="9.140625" style="9"/>
    <col min="7938" max="7938" width="6.85546875" style="9" customWidth="1"/>
    <col min="7939" max="7939" width="54" style="9" customWidth="1"/>
    <col min="7940" max="7940" width="11.42578125" style="9" customWidth="1"/>
    <col min="7941" max="7941" width="9.140625" style="9"/>
    <col min="7942" max="7942" width="11.5703125" style="9" customWidth="1"/>
    <col min="7943" max="7943" width="14.28515625" style="9" bestFit="1" customWidth="1"/>
    <col min="7944" max="8193" width="9.140625" style="9"/>
    <col min="8194" max="8194" width="6.85546875" style="9" customWidth="1"/>
    <col min="8195" max="8195" width="54" style="9" customWidth="1"/>
    <col min="8196" max="8196" width="11.42578125" style="9" customWidth="1"/>
    <col min="8197" max="8197" width="9.140625" style="9"/>
    <col min="8198" max="8198" width="11.5703125" style="9" customWidth="1"/>
    <col min="8199" max="8199" width="14.28515625" style="9" bestFit="1" customWidth="1"/>
    <col min="8200" max="8449" width="9.140625" style="9"/>
    <col min="8450" max="8450" width="6.85546875" style="9" customWidth="1"/>
    <col min="8451" max="8451" width="54" style="9" customWidth="1"/>
    <col min="8452" max="8452" width="11.42578125" style="9" customWidth="1"/>
    <col min="8453" max="8453" width="9.140625" style="9"/>
    <col min="8454" max="8454" width="11.5703125" style="9" customWidth="1"/>
    <col min="8455" max="8455" width="14.28515625" style="9" bestFit="1" customWidth="1"/>
    <col min="8456" max="8705" width="9.140625" style="9"/>
    <col min="8706" max="8706" width="6.85546875" style="9" customWidth="1"/>
    <col min="8707" max="8707" width="54" style="9" customWidth="1"/>
    <col min="8708" max="8708" width="11.42578125" style="9" customWidth="1"/>
    <col min="8709" max="8709" width="9.140625" style="9"/>
    <col min="8710" max="8710" width="11.5703125" style="9" customWidth="1"/>
    <col min="8711" max="8711" width="14.28515625" style="9" bestFit="1" customWidth="1"/>
    <col min="8712" max="8961" width="9.140625" style="9"/>
    <col min="8962" max="8962" width="6.85546875" style="9" customWidth="1"/>
    <col min="8963" max="8963" width="54" style="9" customWidth="1"/>
    <col min="8964" max="8964" width="11.42578125" style="9" customWidth="1"/>
    <col min="8965" max="8965" width="9.140625" style="9"/>
    <col min="8966" max="8966" width="11.5703125" style="9" customWidth="1"/>
    <col min="8967" max="8967" width="14.28515625" style="9" bestFit="1" customWidth="1"/>
    <col min="8968" max="9217" width="9.140625" style="9"/>
    <col min="9218" max="9218" width="6.85546875" style="9" customWidth="1"/>
    <col min="9219" max="9219" width="54" style="9" customWidth="1"/>
    <col min="9220" max="9220" width="11.42578125" style="9" customWidth="1"/>
    <col min="9221" max="9221" width="9.140625" style="9"/>
    <col min="9222" max="9222" width="11.5703125" style="9" customWidth="1"/>
    <col min="9223" max="9223" width="14.28515625" style="9" bestFit="1" customWidth="1"/>
    <col min="9224" max="9473" width="9.140625" style="9"/>
    <col min="9474" max="9474" width="6.85546875" style="9" customWidth="1"/>
    <col min="9475" max="9475" width="54" style="9" customWidth="1"/>
    <col min="9476" max="9476" width="11.42578125" style="9" customWidth="1"/>
    <col min="9477" max="9477" width="9.140625" style="9"/>
    <col min="9478" max="9478" width="11.5703125" style="9" customWidth="1"/>
    <col min="9479" max="9479" width="14.28515625" style="9" bestFit="1" customWidth="1"/>
    <col min="9480" max="9729" width="9.140625" style="9"/>
    <col min="9730" max="9730" width="6.85546875" style="9" customWidth="1"/>
    <col min="9731" max="9731" width="54" style="9" customWidth="1"/>
    <col min="9732" max="9732" width="11.42578125" style="9" customWidth="1"/>
    <col min="9733" max="9733" width="9.140625" style="9"/>
    <col min="9734" max="9734" width="11.5703125" style="9" customWidth="1"/>
    <col min="9735" max="9735" width="14.28515625" style="9" bestFit="1" customWidth="1"/>
    <col min="9736" max="9985" width="9.140625" style="9"/>
    <col min="9986" max="9986" width="6.85546875" style="9" customWidth="1"/>
    <col min="9987" max="9987" width="54" style="9" customWidth="1"/>
    <col min="9988" max="9988" width="11.42578125" style="9" customWidth="1"/>
    <col min="9989" max="9989" width="9.140625" style="9"/>
    <col min="9990" max="9990" width="11.5703125" style="9" customWidth="1"/>
    <col min="9991" max="9991" width="14.28515625" style="9" bestFit="1" customWidth="1"/>
    <col min="9992" max="10241" width="9.140625" style="9"/>
    <col min="10242" max="10242" width="6.85546875" style="9" customWidth="1"/>
    <col min="10243" max="10243" width="54" style="9" customWidth="1"/>
    <col min="10244" max="10244" width="11.42578125" style="9" customWidth="1"/>
    <col min="10245" max="10245" width="9.140625" style="9"/>
    <col min="10246" max="10246" width="11.5703125" style="9" customWidth="1"/>
    <col min="10247" max="10247" width="14.28515625" style="9" bestFit="1" customWidth="1"/>
    <col min="10248" max="10497" width="9.140625" style="9"/>
    <col min="10498" max="10498" width="6.85546875" style="9" customWidth="1"/>
    <col min="10499" max="10499" width="54" style="9" customWidth="1"/>
    <col min="10500" max="10500" width="11.42578125" style="9" customWidth="1"/>
    <col min="10501" max="10501" width="9.140625" style="9"/>
    <col min="10502" max="10502" width="11.5703125" style="9" customWidth="1"/>
    <col min="10503" max="10503" width="14.28515625" style="9" bestFit="1" customWidth="1"/>
    <col min="10504" max="10753" width="9.140625" style="9"/>
    <col min="10754" max="10754" width="6.85546875" style="9" customWidth="1"/>
    <col min="10755" max="10755" width="54" style="9" customWidth="1"/>
    <col min="10756" max="10756" width="11.42578125" style="9" customWidth="1"/>
    <col min="10757" max="10757" width="9.140625" style="9"/>
    <col min="10758" max="10758" width="11.5703125" style="9" customWidth="1"/>
    <col min="10759" max="10759" width="14.28515625" style="9" bestFit="1" customWidth="1"/>
    <col min="10760" max="11009" width="9.140625" style="9"/>
    <col min="11010" max="11010" width="6.85546875" style="9" customWidth="1"/>
    <col min="11011" max="11011" width="54" style="9" customWidth="1"/>
    <col min="11012" max="11012" width="11.42578125" style="9" customWidth="1"/>
    <col min="11013" max="11013" width="9.140625" style="9"/>
    <col min="11014" max="11014" width="11.5703125" style="9" customWidth="1"/>
    <col min="11015" max="11015" width="14.28515625" style="9" bestFit="1" customWidth="1"/>
    <col min="11016" max="11265" width="9.140625" style="9"/>
    <col min="11266" max="11266" width="6.85546875" style="9" customWidth="1"/>
    <col min="11267" max="11267" width="54" style="9" customWidth="1"/>
    <col min="11268" max="11268" width="11.42578125" style="9" customWidth="1"/>
    <col min="11269" max="11269" width="9.140625" style="9"/>
    <col min="11270" max="11270" width="11.5703125" style="9" customWidth="1"/>
    <col min="11271" max="11271" width="14.28515625" style="9" bestFit="1" customWidth="1"/>
    <col min="11272" max="11521" width="9.140625" style="9"/>
    <col min="11522" max="11522" width="6.85546875" style="9" customWidth="1"/>
    <col min="11523" max="11523" width="54" style="9" customWidth="1"/>
    <col min="11524" max="11524" width="11.42578125" style="9" customWidth="1"/>
    <col min="11525" max="11525" width="9.140625" style="9"/>
    <col min="11526" max="11526" width="11.5703125" style="9" customWidth="1"/>
    <col min="11527" max="11527" width="14.28515625" style="9" bestFit="1" customWidth="1"/>
    <col min="11528" max="11777" width="9.140625" style="9"/>
    <col min="11778" max="11778" width="6.85546875" style="9" customWidth="1"/>
    <col min="11779" max="11779" width="54" style="9" customWidth="1"/>
    <col min="11780" max="11780" width="11.42578125" style="9" customWidth="1"/>
    <col min="11781" max="11781" width="9.140625" style="9"/>
    <col min="11782" max="11782" width="11.5703125" style="9" customWidth="1"/>
    <col min="11783" max="11783" width="14.28515625" style="9" bestFit="1" customWidth="1"/>
    <col min="11784" max="12033" width="9.140625" style="9"/>
    <col min="12034" max="12034" width="6.85546875" style="9" customWidth="1"/>
    <col min="12035" max="12035" width="54" style="9" customWidth="1"/>
    <col min="12036" max="12036" width="11.42578125" style="9" customWidth="1"/>
    <col min="12037" max="12037" width="9.140625" style="9"/>
    <col min="12038" max="12038" width="11.5703125" style="9" customWidth="1"/>
    <col min="12039" max="12039" width="14.28515625" style="9" bestFit="1" customWidth="1"/>
    <col min="12040" max="12289" width="9.140625" style="9"/>
    <col min="12290" max="12290" width="6.85546875" style="9" customWidth="1"/>
    <col min="12291" max="12291" width="54" style="9" customWidth="1"/>
    <col min="12292" max="12292" width="11.42578125" style="9" customWidth="1"/>
    <col min="12293" max="12293" width="9.140625" style="9"/>
    <col min="12294" max="12294" width="11.5703125" style="9" customWidth="1"/>
    <col min="12295" max="12295" width="14.28515625" style="9" bestFit="1" customWidth="1"/>
    <col min="12296" max="12545" width="9.140625" style="9"/>
    <col min="12546" max="12546" width="6.85546875" style="9" customWidth="1"/>
    <col min="12547" max="12547" width="54" style="9" customWidth="1"/>
    <col min="12548" max="12548" width="11.42578125" style="9" customWidth="1"/>
    <col min="12549" max="12549" width="9.140625" style="9"/>
    <col min="12550" max="12550" width="11.5703125" style="9" customWidth="1"/>
    <col min="12551" max="12551" width="14.28515625" style="9" bestFit="1" customWidth="1"/>
    <col min="12552" max="12801" width="9.140625" style="9"/>
    <col min="12802" max="12802" width="6.85546875" style="9" customWidth="1"/>
    <col min="12803" max="12803" width="54" style="9" customWidth="1"/>
    <col min="12804" max="12804" width="11.42578125" style="9" customWidth="1"/>
    <col min="12805" max="12805" width="9.140625" style="9"/>
    <col min="12806" max="12806" width="11.5703125" style="9" customWidth="1"/>
    <col min="12807" max="12807" width="14.28515625" style="9" bestFit="1" customWidth="1"/>
    <col min="12808" max="13057" width="9.140625" style="9"/>
    <col min="13058" max="13058" width="6.85546875" style="9" customWidth="1"/>
    <col min="13059" max="13059" width="54" style="9" customWidth="1"/>
    <col min="13060" max="13060" width="11.42578125" style="9" customWidth="1"/>
    <col min="13061" max="13061" width="9.140625" style="9"/>
    <col min="13062" max="13062" width="11.5703125" style="9" customWidth="1"/>
    <col min="13063" max="13063" width="14.28515625" style="9" bestFit="1" customWidth="1"/>
    <col min="13064" max="13313" width="9.140625" style="9"/>
    <col min="13314" max="13314" width="6.85546875" style="9" customWidth="1"/>
    <col min="13315" max="13315" width="54" style="9" customWidth="1"/>
    <col min="13316" max="13316" width="11.42578125" style="9" customWidth="1"/>
    <col min="13317" max="13317" width="9.140625" style="9"/>
    <col min="13318" max="13318" width="11.5703125" style="9" customWidth="1"/>
    <col min="13319" max="13319" width="14.28515625" style="9" bestFit="1" customWidth="1"/>
    <col min="13320" max="13569" width="9.140625" style="9"/>
    <col min="13570" max="13570" width="6.85546875" style="9" customWidth="1"/>
    <col min="13571" max="13571" width="54" style="9" customWidth="1"/>
    <col min="13572" max="13572" width="11.42578125" style="9" customWidth="1"/>
    <col min="13573" max="13573" width="9.140625" style="9"/>
    <col min="13574" max="13574" width="11.5703125" style="9" customWidth="1"/>
    <col min="13575" max="13575" width="14.28515625" style="9" bestFit="1" customWidth="1"/>
    <col min="13576" max="13825" width="9.140625" style="9"/>
    <col min="13826" max="13826" width="6.85546875" style="9" customWidth="1"/>
    <col min="13827" max="13827" width="54" style="9" customWidth="1"/>
    <col min="13828" max="13828" width="11.42578125" style="9" customWidth="1"/>
    <col min="13829" max="13829" width="9.140625" style="9"/>
    <col min="13830" max="13830" width="11.5703125" style="9" customWidth="1"/>
    <col min="13831" max="13831" width="14.28515625" style="9" bestFit="1" customWidth="1"/>
    <col min="13832" max="14081" width="9.140625" style="9"/>
    <col min="14082" max="14082" width="6.85546875" style="9" customWidth="1"/>
    <col min="14083" max="14083" width="54" style="9" customWidth="1"/>
    <col min="14084" max="14084" width="11.42578125" style="9" customWidth="1"/>
    <col min="14085" max="14085" width="9.140625" style="9"/>
    <col min="14086" max="14086" width="11.5703125" style="9" customWidth="1"/>
    <col min="14087" max="14087" width="14.28515625" style="9" bestFit="1" customWidth="1"/>
    <col min="14088" max="14337" width="9.140625" style="9"/>
    <col min="14338" max="14338" width="6.85546875" style="9" customWidth="1"/>
    <col min="14339" max="14339" width="54" style="9" customWidth="1"/>
    <col min="14340" max="14340" width="11.42578125" style="9" customWidth="1"/>
    <col min="14341" max="14341" width="9.140625" style="9"/>
    <col min="14342" max="14342" width="11.5703125" style="9" customWidth="1"/>
    <col min="14343" max="14343" width="14.28515625" style="9" bestFit="1" customWidth="1"/>
    <col min="14344" max="14593" width="9.140625" style="9"/>
    <col min="14594" max="14594" width="6.85546875" style="9" customWidth="1"/>
    <col min="14595" max="14595" width="54" style="9" customWidth="1"/>
    <col min="14596" max="14596" width="11.42578125" style="9" customWidth="1"/>
    <col min="14597" max="14597" width="9.140625" style="9"/>
    <col min="14598" max="14598" width="11.5703125" style="9" customWidth="1"/>
    <col min="14599" max="14599" width="14.28515625" style="9" bestFit="1" customWidth="1"/>
    <col min="14600" max="14849" width="9.140625" style="9"/>
    <col min="14850" max="14850" width="6.85546875" style="9" customWidth="1"/>
    <col min="14851" max="14851" width="54" style="9" customWidth="1"/>
    <col min="14852" max="14852" width="11.42578125" style="9" customWidth="1"/>
    <col min="14853" max="14853" width="9.140625" style="9"/>
    <col min="14854" max="14854" width="11.5703125" style="9" customWidth="1"/>
    <col min="14855" max="14855" width="14.28515625" style="9" bestFit="1" customWidth="1"/>
    <col min="14856" max="15105" width="9.140625" style="9"/>
    <col min="15106" max="15106" width="6.85546875" style="9" customWidth="1"/>
    <col min="15107" max="15107" width="54" style="9" customWidth="1"/>
    <col min="15108" max="15108" width="11.42578125" style="9" customWidth="1"/>
    <col min="15109" max="15109" width="9.140625" style="9"/>
    <col min="15110" max="15110" width="11.5703125" style="9" customWidth="1"/>
    <col min="15111" max="15111" width="14.28515625" style="9" bestFit="1" customWidth="1"/>
    <col min="15112" max="15361" width="9.140625" style="9"/>
    <col min="15362" max="15362" width="6.85546875" style="9" customWidth="1"/>
    <col min="15363" max="15363" width="54" style="9" customWidth="1"/>
    <col min="15364" max="15364" width="11.42578125" style="9" customWidth="1"/>
    <col min="15365" max="15365" width="9.140625" style="9"/>
    <col min="15366" max="15366" width="11.5703125" style="9" customWidth="1"/>
    <col min="15367" max="15367" width="14.28515625" style="9" bestFit="1" customWidth="1"/>
    <col min="15368" max="15617" width="9.140625" style="9"/>
    <col min="15618" max="15618" width="6.85546875" style="9" customWidth="1"/>
    <col min="15619" max="15619" width="54" style="9" customWidth="1"/>
    <col min="15620" max="15620" width="11.42578125" style="9" customWidth="1"/>
    <col min="15621" max="15621" width="9.140625" style="9"/>
    <col min="15622" max="15622" width="11.5703125" style="9" customWidth="1"/>
    <col min="15623" max="15623" width="14.28515625" style="9" bestFit="1" customWidth="1"/>
    <col min="15624" max="15873" width="9.140625" style="9"/>
    <col min="15874" max="15874" width="6.85546875" style="9" customWidth="1"/>
    <col min="15875" max="15875" width="54" style="9" customWidth="1"/>
    <col min="15876" max="15876" width="11.42578125" style="9" customWidth="1"/>
    <col min="15877" max="15877" width="9.140625" style="9"/>
    <col min="15878" max="15878" width="11.5703125" style="9" customWidth="1"/>
    <col min="15879" max="15879" width="14.28515625" style="9" bestFit="1" customWidth="1"/>
    <col min="15880" max="16129" width="9.140625" style="9"/>
    <col min="16130" max="16130" width="6.85546875" style="9" customWidth="1"/>
    <col min="16131" max="16131" width="54" style="9" customWidth="1"/>
    <col min="16132" max="16132" width="11.42578125" style="9" customWidth="1"/>
    <col min="16133" max="16133" width="9.140625" style="9"/>
    <col min="16134" max="16134" width="11.5703125" style="9" customWidth="1"/>
    <col min="16135" max="16135" width="14.28515625" style="9" bestFit="1" customWidth="1"/>
    <col min="16136" max="16384" width="9.140625" style="9"/>
  </cols>
  <sheetData>
    <row r="1" spans="1:12" ht="15">
      <c r="A1" s="8"/>
      <c r="B1" s="8"/>
      <c r="C1" s="8"/>
    </row>
    <row r="2" spans="1:12" ht="15">
      <c r="A2" s="8"/>
      <c r="B2" s="8"/>
      <c r="C2" s="8"/>
    </row>
    <row r="3" spans="1:12" ht="15">
      <c r="A3" s="8"/>
      <c r="B3" s="8"/>
      <c r="C3" s="8"/>
    </row>
    <row r="4" spans="1:12" ht="15">
      <c r="A4" s="8"/>
      <c r="B4" s="8"/>
      <c r="C4" s="8"/>
    </row>
    <row r="5" spans="1:12" s="11" customFormat="1">
      <c r="A5" s="12" t="s">
        <v>9</v>
      </c>
      <c r="D5" s="9"/>
      <c r="E5" s="10"/>
      <c r="F5" s="9"/>
      <c r="G5" s="9"/>
      <c r="H5" s="9"/>
      <c r="J5" s="9"/>
      <c r="K5" s="9"/>
      <c r="L5" s="9"/>
    </row>
    <row r="6" spans="1:12" s="11" customFormat="1" ht="15.75">
      <c r="A6" s="12" t="str">
        <f>PLANILHA!A6</f>
        <v>OBRA: REFORMA, REVITALIZAÇÃO E CONSTRUÇÃO DE TRAPICHES NO MUNICÍPIO DE GUARAQUEÇABA</v>
      </c>
      <c r="D6" s="13"/>
      <c r="E6" s="14"/>
      <c r="F6" s="13"/>
      <c r="G6" s="13"/>
      <c r="H6" s="13"/>
      <c r="J6" s="9"/>
      <c r="K6" s="9"/>
      <c r="L6" s="9"/>
    </row>
    <row r="7" spans="1:12" s="11" customFormat="1" ht="15.75">
      <c r="A7" s="12" t="str">
        <f>PLANILHA!A7</f>
        <v>REF: SINAPI_ref_Insumos_Composicoes_PR_07/2023_NaoDesonerado</v>
      </c>
      <c r="D7" s="13"/>
      <c r="F7" s="13"/>
      <c r="G7" s="13"/>
      <c r="H7" s="13"/>
      <c r="J7" s="9"/>
      <c r="K7" s="9"/>
      <c r="L7" s="9"/>
    </row>
    <row r="8" spans="1:12" s="11" customFormat="1" ht="15.75">
      <c r="A8" s="12" t="str">
        <f>PLANILHA!A8</f>
        <v>DATA: 02/09/2023</v>
      </c>
      <c r="D8" s="13"/>
      <c r="F8" s="13"/>
      <c r="G8" s="13"/>
      <c r="H8" s="13"/>
      <c r="J8" s="9"/>
      <c r="K8" s="9"/>
      <c r="L8" s="9"/>
    </row>
    <row r="9" spans="1:12" s="11" customFormat="1" ht="15.75">
      <c r="A9" s="12" t="str">
        <f>PLANILHA!A9</f>
        <v>CALCULADO POR: ENG CIVIL CARLOS HENRIQUE SIELSKI MARQUARDT - CREA/PR 65783/D</v>
      </c>
      <c r="B9" s="13"/>
      <c r="C9" s="13"/>
      <c r="D9" s="13"/>
      <c r="F9" s="13"/>
      <c r="G9" s="17"/>
      <c r="H9" s="18"/>
      <c r="J9" s="9"/>
      <c r="K9" s="9"/>
      <c r="L9" s="9"/>
    </row>
    <row r="10" spans="1:12" s="11" customFormat="1" ht="15">
      <c r="D10" s="20"/>
      <c r="E10" s="21"/>
      <c r="F10" s="20"/>
      <c r="G10" s="20"/>
      <c r="H10" s="20"/>
      <c r="J10" s="9"/>
      <c r="K10" s="9"/>
      <c r="L10" s="9"/>
    </row>
    <row r="11" spans="1:12" s="23" customFormat="1" ht="12.75">
      <c r="A11" s="209" t="s">
        <v>771</v>
      </c>
      <c r="B11" s="209"/>
      <c r="C11" s="209"/>
      <c r="D11" s="209"/>
      <c r="E11" s="209"/>
      <c r="F11" s="209"/>
      <c r="G11" s="209"/>
      <c r="H11" s="209"/>
      <c r="I11" s="164"/>
    </row>
    <row r="12" spans="1:12" s="23" customFormat="1" ht="15.75">
      <c r="A12" s="13"/>
      <c r="B12" s="13"/>
      <c r="C12" s="13"/>
      <c r="D12" s="13"/>
      <c r="E12" s="14"/>
      <c r="F12" s="13"/>
      <c r="G12" s="13"/>
      <c r="H12" s="13"/>
      <c r="I12" s="164"/>
    </row>
    <row r="13" spans="1:12" s="23" customFormat="1" ht="25.5">
      <c r="A13" s="22" t="s">
        <v>0</v>
      </c>
      <c r="B13" s="22" t="s">
        <v>11</v>
      </c>
      <c r="C13" s="22" t="s">
        <v>4</v>
      </c>
      <c r="D13" s="22" t="s">
        <v>12</v>
      </c>
      <c r="E13" s="22" t="s">
        <v>13</v>
      </c>
      <c r="F13" s="22" t="s">
        <v>772</v>
      </c>
      <c r="G13" s="22" t="s">
        <v>15</v>
      </c>
      <c r="H13" s="22" t="s">
        <v>17</v>
      </c>
      <c r="I13" s="164"/>
    </row>
    <row r="14" spans="1:12" ht="156" customHeight="1">
      <c r="A14" s="177" t="s">
        <v>5</v>
      </c>
      <c r="B14" s="220" t="s">
        <v>774</v>
      </c>
      <c r="C14" s="221"/>
      <c r="D14" s="221"/>
      <c r="E14" s="28" t="s">
        <v>18</v>
      </c>
      <c r="F14" s="214" t="s">
        <v>791</v>
      </c>
      <c r="G14" s="215"/>
      <c r="H14" s="216"/>
    </row>
    <row r="15" spans="1:12">
      <c r="A15" s="28" t="s">
        <v>1</v>
      </c>
      <c r="B15" s="24" t="s">
        <v>775</v>
      </c>
      <c r="C15" s="24" t="s">
        <v>783</v>
      </c>
      <c r="D15" s="25" t="s">
        <v>788</v>
      </c>
      <c r="E15" s="24" t="s">
        <v>29</v>
      </c>
      <c r="F15" s="27">
        <v>0.1</v>
      </c>
      <c r="G15" s="27">
        <v>97.5</v>
      </c>
      <c r="H15" s="128">
        <f>F15*G15</f>
        <v>9.75</v>
      </c>
    </row>
    <row r="16" spans="1:12">
      <c r="A16" s="28" t="s">
        <v>793</v>
      </c>
      <c r="B16" s="24" t="s">
        <v>775</v>
      </c>
      <c r="C16" s="24" t="s">
        <v>776</v>
      </c>
      <c r="D16" s="25" t="s">
        <v>784</v>
      </c>
      <c r="E16" s="24" t="s">
        <v>29</v>
      </c>
      <c r="F16" s="27">
        <v>0.1</v>
      </c>
      <c r="G16" s="27">
        <v>289.7441</v>
      </c>
      <c r="H16" s="128">
        <f t="shared" ref="H16:H19" si="0">F16*G16</f>
        <v>28.974410000000002</v>
      </c>
    </row>
    <row r="17" spans="1:8">
      <c r="A17" s="28" t="s">
        <v>794</v>
      </c>
      <c r="B17" s="24" t="s">
        <v>775</v>
      </c>
      <c r="C17" s="24" t="s">
        <v>777</v>
      </c>
      <c r="D17" s="25" t="s">
        <v>785</v>
      </c>
      <c r="E17" s="24" t="s">
        <v>29</v>
      </c>
      <c r="F17" s="27">
        <v>0.2</v>
      </c>
      <c r="G17" s="27">
        <v>83.054599999999994</v>
      </c>
      <c r="H17" s="128">
        <f t="shared" si="0"/>
        <v>16.61092</v>
      </c>
    </row>
    <row r="18" spans="1:8">
      <c r="A18" s="28" t="s">
        <v>795</v>
      </c>
      <c r="B18" s="24" t="s">
        <v>775</v>
      </c>
      <c r="C18" s="24" t="s">
        <v>778</v>
      </c>
      <c r="D18" s="25" t="s">
        <v>786</v>
      </c>
      <c r="E18" s="24" t="s">
        <v>29</v>
      </c>
      <c r="F18" s="27">
        <v>0.2</v>
      </c>
      <c r="G18" s="27">
        <v>43.817900000000002</v>
      </c>
      <c r="H18" s="128">
        <f t="shared" si="0"/>
        <v>8.763580000000001</v>
      </c>
    </row>
    <row r="19" spans="1:8">
      <c r="A19" s="28" t="s">
        <v>796</v>
      </c>
      <c r="B19" s="24" t="s">
        <v>775</v>
      </c>
      <c r="C19" s="24" t="s">
        <v>779</v>
      </c>
      <c r="D19" s="25" t="s">
        <v>787</v>
      </c>
      <c r="E19" s="24" t="s">
        <v>29</v>
      </c>
      <c r="F19" s="27">
        <v>0.1</v>
      </c>
      <c r="G19" s="27">
        <v>429.50409999999999</v>
      </c>
      <c r="H19" s="128">
        <f t="shared" si="0"/>
        <v>42.950410000000005</v>
      </c>
    </row>
    <row r="20" spans="1:8">
      <c r="A20" s="217" t="s">
        <v>773</v>
      </c>
      <c r="B20" s="217"/>
      <c r="C20" s="217"/>
      <c r="D20" s="217"/>
      <c r="E20" s="166"/>
      <c r="F20" s="165"/>
      <c r="G20" s="167"/>
      <c r="H20" s="168">
        <f>SUM(H15:H19)</f>
        <v>107.04932000000001</v>
      </c>
    </row>
    <row r="21" spans="1:8">
      <c r="A21" s="171"/>
      <c r="B21" s="172"/>
      <c r="C21" s="172"/>
      <c r="D21" s="172"/>
      <c r="E21" s="173"/>
      <c r="F21" s="172"/>
      <c r="G21" s="172"/>
      <c r="H21" s="174"/>
    </row>
    <row r="22" spans="1:8" ht="53.25" customHeight="1">
      <c r="A22" s="177" t="s">
        <v>6</v>
      </c>
      <c r="B22" s="218" t="s">
        <v>790</v>
      </c>
      <c r="C22" s="219"/>
      <c r="D22" s="219"/>
      <c r="E22" s="170" t="s">
        <v>538</v>
      </c>
      <c r="F22" s="214" t="s">
        <v>792</v>
      </c>
      <c r="G22" s="215"/>
      <c r="H22" s="216"/>
    </row>
    <row r="23" spans="1:8">
      <c r="A23" s="28" t="s">
        <v>32</v>
      </c>
      <c r="B23" s="24" t="s">
        <v>775</v>
      </c>
      <c r="C23" s="24" t="s">
        <v>783</v>
      </c>
      <c r="D23" s="25" t="s">
        <v>788</v>
      </c>
      <c r="E23" s="24" t="s">
        <v>29</v>
      </c>
      <c r="F23" s="27">
        <v>0.10625</v>
      </c>
      <c r="G23" s="27">
        <v>97.5</v>
      </c>
      <c r="H23" s="128">
        <f>F23*G23</f>
        <v>10.359375</v>
      </c>
    </row>
    <row r="24" spans="1:8">
      <c r="A24" s="217" t="s">
        <v>773</v>
      </c>
      <c r="B24" s="217"/>
      <c r="C24" s="217"/>
      <c r="D24" s="217"/>
      <c r="E24" s="166"/>
      <c r="F24" s="165"/>
      <c r="G24" s="167"/>
      <c r="H24" s="168">
        <f>SUM(H23:H23)</f>
        <v>10.359375</v>
      </c>
    </row>
    <row r="25" spans="1:8">
      <c r="A25" s="171"/>
      <c r="B25" s="172"/>
      <c r="C25" s="172"/>
      <c r="D25" s="172"/>
      <c r="E25" s="173"/>
      <c r="F25" s="172"/>
      <c r="G25" s="172"/>
      <c r="H25" s="174"/>
    </row>
    <row r="26" spans="1:8" ht="40.5" customHeight="1">
      <c r="A26" s="177" t="s">
        <v>7</v>
      </c>
      <c r="B26" s="218" t="s">
        <v>799</v>
      </c>
      <c r="C26" s="219"/>
      <c r="D26" s="219"/>
      <c r="E26" s="170" t="s">
        <v>798</v>
      </c>
      <c r="F26" s="214" t="s">
        <v>803</v>
      </c>
      <c r="G26" s="215"/>
      <c r="H26" s="216"/>
    </row>
    <row r="27" spans="1:8" ht="25.5">
      <c r="A27" s="28" t="s">
        <v>32</v>
      </c>
      <c r="B27" s="24">
        <v>100196</v>
      </c>
      <c r="C27" s="3" t="s">
        <v>3</v>
      </c>
      <c r="D27" s="25" t="s">
        <v>797</v>
      </c>
      <c r="E27" s="24" t="s">
        <v>798</v>
      </c>
      <c r="F27" s="26">
        <v>0.6</v>
      </c>
      <c r="G27" s="26">
        <v>1.53</v>
      </c>
      <c r="H27" s="128">
        <f>F27*G27</f>
        <v>0.91799999999999993</v>
      </c>
    </row>
    <row r="28" spans="1:8" ht="38.25">
      <c r="A28" s="28"/>
      <c r="B28" s="24">
        <v>100255</v>
      </c>
      <c r="C28" s="3" t="s">
        <v>3</v>
      </c>
      <c r="D28" s="25" t="s">
        <v>801</v>
      </c>
      <c r="E28" s="24" t="s">
        <v>800</v>
      </c>
      <c r="F28" s="26">
        <v>2.5000000000000001E-2</v>
      </c>
      <c r="G28" s="26">
        <v>15.6</v>
      </c>
      <c r="H28" s="128">
        <f t="shared" ref="H28:H29" si="1">F28*G28</f>
        <v>0.39</v>
      </c>
    </row>
    <row r="29" spans="1:8" ht="38.25">
      <c r="A29" s="28"/>
      <c r="B29" s="24">
        <v>100263</v>
      </c>
      <c r="C29" s="3" t="s">
        <v>3</v>
      </c>
      <c r="D29" s="25" t="s">
        <v>802</v>
      </c>
      <c r="E29" s="24" t="s">
        <v>798</v>
      </c>
      <c r="F29" s="26">
        <f>2.5/10</f>
        <v>0.25</v>
      </c>
      <c r="G29" s="26">
        <v>2.52</v>
      </c>
      <c r="H29" s="128">
        <f t="shared" si="1"/>
        <v>0.63</v>
      </c>
    </row>
    <row r="30" spans="1:8">
      <c r="A30" s="217" t="s">
        <v>773</v>
      </c>
      <c r="B30" s="217"/>
      <c r="C30" s="217"/>
      <c r="D30" s="217"/>
      <c r="E30" s="166"/>
      <c r="F30" s="165"/>
      <c r="G30" s="167"/>
      <c r="H30" s="168">
        <f>SUM(H27:H29)</f>
        <v>1.9379999999999997</v>
      </c>
    </row>
    <row r="32" spans="1:8">
      <c r="D32" s="169"/>
    </row>
  </sheetData>
  <mergeCells count="10">
    <mergeCell ref="F26:H26"/>
    <mergeCell ref="A30:D30"/>
    <mergeCell ref="A11:H11"/>
    <mergeCell ref="B22:D22"/>
    <mergeCell ref="A24:D24"/>
    <mergeCell ref="F14:H14"/>
    <mergeCell ref="F22:H22"/>
    <mergeCell ref="B14:D14"/>
    <mergeCell ref="A20:D20"/>
    <mergeCell ref="B26:D26"/>
  </mergeCells>
  <phoneticPr fontId="82" type="noConversion"/>
  <pageMargins left="0.51181102362204722" right="0.51181102362204722" top="0.78740157480314965" bottom="0.78740157480314965" header="0.31496062992125984" footer="0.31496062992125984"/>
  <pageSetup paperSize="9" scale="88" fitToHeight="2" orientation="landscape" r:id="rId1"/>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9</vt:i4>
      </vt:variant>
    </vt:vector>
  </HeadingPairs>
  <TitlesOfParts>
    <vt:vector size="16" baseType="lpstr">
      <vt:lpstr>RESUMO</vt:lpstr>
      <vt:lpstr>PLANILHA</vt:lpstr>
      <vt:lpstr>DISTÂNCIAS</vt:lpstr>
      <vt:lpstr>BDI</vt:lpstr>
      <vt:lpstr>CRONOGRAMA</vt:lpstr>
      <vt:lpstr>Cotação</vt:lpstr>
      <vt:lpstr>Composição</vt:lpstr>
      <vt:lpstr>BDI!Area_de_impressao</vt:lpstr>
      <vt:lpstr>Composição!Area_de_impressao</vt:lpstr>
      <vt:lpstr>CRONOGRAMA!Area_de_impressao</vt:lpstr>
      <vt:lpstr>DISTÂNCIAS!Area_de_impressao</vt:lpstr>
      <vt:lpstr>PLANILHA!Area_de_impressao</vt:lpstr>
      <vt:lpstr>RESUMO!Area_de_impressao</vt:lpstr>
      <vt:lpstr>CRONOGRAMA!Titulos_de_impressao</vt:lpstr>
      <vt:lpstr>PLANILHA!Titulos_de_impressao</vt:lpstr>
      <vt:lpstr>RESUMO!Titulos_de_impressao</vt:lpstr>
    </vt:vector>
  </TitlesOfParts>
  <Company>PNUD/BRA/00/027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willamy.dias</dc:creator>
  <cp:lastModifiedBy>carlos marquardt</cp:lastModifiedBy>
  <cp:lastPrinted>2023-10-09T02:45:14Z</cp:lastPrinted>
  <dcterms:created xsi:type="dcterms:W3CDTF">2005-05-06T14:48:20Z</dcterms:created>
  <dcterms:modified xsi:type="dcterms:W3CDTF">2023-10-09T02:45:21Z</dcterms:modified>
</cp:coreProperties>
</file>